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course work\excel-challenge\Homework\"/>
    </mc:Choice>
  </mc:AlternateContent>
  <xr:revisionPtr revIDLastSave="0" documentId="13_ncr:1_{A321C55C-151D-46D7-BCC4-9D20ED347732}" xr6:coauthVersionLast="45" xr6:coauthVersionMax="45" xr10:uidLastSave="{00000000-0000-0000-0000-000000000000}"/>
  <bookViews>
    <workbookView xWindow="-108" yWindow="-108" windowWidth="23256" windowHeight="12576" firstSheet="3" activeTab="7" xr2:uid="{00000000-000D-0000-FFFF-FFFF00000000}"/>
  </bookViews>
  <sheets>
    <sheet name="Sheet4" sheetId="4" state="hidden" r:id="rId1"/>
    <sheet name="Sheet3" sheetId="3" state="hidden" r:id="rId2"/>
    <sheet name="Sheet9" sheetId="9" state="hidden" r:id="rId3"/>
    <sheet name="Master Sheet" sheetId="1" r:id="rId4"/>
    <sheet name="Pivot Table Category" sheetId="26" r:id="rId5"/>
    <sheet name="Pivot Table Sub-Category" sheetId="38" r:id="rId6"/>
    <sheet name="Pivot Table" sheetId="12" r:id="rId7"/>
    <sheet name="Pivot charts" sheetId="39" r:id="rId8"/>
  </sheets>
  <externalReferences>
    <externalReference r:id="rId9"/>
  </externalReferences>
  <definedNames>
    <definedName name="_xlnm._FilterDatabase" localSheetId="3" hidden="1">'Master Sheet'!$A$1:$T$4115</definedName>
    <definedName name="_xlcn.WorksheetConnection_Book1A1H131" hidden="1">'Pivot Table'!$A$1:$H$13</definedName>
    <definedName name="_xlcn.WorksheetConnection_Book1A1R41151" hidden="1">'Master Sheet'!$A$1:$R$4115</definedName>
    <definedName name="_xlcn.WorksheetConnection_Book1I1I21" hidden="1">'Master Sheet'!$I$1:$I$2</definedName>
    <definedName name="_xlcn.WorksheetConnection_Book1Q1S41151" hidden="1">'Master Sheet'!$P$1:$R$4115</definedName>
    <definedName name="_xlcn.WorksheetConnection_BookA1R41151" hidden="1">'Master Sheet'!$A$1:$Q$4115</definedName>
    <definedName name="_xlcn.WorksheetConnection_Sheet17HM1" hidden="1">[1]Sheet17!$H:$M</definedName>
    <definedName name="_xlcn.WorksheetConnection_Sheet1A1M41151" hidden="1">'Master Sheet'!$A$1:$M$4115</definedName>
    <definedName name="_xlcn.WorksheetConnection_Sheet1O1S41151" hidden="1">'Master Sheet'!$N$1:$Q$4115</definedName>
    <definedName name="goal">'Master Sheet'!$D$2:$D$4115</definedName>
    <definedName name="State">'Master Sheet'!$F$2:$F$4115</definedName>
  </definedNames>
  <calcPr calcId="191029"/>
  <pivotCaches>
    <pivotCache cacheId="0" r:id="rId10"/>
    <pivotCache cacheId="1" r:id="rId11"/>
    <pivotCache cacheId="2" r:id="rId12"/>
    <pivotCache cacheId="3" r:id="rId13"/>
    <pivotCache cacheId="4" r:id="rId14"/>
    <pivotCache cacheId="5" r:id="rId15"/>
    <pivotCache cacheId="11" r:id="rId1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 3" name="Range 3" connection="WorksheetConnection_Sheet17!$H:$M"/>
          <x15:modelTable id="Range 1" name="Range 1" connection="WorksheetConnection_Sheet1!$O$1:$S$4115"/>
          <x15:modelTable id="Range" name="Range" connection="WorksheetConnection_Sheet1!$A$1:$M$4115"/>
          <x15:modelTable id="Range 5" name="Range 5" connection="WorksheetConnection_Book1!$Q$1:$S$4115"/>
          <x15:modelTable id="Range 6" name="Range 6" connection="WorksheetConnection_Book1!$I$1:$I$2"/>
          <x15:modelTable id="Range 2" name="Range 2" connection="WorksheetConnection_Book1!$A$1:$H$13"/>
          <x15:modelTable id="Range 4" name="Range 4" connection="WorksheetConnection_Book!$A$1:$R$4115"/>
          <x15:modelTable id="Range 7" name="Range 7" connection="WorksheetConnection_Book1!$A$1:$R$41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4115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1003" i="1"/>
  <c r="O1014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11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6" i="1"/>
  <c r="O1687" i="1"/>
  <c r="O1691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63" i="1"/>
  <c r="O2664" i="1"/>
  <c r="O2665" i="1"/>
  <c r="O2666" i="1"/>
  <c r="O2667" i="1"/>
  <c r="O2668" i="1"/>
  <c r="O2669" i="1"/>
  <c r="O2670" i="1"/>
  <c r="O2671" i="1"/>
  <c r="O2705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130" i="1"/>
  <c r="O3135" i="1"/>
  <c r="O313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T3" i="1"/>
  <c r="T4" i="1"/>
  <c r="T5" i="1"/>
  <c r="T6" i="1"/>
  <c r="T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D3" i="12"/>
  <c r="B3" i="12"/>
  <c r="C3" i="12"/>
  <c r="E3" i="12"/>
  <c r="H3" i="12"/>
  <c r="D4" i="12"/>
  <c r="B4" i="12"/>
  <c r="C4" i="12"/>
  <c r="E4" i="12"/>
  <c r="H4" i="12"/>
  <c r="D5" i="12"/>
  <c r="B5" i="12"/>
  <c r="C5" i="12"/>
  <c r="E5" i="12"/>
  <c r="H5" i="12"/>
  <c r="D6" i="12"/>
  <c r="B6" i="12"/>
  <c r="C6" i="12"/>
  <c r="E6" i="12"/>
  <c r="H6" i="12"/>
  <c r="D7" i="12"/>
  <c r="B7" i="12"/>
  <c r="C7" i="12"/>
  <c r="E7" i="12"/>
  <c r="H7" i="12"/>
  <c r="D8" i="12"/>
  <c r="B8" i="12"/>
  <c r="C8" i="12"/>
  <c r="E8" i="12"/>
  <c r="H8" i="12"/>
  <c r="D9" i="12"/>
  <c r="B9" i="12"/>
  <c r="C9" i="12"/>
  <c r="E9" i="12"/>
  <c r="H9" i="12"/>
  <c r="D10" i="12"/>
  <c r="B10" i="12"/>
  <c r="C10" i="12"/>
  <c r="E10" i="12"/>
  <c r="H10" i="12"/>
  <c r="D11" i="12"/>
  <c r="B11" i="12"/>
  <c r="C11" i="12"/>
  <c r="E11" i="12"/>
  <c r="H11" i="12"/>
  <c r="D12" i="12"/>
  <c r="B12" i="12"/>
  <c r="C12" i="12"/>
  <c r="E12" i="12"/>
  <c r="H12" i="12"/>
  <c r="D13" i="12"/>
  <c r="B13" i="12"/>
  <c r="C13" i="12"/>
  <c r="E13" i="12"/>
  <c r="H13" i="12"/>
  <c r="D2" i="12"/>
  <c r="B2" i="12"/>
  <c r="C2" i="12"/>
  <c r="E2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O2" i="1"/>
  <c r="N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66FC9DF-0C5D-465A-A1BD-0AA0C8749A38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A537B89-5BB5-4C13-B8C4-59BA1549EA79}" name="WorksheetConnection_Book!$A$1:$R$4115" type="102" refreshedVersion="6" minRefreshableVersion="5">
    <extLst>
      <ext xmlns:x15="http://schemas.microsoft.com/office/spreadsheetml/2010/11/main" uri="{DE250136-89BD-433C-8126-D09CA5730AF9}">
        <x15:connection id="Range 4" autoDelete="1">
          <x15:rangePr sourceName="_xlcn.WorksheetConnection_BookA1R41151"/>
        </x15:connection>
      </ext>
    </extLst>
  </connection>
  <connection id="3" xr16:uid="{BDFA467A-4B3D-4884-A588-814582D5D65D}" name="WorksheetConnection_Book1!$A$1:$H$13" type="102" refreshedVersion="6" minRefreshableVersion="5">
    <extLst>
      <ext xmlns:x15="http://schemas.microsoft.com/office/spreadsheetml/2010/11/main" uri="{DE250136-89BD-433C-8126-D09CA5730AF9}">
        <x15:connection id="Range 2" autoDelete="1">
          <x15:rangePr sourceName="_xlcn.WorksheetConnection_Book1A1H131"/>
        </x15:connection>
      </ext>
    </extLst>
  </connection>
  <connection id="4" xr16:uid="{AAA4B827-8350-4025-9C35-EB3D64B9F086}" name="WorksheetConnection_Book1!$A$1:$R$4115" type="102" refreshedVersion="6" minRefreshableVersion="5">
    <extLst>
      <ext xmlns:x15="http://schemas.microsoft.com/office/spreadsheetml/2010/11/main" uri="{DE250136-89BD-433C-8126-D09CA5730AF9}">
        <x15:connection id="Range 7" autoDelete="1">
          <x15:rangePr sourceName="_xlcn.WorksheetConnection_Book1A1R41151"/>
        </x15:connection>
      </ext>
    </extLst>
  </connection>
  <connection id="5" xr16:uid="{1DBB0D8F-FD0F-4C83-93B0-5CEF01ED73D5}" name="WorksheetConnection_Book1!$I$1:$I$2" type="102" refreshedVersion="6" minRefreshableVersion="5">
    <extLst>
      <ext xmlns:x15="http://schemas.microsoft.com/office/spreadsheetml/2010/11/main" uri="{DE250136-89BD-433C-8126-D09CA5730AF9}">
        <x15:connection id="Range 6" autoDelete="1">
          <x15:rangePr sourceName="_xlcn.WorksheetConnection_Book1I1I21"/>
        </x15:connection>
      </ext>
    </extLst>
  </connection>
  <connection id="6" xr16:uid="{F2529E6E-EB4C-44E8-B58E-5AFB230DC86C}" name="WorksheetConnection_Book1!$Q$1:$S$4115" type="102" refreshedVersion="6" minRefreshableVersion="5">
    <extLst>
      <ext xmlns:x15="http://schemas.microsoft.com/office/spreadsheetml/2010/11/main" uri="{DE250136-89BD-433C-8126-D09CA5730AF9}">
        <x15:connection id="Range 5" autoDelete="1">
          <x15:rangePr sourceName="_xlcn.WorksheetConnection_Book1Q1S41151"/>
        </x15:connection>
      </ext>
    </extLst>
  </connection>
  <connection id="7" xr16:uid="{47FC8282-6993-4E5D-BEF8-8A07E31FE2C7}" name="WorksheetConnection_Sheet1!$A$1:$M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M41151"/>
        </x15:connection>
      </ext>
    </extLst>
  </connection>
  <connection id="8" xr16:uid="{7F1A9908-46E2-432B-B6E3-EC2855533441}" name="WorksheetConnection_Sheet1!$O$1:$S$4115" type="102" refreshedVersion="6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Sheet1O1S41151"/>
        </x15:connection>
      </ext>
    </extLst>
  </connection>
  <connection id="9" xr16:uid="{8405C288-FD8E-46FF-B6B4-D3FF06DD5D30}" name="WorksheetConnection_Sheet17!$H:$M" type="102" refreshedVersion="6" minRefreshableVersion="5">
    <extLst>
      <ext xmlns:x15="http://schemas.microsoft.com/office/spreadsheetml/2010/11/main" uri="{DE250136-89BD-433C-8126-D09CA5730AF9}">
        <x15:connection id="Range 3" autoDelete="1">
          <x15:rangePr sourceName="_xlcn.WorksheetConnection_Sheet17HM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6">
    <s v="ThisWorkbookDataModel"/>
    <s v="{[Range].[country].[All]}"/>
    <s v="{[Range 4].[country].[All]}"/>
    <s v="{[Range 4].[Category and Sub-Category].[All]}"/>
    <s v="{[Range 7].[country].[All]}"/>
    <s v="{[Range 7].[parent-Category].[All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<sst xmlns="http://schemas.openxmlformats.org/spreadsheetml/2006/main" count="28950" uniqueCount="8405">
  <si>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</si>
  <si>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</si>
  <si>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</si>
  <si>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</si>
  <si>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</si>
  <si>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</si>
  <si>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</si>
  <si>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</si>
  <si>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</si>
  <si>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</si>
  <si>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</si>
  <si>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</si>
  <si>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</si>
  <si>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</si>
  <si>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</si>
  <si>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</si>
  <si>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</si>
  <si>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</si>
  <si>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</si>
  <si>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</si>
  <si>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</si>
  <si>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</si>
  <si>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</si>
  <si>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</si>
  <si>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</si>
  <si>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</si>
  <si>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</si>
  <si>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</si>
  <si>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</si>
  <si>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</si>
  <si>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</si>
  <si>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</si>
  <si>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</si>
  <si>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</si>
  <si>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</si>
  <si>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</si>
  <si>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</si>
  <si>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</si>
  <si>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</si>
  <si>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</si>
  <si>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</si>
  <si>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</si>
  <si>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</si>
  <si>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</si>
  <si>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</si>
  <si>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</si>
  <si>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</si>
  <si>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</si>
  <si>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</si>
  <si>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</si>
  <si>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</si>
  <si>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</si>
  <si>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</si>
  <si>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</si>
  <si>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</si>
  <si>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</si>
  <si>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</si>
  <si>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</si>
  <si>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</si>
  <si>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</si>
  <si>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</si>
  <si>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</si>
  <si>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</si>
  <si>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</si>
  <si>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</si>
  <si>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</si>
  <si>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</si>
  <si>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</si>
  <si>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</si>
  <si>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</si>
  <si>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</si>
  <si>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</si>
  <si>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</si>
  <si>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</si>
  <si>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</si>
  <si>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</si>
  <si>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</si>
  <si>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</si>
  <si>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</si>
  <si>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</si>
  <si>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</si>
  <si>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</si>
  <si>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</si>
  <si>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</si>
  <si>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</si>
  <si>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</si>
  <si>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</si>
  <si>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</si>
  <si>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</si>
  <si>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</si>
  <si>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</si>
  <si>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</si>
  <si>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</si>
  <si>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</si>
  <si>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</si>
  <si>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</si>
  <si>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</si>
  <si>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</si>
  <si>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</si>
  <si>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</si>
  <si>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</si>
  <si>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</si>
  <si>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</si>
  <si>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</si>
  <si>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</si>
  <si>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</si>
  <si>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</si>
  <si>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</si>
  <si>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</si>
  <si>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</si>
  <si>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</si>
  <si>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</si>
  <si>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</si>
  <si>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</si>
  <si>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</si>
  <si>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</si>
  <si>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</si>
  <si>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</si>
  <si>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</si>
  <si>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</si>
  <si>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</si>
  <si>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</si>
  <si>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</si>
  <si>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</si>
  <si>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</si>
  <si>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</si>
  <si>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</si>
  <si>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</si>
  <si>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</si>
  <si>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</si>
  <si>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</si>
  <si>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</si>
  <si>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</si>
  <si>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</si>
  <si>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</si>
  <si>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</si>
  <si>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</si>
  <si>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</si>
  <si>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</si>
  <si>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</si>
  <si>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</si>
  <si>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</si>
  <si>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</si>
  <si>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</si>
  <si>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</si>
  <si>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</si>
  <si>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</si>
  <si>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</si>
  <si>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</si>
  <si>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</si>
  <si>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</si>
  <si>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</si>
  <si>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</si>
  <si>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</si>
  <si>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</si>
  <si>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</si>
  <si>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</si>
  <si>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</si>
  <si>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</si>
  <si>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</si>
  <si>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</si>
  <si>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</si>
  <si>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</si>
  <si>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</si>
  <si>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</si>
  <si>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</si>
  <si>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</si>
  <si>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</si>
  <si>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</si>
  <si>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</si>
  <si>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</si>
  <si>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</si>
  <si>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</si>
  <si>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</si>
  <si>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</si>
  <si>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</si>
  <si>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</si>
  <si>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</si>
  <si>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</si>
  <si>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</si>
  <si>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</si>
  <si>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</si>
  <si>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</si>
  <si>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</si>
  <si>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</si>
  <si>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</si>
  <si>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</si>
  <si>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</si>
  <si>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</si>
  <si>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</si>
  <si>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</si>
  <si>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</si>
  <si>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</si>
  <si>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</si>
  <si>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</si>
  <si>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</si>
  <si>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</si>
  <si>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</si>
  <si>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</si>
  <si>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</si>
  <si>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</si>
  <si>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</si>
  <si>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</si>
  <si>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</si>
  <si>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</si>
  <si>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</si>
  <si>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</si>
  <si>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</si>
  <si>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</si>
  <si>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</si>
  <si>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</si>
  <si>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</si>
  <si>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</si>
  <si>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</si>
  <si>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</si>
  <si>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</si>
  <si>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</si>
  <si>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</si>
  <si>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</si>
  <si>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</si>
  <si>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</si>
  <si>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</si>
  <si>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</si>
  <si>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</si>
  <si>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</si>
  <si>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</si>
  <si>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</si>
  <si>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</si>
  <si>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</si>
  <si>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</si>
  <si>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</si>
  <si>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</si>
  <si>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</si>
  <si>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</si>
  <si>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</si>
  <si>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</si>
  <si>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</si>
  <si>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</si>
  <si>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</si>
  <si>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</si>
  <si>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</si>
  <si>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</si>
  <si>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</si>
  <si>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</si>
  <si>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</si>
  <si>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</si>
  <si>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</si>
  <si>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</si>
  <si>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</si>
  <si>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</si>
  <si>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</si>
  <si>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</si>
  <si>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</si>
  <si>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</si>
  <si>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</si>
  <si>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</si>
  <si>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</si>
  <si>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</si>
  <si>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</si>
  <si>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</si>
  <si>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</si>
  <si>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</si>
  <si>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</si>
  <si>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</si>
  <si>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</si>
  <si>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</si>
  <si>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</si>
  <si>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</si>
  <si>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</si>
  <si>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</si>
  <si>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</si>
  <si>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</si>
  <si>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</si>
  <si>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</si>
  <si>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</si>
  <si>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</si>
  <si>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</si>
  <si>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</si>
  <si>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</si>
  <si>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</si>
  <si>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</si>
  <si>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</si>
  <si>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</si>
  <si>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</si>
  <si>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</si>
  <si>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</si>
  <si>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</si>
  <si>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</si>
  <si>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</si>
  <si>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</si>
  <si>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</si>
  <si>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</si>
  <si>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</si>
  <si>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</si>
  <si>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</si>
  <si>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</si>
  <si>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</si>
  <si>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</si>
  <si>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</si>
  <si>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</si>
  <si>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</si>
  <si>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</si>
  <si>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</si>
  <si>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</si>
  <si>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</si>
  <si>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</si>
  <si>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</si>
  <si>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</si>
  <si>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</si>
  <si>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</si>
  <si>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</si>
  <si>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</si>
  <si>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</si>
  <si>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</si>
  <si>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</si>
  <si>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</si>
  <si>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</si>
  <si>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</si>
  <si>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</si>
  <si>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</si>
  <si>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</si>
  <si>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</si>
  <si>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</si>
  <si>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</si>
  <si>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</si>
  <si>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</si>
  <si>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</si>
  <si>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</si>
  <si>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</si>
  <si>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</si>
  <si>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</si>
  <si>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</si>
  <si>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</si>
  <si>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</si>
  <si>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</si>
  <si>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</si>
  <si>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</si>
  <si>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</si>
  <si>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</si>
  <si>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</si>
  <si>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</si>
  <si>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</si>
  <si>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</si>
  <si>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</si>
  <si>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</si>
  <si>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</si>
  <si>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</si>
  <si>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</si>
  <si>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</si>
  <si>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</si>
  <si>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</si>
  <si>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</si>
  <si>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</si>
  <si>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</si>
  <si>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</si>
  <si>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</si>
  <si>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</si>
  <si>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</si>
  <si>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</si>
  <si>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</si>
  <si>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</si>
  <si>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</si>
  <si>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</si>
  <si>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</si>
  <si>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</si>
  <si>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</si>
  <si>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</si>
  <si>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</si>
  <si>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</si>
  <si>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</si>
  <si>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</si>
  <si>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</si>
  <si>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</si>
  <si>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</si>
  <si>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</si>
  <si>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</si>
  <si>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</si>
  <si>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</si>
  <si>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</si>
  <si>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</si>
  <si>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</si>
  <si>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</si>
  <si>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</si>
  <si>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</si>
  <si>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</si>
  <si>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</si>
  <si>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</si>
  <si>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</si>
  <si>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</si>
  <si>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</si>
  <si>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</si>
  <si>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</si>
  <si>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</si>
  <si>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</si>
  <si>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</si>
  <si>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</si>
  <si>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</si>
  <si>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</si>
  <si>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</si>
  <si>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</si>
  <si>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</si>
  <si>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</si>
  <si>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</si>
  <si>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</si>
  <si>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</si>
  <si>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</si>
  <si>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</si>
  <si>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</si>
  <si>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</si>
  <si>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</si>
  <si>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</si>
  <si>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</si>
  <si>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</si>
  <si>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</si>
  <si>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</si>
  <si>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</si>
  <si>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</si>
  <si>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</si>
  <si>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</si>
  <si>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</si>
  <si>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</si>
  <si>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</si>
  <si>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</si>
  <si>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</si>
  <si>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</si>
  <si>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</si>
  <si>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</si>
  <si>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</si>
  <si>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</si>
  <si>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</si>
  <si>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</si>
  <si>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</si>
  <si>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</si>
  <si>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</si>
  <si>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</si>
  <si>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</si>
  <si>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</si>
  <si>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</si>
  <si>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</si>
  <si>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</si>
  <si>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</si>
  <si>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</si>
  <si>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</si>
  <si>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</si>
  <si>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</si>
  <si>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</si>
  <si>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</si>
  <si>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</si>
  <si>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</si>
  <si>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</si>
  <si>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</si>
  <si>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</si>
  <si>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</si>
  <si>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</si>
  <si>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</si>
  <si>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</si>
  <si>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</si>
  <si>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</si>
  <si>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</si>
  <si>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</si>
  <si>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</si>
  <si>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</si>
  <si>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</si>
  <si>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</si>
  <si>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</si>
  <si>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</si>
  <si>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</si>
  <si>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</si>
  <si>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</si>
  <si>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</si>
  <si>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</si>
  <si>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</si>
  <si>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</si>
  <si>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</si>
  <si>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</si>
  <si>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</si>
  <si>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</si>
  <si>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</si>
  <si>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</si>
  <si>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</si>
  <si>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</si>
  <si>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</si>
  <si>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</si>
  <si>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</si>
  <si>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</si>
  <si>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</si>
  <si>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</si>
  <si>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</si>
  <si>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</si>
  <si>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</si>
  <si>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</si>
  <si>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</si>
  <si>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</si>
  <si>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</si>
  <si>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</si>
  <si>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</si>
  <si>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</si>
  <si>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</si>
  <si>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</si>
  <si>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</si>
  <si>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</si>
  <si>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</si>
  <si>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</si>
  <si>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</si>
  <si>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</si>
  <si>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</si>
  <si>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</si>
  <si>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</si>
  <si>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</si>
  <si>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</si>
  <si>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</si>
  <si>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</si>
  <si>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</si>
  <si>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</si>
  <si>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</si>
  <si>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</si>
  <si>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</si>
  <si>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</si>
  <si>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</si>
  <si>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</si>
  <si>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</si>
  <si>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</si>
  <si>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</si>
  <si>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</si>
  <si>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</si>
  <si>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</si>
  <si>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</si>
  <si>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</si>
  <si>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</si>
  <si>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</si>
  <si>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</si>
  <si>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</si>
  <si>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</si>
  <si>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</si>
  <si>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</si>
  <si>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</si>
  <si>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</si>
  <si>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</si>
  <si>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</si>
  <si>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</si>
  <si>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</si>
  <si>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</si>
  <si>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</si>
  <si>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</si>
  <si>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</si>
  <si>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</si>
  <si>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</si>
  <si>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</si>
  <si>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</si>
  <si>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</si>
  <si>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</si>
  <si>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</si>
  <si>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</si>
  <si>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</si>
  <si>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</si>
  <si>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</si>
  <si>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</si>
  <si>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</si>
  <si>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</si>
  <si>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</si>
  <si>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</si>
  <si>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</si>
  <si>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</si>
  <si>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</si>
  <si>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</si>
  <si>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</si>
  <si>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</si>
  <si>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</si>
  <si>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</si>
  <si>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</si>
  <si>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</si>
  <si>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</si>
  <si>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</si>
  <si>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</si>
  <si>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</si>
  <si>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</si>
  <si>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</si>
  <si>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</si>
  <si>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</si>
  <si>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</si>
  <si>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</si>
  <si>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</si>
  <si>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</si>
  <si>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</si>
  <si>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</si>
  <si>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</si>
  <si>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</si>
  <si>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</si>
  <si>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</si>
  <si>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</si>
  <si>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</si>
  <si>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</si>
  <si>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</si>
  <si>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</si>
  <si>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</si>
  <si>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</si>
  <si>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</si>
  <si>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</si>
  <si>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</si>
  <si>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</si>
  <si>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</si>
  <si>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</si>
  <si>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</si>
  <si>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</si>
  <si>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</si>
  <si>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</si>
  <si>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</si>
  <si>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</si>
  <si>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</si>
  <si>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</si>
  <si>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</si>
  <si>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</si>
  <si>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</si>
  <si>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</si>
  <si>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</si>
  <si>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</si>
  <si>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</si>
  <si>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</si>
  <si>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</si>
  <si>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</si>
  <si>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</si>
  <si>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</si>
  <si>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</si>
  <si>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</si>
  <si>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</si>
  <si>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</si>
  <si>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</si>
  <si>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</si>
  <si>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</si>
  <si>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</si>
  <si>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</si>
  <si>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</si>
  <si>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</si>
  <si>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</si>
  <si>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</si>
  <si>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</si>
  <si>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</si>
  <si>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</si>
  <si>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</si>
  <si>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</si>
  <si>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</si>
  <si>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</si>
  <si>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</si>
  <si>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</si>
  <si>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</si>
  <si>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</si>
  <si>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</si>
  <si>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</si>
  <si>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</si>
  <si>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</si>
  <si>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</si>
  <si>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</si>
  <si>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</si>
  <si>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</si>
  <si>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</si>
  <si>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</si>
  <si>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</si>
  <si>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</si>
  <si>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</si>
  <si>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</si>
  <si>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</si>
  <si>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</si>
  <si>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</si>
  <si>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</si>
  <si>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</si>
  <si>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</si>
  <si>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</si>
  <si>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</si>
  <si>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</si>
  <si>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</si>
  <si>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</si>
  <si>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</si>
  <si>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</si>
  <si>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</si>
  <si>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</si>
  <si>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</si>
  <si>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</si>
  <si>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</si>
  <si>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</si>
  <si>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</si>
  <si>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</si>
  <si>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</si>
  <si>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</si>
  <si>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</si>
  <si>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</si>
  <si>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</si>
  <si>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</si>
  <si>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</si>
  <si>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</si>
  <si>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</si>
  <si>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</si>
  <si>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</si>
  <si>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</si>
  <si>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</si>
  <si>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</si>
  <si>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</si>
  <si>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</si>
  <si>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</si>
  <si>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</si>
  <si>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</si>
  <si>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</si>
  <si>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</si>
  <si>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</si>
  <si>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</si>
  <si>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</si>
  <si>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</si>
  <si>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</si>
  <si>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</si>
  <si>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</si>
  <si>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</si>
  <si>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</si>
  <si>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</si>
  <si>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</si>
  <si>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</si>
  <si>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</si>
  <si>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</si>
  <si>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</si>
  <si>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</si>
  <si>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</si>
  <si>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</si>
  <si>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</si>
  <si>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</si>
  <si>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</si>
  <si>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</si>
  <si>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</si>
  <si>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</si>
  <si>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</si>
  <si>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</si>
  <si>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</si>
  <si>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</si>
  <si>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</si>
  <si>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</si>
  <si>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</si>
  <si>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</si>
  <si>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</si>
  <si>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</si>
  <si>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</si>
  <si>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</si>
  <si>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</si>
  <si>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</si>
  <si>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</si>
  <si>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</si>
  <si>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</si>
  <si>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</si>
  <si>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</si>
  <si>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</si>
  <si>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</si>
  <si>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</si>
  <si>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</si>
  <si>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</si>
  <si>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</si>
  <si>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</si>
  <si>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</si>
  <si>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</si>
  <si>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</si>
  <si>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</si>
  <si>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</si>
  <si>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</si>
  <si>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</si>
  <si>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</si>
  <si>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</si>
  <si>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</si>
  <si>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</si>
  <si>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</si>
  <si>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</si>
  <si>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</si>
  <si>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</si>
  <si>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</si>
  <si>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</si>
  <si>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</si>
  <si>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</si>
  <si>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</si>
  <si>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</si>
  <si>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</si>
  <si>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</si>
  <si>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</si>
  <si>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</si>
  <si>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</si>
  <si>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</si>
  <si>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</si>
  <si>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</si>
  <si>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</si>
  <si>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</si>
  <si>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</si>
  <si>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</si>
  <si>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</si>
  <si>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</si>
  <si>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</si>
  <si>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</si>
  <si>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</si>
  <si>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</si>
  <si>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</si>
  <si>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</si>
  <si>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</si>
  <si>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</si>
  <si>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</si>
  <si>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</si>
  <si>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</si>
  <si>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</si>
  <si>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</si>
  <si>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</si>
  <si>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</si>
  <si>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</si>
  <si>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</si>
  <si>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</si>
  <si>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</si>
  <si>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</si>
  <si>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</si>
  <si>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</si>
  <si>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</si>
  <si>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</si>
  <si>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</si>
  <si>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</si>
  <si>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</si>
  <si>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</si>
  <si>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</si>
  <si>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</si>
  <si>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</si>
  <si>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</si>
  <si>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</si>
  <si>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</si>
  <si>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</si>
  <si>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</si>
  <si>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</si>
  <si>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</si>
  <si>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</si>
  <si>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</si>
  <si>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</si>
  <si>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</si>
  <si>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</si>
  <si>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</si>
  <si>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</si>
  <si>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</si>
  <si>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</si>
  <si>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</si>
  <si>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</si>
  <si>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</si>
  <si>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</si>
  <si>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</si>
  <si>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</si>
  <si>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</si>
  <si>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</si>
  <si>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</si>
  <si>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</si>
  <si>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</si>
  <si>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</si>
  <si>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</si>
  <si>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</si>
  <si>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</si>
  <si>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</si>
  <si>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</si>
  <si>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</si>
  <si>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</si>
  <si>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</si>
  <si>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</si>
  <si>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</si>
  <si>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</si>
  <si>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</si>
  <si>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</si>
  <si>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</si>
  <si>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</si>
  <si>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</si>
  <si>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</si>
  <si>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</si>
  <si>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</si>
  <si>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</si>
  <si>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</si>
  <si>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</si>
  <si>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</si>
  <si>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</si>
  <si>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</si>
  <si>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</si>
  <si>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</si>
  <si>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</si>
  <si>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</si>
  <si>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</si>
  <si>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</si>
  <si>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</si>
  <si>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</si>
  <si>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</si>
  <si>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</si>
  <si>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</si>
  <si>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</si>
  <si>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</si>
  <si>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</si>
  <si>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</si>
  <si>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</si>
  <si>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</si>
  <si>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</si>
  <si>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</si>
  <si>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</si>
  <si>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</si>
  <si>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</si>
  <si>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</si>
  <si>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</si>
  <si>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</si>
  <si>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</si>
  <si>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</si>
  <si>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</si>
  <si>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</si>
  <si>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</si>
  <si>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</si>
  <si>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</si>
  <si>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</si>
  <si>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</si>
  <si>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</si>
  <si>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</si>
  <si>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</si>
  <si>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</si>
  <si>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</si>
  <si>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</si>
  <si>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</si>
  <si>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</si>
  <si>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</si>
  <si>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</si>
  <si>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</si>
  <si>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</si>
  <si>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</si>
  <si>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</si>
  <si>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</si>
  <si>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</si>
  <si>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</si>
  <si>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</si>
  <si>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</si>
  <si>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</si>
  <si>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</si>
  <si>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</si>
  <si>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</si>
  <si>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</si>
  <si>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</si>
  <si>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</si>
  <si>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</si>
  <si>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</si>
  <si>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</si>
  <si>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</si>
  <si>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</si>
  <si>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</si>
  <si>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</si>
  <si>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</si>
  <si>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</si>
  <si>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</si>
  <si>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</si>
  <si>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</si>
  <si>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</si>
  <si>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</si>
  <si>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</si>
  <si>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</si>
  <si>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</si>
  <si>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</si>
  <si>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</si>
  <si>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</si>
  <si>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</si>
  <si>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</si>
  <si>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</si>
  <si>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</si>
  <si>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</si>
  <si>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</si>
  <si>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</si>
  <si>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</si>
  <si>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</si>
  <si>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</si>
  <si>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</si>
  <si>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</si>
  <si>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</si>
  <si>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</si>
  <si>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</si>
  <si>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</si>
  <si>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</si>
  <si>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</si>
  <si>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</si>
  <si>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</si>
  <si>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</si>
  <si>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</si>
  <si>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</si>
  <si>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</si>
  <si>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</si>
  <si>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</si>
  <si>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</si>
  <si>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</si>
  <si>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</si>
  <si>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</si>
  <si>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</si>
  <si>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</si>
  <si>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</si>
  <si>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</si>
  <si>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</si>
  <si>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</si>
  <si>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</si>
  <si>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</si>
  <si>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</si>
  <si>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</si>
  <si>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</si>
  <si>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</si>
  <si>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</si>
  <si>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</si>
  <si>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</si>
  <si>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</si>
  <si>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</si>
  <si>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</si>
  <si>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</si>
  <si>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</si>
  <si>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</si>
  <si>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</si>
  <si>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</si>
  <si>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</si>
  <si>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</si>
  <si>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</si>
  <si>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</si>
  <si>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</si>
  <si>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</si>
  <si>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</si>
  <si>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</si>
  <si>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</si>
  <si>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</si>
  <si>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</si>
  <si>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</si>
  <si>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</si>
  <si>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</si>
  <si>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</si>
  <si>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</si>
  <si>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</si>
  <si>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</si>
  <si>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</si>
  <si>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</si>
  <si>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</si>
  <si>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</si>
  <si>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</si>
  <si>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</si>
  <si>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</si>
  <si>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</si>
  <si>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</si>
  <si>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</si>
  <si>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</si>
  <si>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</si>
  <si>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</si>
  <si>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</si>
  <si>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</si>
  <si>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</si>
  <si>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</si>
  <si>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</si>
  <si>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</si>
  <si>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</si>
  <si>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</si>
  <si>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</si>
  <si>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</si>
  <si>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</si>
  <si>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</si>
  <si>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</si>
  <si>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</si>
  <si>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</si>
  <si>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</si>
  <si>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</si>
  <si>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</si>
  <si>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</si>
  <si>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</si>
  <si>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</si>
  <si>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</si>
  <si>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</si>
  <si>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</si>
  <si>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</si>
  <si>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</si>
  <si>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</si>
  <si>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</si>
  <si>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</si>
  <si>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</si>
  <si>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</si>
  <si>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</si>
  <si>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</si>
  <si>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</si>
  <si>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</si>
  <si>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</si>
  <si>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</si>
  <si>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</si>
  <si>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</si>
  <si>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</si>
  <si>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</si>
  <si>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</si>
  <si>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</si>
  <si>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</si>
  <si>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</si>
  <si>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</si>
  <si>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</si>
  <si>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</si>
  <si>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</si>
  <si>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</si>
  <si>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</si>
  <si>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</si>
  <si>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</si>
  <si>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</si>
  <si>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</si>
  <si>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</si>
  <si>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</si>
  <si>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</si>
  <si>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</si>
  <si>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</si>
  <si>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</si>
  <si>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</si>
  <si>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</si>
  <si>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</si>
  <si>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</si>
  <si>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</si>
  <si>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</si>
  <si>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</si>
  <si>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</si>
  <si>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</si>
  <si>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</si>
  <si>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</si>
  <si>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</si>
  <si>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</si>
  <si>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</si>
  <si>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</si>
  <si>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</si>
  <si>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</si>
  <si>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</si>
  <si>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</si>
  <si>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</si>
  <si>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</si>
  <si>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</si>
  <si>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</si>
  <si>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</si>
  <si>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</si>
  <si>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</si>
  <si>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</si>
  <si>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</si>
  <si>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</si>
  <si>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</si>
  <si>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</si>
  <si>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</si>
  <si>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</si>
  <si>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</si>
  <si>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</si>
  <si>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</si>
  <si>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</si>
  <si>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</si>
  <si>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</si>
  <si>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</si>
  <si>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</si>
  <si>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</si>
  <si>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</si>
  <si>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</si>
  <si>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</si>
  <si>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</si>
  <si>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</si>
  <si>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</si>
  <si>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</si>
  <si>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</si>
  <si>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</si>
  <si>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</si>
  <si>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</si>
  <si>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</si>
  <si>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</si>
  <si>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</si>
  <si>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</si>
  <si>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</si>
  <si>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</si>
  <si>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</si>
  <si>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</si>
  <si>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</si>
  <si>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</si>
  <si>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</si>
  <si>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</si>
  <si>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</si>
  <si>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</si>
  <si>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</si>
  <si>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</si>
  <si>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</si>
  <si>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</si>
  <si>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</si>
  <si>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</si>
  <si>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</si>
  <si>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</si>
  <si>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</si>
  <si>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</si>
  <si>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</si>
  <si>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</si>
  <si>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</si>
  <si>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</si>
  <si>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</si>
  <si>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</si>
  <si>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</si>
  <si>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</si>
  <si>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</si>
  <si>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</si>
  <si>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</si>
  <si>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</si>
  <si>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</si>
  <si>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</si>
  <si>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</si>
  <si>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</si>
  <si>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</si>
  <si>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</si>
  <si>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</si>
  <si>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</si>
  <si>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</si>
  <si>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</si>
  <si>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</si>
  <si>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</si>
  <si>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</si>
  <si>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</si>
  <si>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</si>
  <si>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</si>
  <si>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</si>
  <si>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</si>
  <si>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</si>
  <si>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</si>
  <si>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</si>
  <si>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</si>
  <si>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</si>
  <si>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</si>
  <si>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</si>
  <si>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</si>
  <si>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</si>
  <si>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</si>
  <si>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</si>
  <si>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</si>
  <si>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</si>
  <si>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</si>
  <si>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</si>
  <si>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</si>
  <si>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</si>
  <si>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</si>
  <si>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</si>
  <si>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</si>
  <si>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</si>
  <si>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</si>
  <si>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</si>
  <si>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</si>
  <si>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</si>
  <si>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</si>
  <si>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</si>
  <si>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</si>
  <si>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</si>
  <si>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</si>
  <si>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</si>
  <si>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</si>
  <si>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</si>
  <si>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</si>
  <si>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</si>
  <si>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</si>
  <si>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</si>
  <si>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</si>
  <si>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</si>
  <si>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</si>
  <si>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</si>
  <si>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</si>
  <si>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</si>
  <si>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</si>
  <si>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</si>
  <si>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</si>
  <si>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</si>
  <si>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</si>
  <si>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</si>
  <si>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</si>
  <si>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</si>
  <si>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</si>
  <si>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</si>
  <si>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</si>
  <si>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</si>
  <si>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</si>
  <si>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</si>
  <si>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</si>
  <si>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</si>
  <si>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</si>
  <si>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</si>
  <si>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</si>
  <si>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</si>
  <si>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</si>
  <si>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</si>
  <si>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</si>
  <si>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</si>
  <si>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</si>
  <si>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</si>
  <si>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</si>
  <si>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</si>
  <si>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</si>
  <si>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</si>
  <si>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</si>
  <si>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</si>
  <si>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</si>
  <si>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</si>
  <si>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</si>
  <si>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</si>
  <si>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</si>
  <si>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</si>
  <si>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</si>
  <si>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</si>
  <si>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</si>
  <si>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</si>
  <si>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</si>
  <si>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</si>
  <si>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</si>
  <si>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</si>
  <si>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</si>
  <si>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</si>
  <si>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</si>
  <si>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</si>
  <si>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</si>
  <si>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</si>
  <si>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</si>
  <si>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</si>
  <si>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</si>
  <si>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</si>
  <si>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</si>
  <si>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</si>
  <si>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</si>
  <si>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</si>
  <si>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</si>
  <si>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</si>
  <si>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</si>
  <si>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</si>
  <si>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</si>
  <si>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</si>
  <si>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</si>
  <si>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</si>
  <si>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</si>
  <si>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</si>
  <si>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</si>
  <si>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</si>
  <si>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</si>
  <si>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</si>
  <si>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</si>
  <si>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</si>
  <si>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</si>
  <si>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</si>
  <si>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</si>
  <si>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</si>
  <si>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</si>
  <si>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</si>
  <si>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</si>
  <si>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</si>
  <si>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</si>
  <si>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</si>
  <si>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</si>
  <si>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</si>
  <si>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</si>
  <si>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</si>
  <si>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</si>
  <si>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</si>
  <si>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</si>
  <si>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</si>
  <si>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</si>
  <si>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</si>
  <si>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</si>
  <si>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</si>
  <si>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</si>
  <si>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</si>
  <si>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</si>
  <si>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</si>
  <si>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</si>
  <si>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</si>
  <si>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</si>
  <si>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</si>
  <si>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</si>
  <si>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</si>
  <si>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</si>
  <si>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</si>
  <si>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</si>
  <si>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</si>
  <si>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</si>
  <si>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</si>
  <si>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</si>
  <si>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</si>
  <si>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</si>
  <si>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</si>
  <si>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</si>
  <si>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</si>
  <si>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</si>
  <si>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</si>
  <si>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</si>
  <si>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</si>
  <si>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</si>
  <si>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</si>
  <si>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</si>
  <si>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</si>
  <si>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</si>
  <si>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</si>
  <si>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</si>
  <si>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</si>
  <si>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</si>
  <si>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</si>
  <si>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</si>
  <si>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</si>
  <si>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</si>
  <si>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</si>
  <si>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</si>
  <si>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</si>
  <si>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</si>
  <si>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</si>
  <si>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</si>
  <si>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</si>
  <si>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</si>
  <si>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</si>
  <si>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</si>
  <si>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</si>
  <si>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</si>
  <si>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</si>
  <si>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</si>
  <si>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</si>
  <si>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</si>
  <si>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</si>
  <si>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</si>
  <si>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</si>
  <si>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</si>
  <si>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</si>
  <si>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</si>
  <si>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</si>
  <si>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</si>
  <si>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</si>
  <si>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</si>
  <si>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</si>
  <si>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</si>
  <si>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</si>
  <si>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</si>
  <si>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</si>
  <si>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</si>
  <si>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</si>
  <si>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</si>
  <si>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</si>
  <si>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</si>
  <si>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</si>
  <si>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</si>
  <si>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</si>
  <si>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</si>
  <si>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</si>
  <si>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</si>
  <si>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</si>
  <si>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</si>
  <si>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</si>
  <si>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</si>
  <si>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</si>
  <si>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</si>
  <si>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</si>
  <si>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</si>
  <si>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</si>
  <si>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</si>
  <si>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</si>
  <si>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</si>
  <si>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</si>
  <si>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</si>
  <si>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</si>
  <si>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</si>
  <si>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</si>
  <si>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</si>
  <si>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</si>
  <si>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</si>
  <si>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</si>
  <si>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</si>
  <si>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</si>
  <si>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</si>
  <si>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</si>
  <si>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</si>
  <si>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</si>
  <si>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</si>
  <si>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</si>
  <si>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</si>
  <si>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</si>
  <si>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</si>
  <si>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</si>
  <si>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</si>
  <si>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</si>
  <si>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</si>
  <si>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</si>
  <si>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</si>
  <si>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</si>
  <si>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</si>
  <si>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</si>
  <si>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</si>
  <si>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</si>
  <si>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</si>
  <si>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</si>
  <si>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</si>
  <si>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</si>
  <si>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</si>
  <si>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</si>
  <si>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</si>
  <si>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</si>
  <si>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</si>
  <si>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</si>
  <si>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</si>
  <si>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</si>
  <si>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</si>
  <si>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</si>
  <si>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</si>
  <si>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</si>
  <si>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</si>
  <si>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</si>
  <si>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</si>
  <si>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</si>
  <si>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</si>
  <si>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</si>
  <si>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</si>
  <si>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</si>
  <si>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</si>
  <si>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</si>
  <si>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</si>
  <si>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</si>
  <si>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</si>
  <si>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</si>
  <si>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</si>
  <si>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</si>
  <si>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</si>
  <si>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</si>
  <si>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</si>
  <si>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</si>
  <si>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</si>
  <si>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</si>
  <si>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</si>
  <si>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</si>
  <si>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</si>
  <si>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</si>
  <si>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</si>
  <si>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</si>
  <si>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</si>
  <si>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</si>
  <si>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</si>
  <si>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</si>
  <si>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</si>
  <si>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</si>
  <si>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</si>
  <si>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</si>
  <si>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</si>
  <si>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</si>
  <si>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</si>
  <si>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</si>
  <si>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</si>
  <si>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</si>
  <si>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</si>
  <si>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</si>
  <si>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</si>
  <si>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</si>
  <si>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</si>
  <si>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</si>
  <si>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</si>
  <si>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</si>
  <si>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</si>
  <si>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</si>
  <si>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</si>
  <si>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</si>
  <si>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</si>
  <si>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</si>
  <si>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</si>
  <si>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</si>
  <si>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</si>
  <si>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</si>
  <si>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</si>
  <si>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</si>
  <si>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</si>
  <si>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</si>
  <si>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</si>
  <si>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</si>
  <si>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</si>
  <si>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</si>
  <si>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</si>
  <si>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</si>
  <si>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</si>
  <si>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</si>
  <si>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</si>
  <si>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</si>
  <si>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</si>
  <si>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</si>
  <si>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</si>
  <si>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</si>
  <si>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</si>
  <si>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</si>
  <si>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</si>
  <si>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</si>
  <si>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</si>
  <si>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</si>
  <si>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</si>
  <si>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</si>
  <si>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</si>
  <si>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</si>
  <si>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</si>
  <si>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</si>
  <si>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</si>
  <si>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</si>
  <si>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</si>
  <si>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</si>
  <si>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</si>
  <si>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</si>
  <si>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</si>
  <si>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</si>
  <si>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</si>
  <si>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</si>
  <si>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</si>
  <si>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</si>
  <si>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</si>
  <si>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</si>
  <si>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</si>
  <si>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</si>
  <si>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</si>
  <si>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</si>
  <si>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</si>
  <si>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</si>
  <si>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</si>
  <si>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</si>
  <si>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</si>
  <si>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</si>
  <si>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</si>
  <si>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</si>
  <si>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</si>
  <si>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</si>
  <si>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</si>
  <si>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</si>
  <si>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</si>
  <si>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</si>
  <si>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</si>
  <si>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</si>
  <si>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</si>
  <si>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</si>
  <si>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</si>
  <si>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</si>
  <si>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</si>
  <si>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</si>
  <si>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</si>
  <si>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</si>
  <si>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</si>
  <si>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</si>
  <si>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</si>
  <si>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</si>
  <si>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</si>
  <si>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</si>
  <si>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</si>
  <si>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</si>
  <si>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</si>
  <si>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</si>
  <si>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</si>
  <si>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</si>
  <si>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</si>
  <si>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</si>
  <si>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</si>
  <si>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</si>
  <si>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</si>
  <si>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</si>
  <si>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</si>
  <si>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</si>
  <si>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</si>
  <si>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</si>
  <si>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</si>
  <si>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</si>
  <si>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</si>
  <si>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</si>
  <si>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</si>
  <si>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</si>
  <si>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</si>
  <si>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</si>
  <si>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</si>
  <si>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</si>
  <si>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</si>
  <si>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</si>
  <si>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</si>
  <si>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</si>
  <si>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</si>
  <si>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</si>
  <si>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</si>
  <si>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</si>
  <si>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</si>
  <si>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</si>
  <si>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</si>
  <si>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</si>
  <si>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</si>
  <si>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</si>
  <si>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</si>
  <si>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</si>
  <si>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</si>
  <si>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</si>
  <si>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</si>
  <si>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</si>
  <si>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</si>
  <si>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</si>
  <si>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</si>
  <si>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</si>
  <si>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</si>
  <si>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</si>
  <si>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</si>
  <si>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</si>
  <si>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</si>
  <si>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</si>
  <si>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</si>
  <si>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</si>
  <si>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</si>
  <si>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</si>
  <si>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</si>
  <si>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</si>
  <si>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</si>
  <si>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</si>
  <si>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</si>
  <si>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</si>
  <si>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</si>
  <si>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</si>
  <si>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</si>
  <si>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</si>
  <si>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</si>
  <si>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</si>
  <si>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</si>
  <si>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</si>
  <si>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</si>
  <si>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</si>
  <si>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</si>
  <si>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</si>
  <si>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</si>
  <si>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</si>
  <si>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</si>
  <si>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</si>
  <si>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</si>
  <si>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</si>
  <si>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</si>
  <si>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</si>
  <si>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</si>
  <si>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</si>
  <si>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</si>
  <si>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</si>
  <si>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</si>
  <si>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</si>
  <si>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</si>
  <si>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</si>
  <si>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</si>
  <si>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</si>
  <si>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</si>
  <si>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</si>
  <si>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</si>
  <si>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</si>
  <si>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</si>
  <si>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</si>
  <si>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</si>
  <si>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</si>
  <si>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</si>
  <si>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</si>
  <si>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</si>
  <si>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</si>
  <si>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</si>
  <si>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</si>
  <si>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</si>
  <si>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</si>
  <si>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</si>
  <si>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</si>
  <si>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</si>
  <si>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</si>
  <si>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</si>
  <si>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</si>
  <si>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</si>
  <si>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</si>
  <si>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</si>
  <si>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</si>
  <si>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</si>
  <si>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</si>
  <si>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</si>
  <si>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</si>
  <si>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</si>
  <si>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</si>
  <si>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</si>
  <si>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</si>
  <si>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</si>
  <si>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</si>
  <si>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</si>
  <si>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</si>
  <si>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</si>
  <si>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</si>
  <si>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</si>
  <si>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</si>
  <si>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</si>
  <si>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</si>
  <si>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</si>
  <si>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</si>
  <si>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</si>
  <si>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</si>
  <si>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</si>
  <si>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</si>
  <si>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</si>
  <si>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</si>
  <si>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</si>
  <si>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</si>
  <si>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</si>
  <si>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</si>
  <si>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</si>
  <si>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</si>
  <si>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</si>
  <si>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</si>
  <si>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</si>
  <si>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</si>
  <si>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</si>
  <si>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</si>
  <si>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</si>
  <si>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</si>
  <si>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</si>
  <si>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</si>
  <si>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</si>
  <si>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</si>
  <si>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</si>
  <si>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</si>
  <si>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</si>
  <si>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</si>
  <si>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</si>
  <si>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</si>
  <si>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</si>
  <si>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</si>
  <si>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</si>
  <si>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</si>
  <si>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</si>
  <si>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</si>
  <si>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</si>
  <si>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</si>
  <si>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</si>
  <si>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</si>
  <si>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</si>
  <si>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</si>
  <si>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</si>
  <si>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</si>
  <si>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</si>
  <si>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</si>
  <si>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</si>
  <si>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</si>
  <si>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</si>
  <si>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</si>
  <si>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</si>
  <si>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</si>
  <si>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</si>
  <si>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</si>
  <si>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</si>
  <si>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</si>
  <si>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</si>
  <si>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</si>
  <si>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</si>
  <si>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</si>
  <si>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</si>
  <si>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</si>
  <si>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</si>
  <si>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</si>
  <si>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</si>
  <si>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</si>
  <si>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</si>
  <si>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</si>
  <si>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</si>
  <si>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</si>
  <si>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</si>
  <si>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</si>
  <si>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</si>
  <si>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</si>
  <si>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</si>
  <si>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</si>
  <si>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</si>
  <si>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</si>
  <si>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</si>
  <si>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</si>
  <si>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</si>
  <si>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</si>
  <si>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</si>
  <si>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</si>
  <si>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</si>
  <si>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</si>
  <si>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</si>
  <si>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</si>
  <si>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</si>
  <si>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</si>
  <si>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</si>
  <si>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</si>
  <si>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</si>
  <si>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</si>
  <si>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</si>
  <si>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</si>
  <si>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</si>
  <si>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</si>
  <si>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</si>
  <si>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</si>
  <si>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</si>
  <si>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</si>
  <si>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</si>
  <si>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</si>
  <si>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</si>
  <si>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</si>
  <si>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</si>
  <si>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</si>
  <si>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</si>
  <si>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</si>
  <si>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</si>
  <si>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</si>
  <si>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</si>
  <si>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</si>
  <si>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</si>
  <si>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</si>
  <si>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</si>
  <si>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</si>
  <si>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</si>
  <si>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</si>
  <si>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</si>
  <si>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</si>
  <si>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</si>
  <si>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</si>
  <si>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</si>
  <si>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</si>
  <si>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</si>
  <si>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</si>
  <si>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</si>
  <si>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</si>
  <si>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</si>
  <si>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</si>
  <si>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</si>
  <si>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</si>
  <si>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</si>
  <si>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</si>
  <si>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</si>
  <si>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</si>
  <si>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</si>
  <si>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</si>
  <si>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</si>
  <si>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</si>
  <si>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</si>
  <si>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</si>
  <si>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</si>
  <si>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</si>
  <si>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</si>
  <si>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</si>
  <si>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</si>
  <si>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</si>
  <si>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</si>
  <si>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</si>
  <si>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</si>
  <si>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</si>
  <si>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</si>
  <si>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</si>
  <si>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</si>
  <si>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</si>
  <si>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</si>
  <si>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</si>
  <si>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</si>
  <si>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</si>
  <si>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</si>
  <si>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</si>
  <si>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</si>
  <si>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</si>
  <si>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</si>
  <si>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</si>
  <si>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</si>
  <si>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</si>
  <si>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</si>
  <si>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</si>
  <si>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</si>
  <si>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</si>
  <si>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</si>
  <si>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</si>
  <si>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</si>
  <si>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</si>
  <si>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</si>
  <si>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</si>
  <si>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</si>
  <si>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</si>
  <si>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</si>
  <si>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</si>
  <si>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</si>
  <si>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</si>
  <si>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</si>
  <si>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</si>
  <si>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</si>
  <si>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</si>
  <si>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</si>
  <si>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</si>
  <si>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</si>
  <si>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</si>
  <si>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</si>
  <si>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</si>
  <si>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</si>
  <si>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</si>
  <si>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</si>
  <si>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</si>
  <si>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</si>
  <si>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</si>
  <si>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</si>
  <si>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</si>
  <si>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</si>
  <si>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</si>
  <si>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</si>
  <si>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</si>
  <si>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</si>
  <si>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</si>
  <si>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</si>
  <si>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</si>
  <si>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</si>
  <si>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</si>
  <si>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</si>
  <si>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</si>
  <si>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</si>
  <si>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</si>
  <si>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</si>
  <si>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</si>
  <si>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</si>
  <si>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</si>
  <si>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</si>
  <si>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</si>
  <si>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</si>
  <si>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</si>
  <si>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</si>
  <si>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</si>
  <si>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</si>
  <si>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</si>
  <si>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</si>
  <si>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</si>
  <si>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</si>
  <si>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</si>
  <si>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</si>
  <si>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</si>
  <si>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</si>
  <si>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</si>
  <si>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</si>
  <si>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</si>
  <si>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</si>
  <si>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</si>
  <si>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</si>
  <si>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</si>
  <si>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</si>
  <si>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</si>
  <si>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</si>
  <si>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</si>
  <si>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</si>
  <si>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</si>
  <si>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</si>
  <si>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</si>
  <si>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</si>
  <si>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</si>
  <si>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</si>
  <si>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</si>
  <si>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</si>
  <si>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</si>
  <si>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</si>
  <si>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</si>
  <si>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</si>
  <si>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</si>
  <si>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</si>
  <si>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</si>
  <si>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</si>
  <si>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</si>
  <si>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</si>
  <si>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</si>
  <si>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</si>
  <si>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</si>
  <si>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</si>
  <si>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</si>
  <si>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</si>
  <si>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</si>
  <si>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</si>
  <si>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</si>
  <si>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</si>
  <si>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</si>
  <si>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</si>
  <si>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</si>
  <si>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</si>
  <si>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</si>
  <si>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</si>
  <si>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</si>
  <si>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</si>
  <si>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</si>
  <si>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</si>
  <si>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</si>
  <si>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</si>
  <si>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</si>
  <si>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</si>
  <si>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</si>
  <si>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</si>
  <si>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</si>
  <si>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</si>
  <si>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</si>
  <si>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</si>
  <si>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</si>
  <si>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</si>
  <si>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</si>
  <si>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</si>
  <si>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</si>
  <si>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</si>
  <si>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</si>
  <si>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</si>
  <si>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</si>
  <si>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</si>
  <si>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</si>
  <si>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</si>
  <si>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</si>
  <si>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</si>
  <si>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</si>
  <si>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</si>
  <si>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</si>
  <si>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</si>
  <si>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</si>
  <si>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</si>
  <si>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</si>
  <si>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</si>
  <si>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</si>
  <si>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</si>
  <si>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</si>
  <si>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</si>
  <si>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</si>
  <si>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</si>
  <si>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</si>
  <si>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</si>
  <si>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</si>
  <si>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</si>
  <si>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</si>
  <si>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</si>
  <si>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</si>
  <si>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</si>
  <si>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</si>
  <si>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</si>
  <si>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</si>
  <si>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</si>
  <si>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</si>
  <si>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</si>
  <si>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</si>
  <si>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</si>
  <si>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</si>
  <si>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</si>
  <si>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</si>
  <si>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</si>
  <si>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</si>
  <si>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</si>
  <si>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</si>
  <si>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</si>
  <si>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</si>
  <si>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</si>
  <si>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</si>
  <si>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</si>
  <si>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</si>
  <si>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</si>
  <si>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</si>
  <si>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</si>
  <si>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</si>
  <si>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</si>
  <si>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</si>
  <si>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</si>
  <si>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</si>
  <si>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</si>
  <si>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</si>
  <si>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</si>
  <si>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</si>
  <si>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</si>
  <si>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</si>
  <si>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</si>
  <si>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</si>
  <si>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</si>
  <si>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</si>
  <si>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</si>
  <si>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</si>
  <si>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</si>
  <si>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</si>
  <si>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</si>
  <si>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</si>
  <si>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</si>
  <si>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</si>
  <si>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</si>
  <si>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</si>
  <si>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</si>
  <si>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</si>
  <si>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</si>
  <si>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</si>
  <si>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</si>
  <si>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</si>
  <si>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</si>
  <si>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</si>
  <si>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</si>
  <si>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</si>
  <si>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</si>
  <si>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</si>
  <si>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</si>
  <si>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</si>
  <si>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</si>
  <si>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</si>
  <si>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</si>
  <si>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</si>
  <si>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</si>
  <si>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</si>
  <si>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</si>
  <si>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</si>
  <si>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</si>
  <si>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</si>
  <si>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</si>
  <si>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</si>
  <si>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</si>
  <si>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</si>
  <si>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</si>
  <si>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</si>
  <si>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</si>
  <si>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</si>
  <si>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</si>
  <si>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</si>
  <si>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</si>
  <si>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</si>
  <si>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</si>
  <si>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</si>
  <si>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</si>
  <si>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</si>
  <si>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</si>
  <si>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</si>
  <si>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</si>
  <si>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</si>
  <si>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</si>
  <si>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</si>
  <si>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</si>
  <si>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</si>
  <si>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</si>
  <si>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</si>
  <si>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</si>
  <si>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</si>
  <si>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</si>
  <si>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</si>
  <si>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</si>
  <si>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</si>
  <si>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</si>
  <si>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</si>
  <si>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</si>
  <si>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</si>
  <si>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</si>
  <si>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</si>
  <si>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</si>
  <si>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</si>
  <si>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</si>
  <si>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</si>
  <si>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</si>
  <si>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</si>
  <si>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</si>
  <si>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</si>
  <si>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</si>
  <si>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</si>
  <si>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</si>
  <si>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</si>
  <si>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</si>
  <si>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</si>
  <si>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</si>
  <si>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</si>
  <si>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</si>
  <si>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</si>
  <si>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</si>
  <si>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</si>
  <si>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</si>
  <si>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</si>
  <si>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</si>
  <si>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</si>
  <si>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</si>
  <si>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</si>
  <si>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</si>
  <si>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</si>
  <si>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</si>
  <si>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</si>
  <si>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</si>
  <si>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</si>
  <si>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</si>
  <si>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</si>
  <si>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</si>
  <si>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</si>
  <si>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</si>
  <si>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</si>
  <si>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</si>
  <si>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</si>
  <si>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</si>
  <si>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</si>
  <si>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</si>
  <si>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</si>
  <si>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</si>
  <si>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</si>
  <si>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</si>
  <si>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</si>
  <si>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</si>
  <si>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</si>
  <si>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</si>
  <si>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</si>
  <si>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</si>
  <si>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</si>
  <si>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</si>
  <si>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</si>
  <si>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</si>
  <si>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</si>
  <si>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</si>
  <si>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</si>
  <si>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</si>
  <si>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</si>
  <si>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</si>
  <si>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</si>
  <si>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</si>
  <si>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</si>
  <si>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</si>
  <si>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</si>
  <si>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</si>
  <si>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</si>
  <si>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</si>
  <si>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</si>
  <si>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</si>
  <si>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</si>
  <si>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</si>
  <si>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</si>
  <si>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</si>
  <si>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</si>
  <si>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</si>
  <si>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</si>
  <si>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</si>
  <si>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</si>
  <si>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</si>
  <si>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</si>
  <si>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</si>
  <si>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</si>
  <si>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</si>
  <si>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</si>
  <si>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</si>
  <si>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</si>
  <si>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</si>
  <si>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</si>
  <si>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</si>
  <si>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</si>
  <si>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</si>
  <si>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</si>
  <si>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</si>
  <si>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</si>
  <si>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</si>
  <si>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</si>
  <si>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</si>
  <si>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</si>
  <si>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</si>
  <si>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</si>
  <si>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</si>
  <si>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</si>
  <si>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</si>
  <si>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</si>
  <si>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</si>
  <si>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</si>
  <si>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</si>
  <si>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</si>
  <si>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</si>
  <si>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</si>
  <si>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</si>
  <si>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</si>
  <si>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</si>
  <si>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</si>
  <si>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</si>
  <si>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</si>
  <si>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</si>
  <si>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</si>
  <si>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</si>
  <si>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</si>
  <si>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</si>
  <si>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</si>
  <si>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</si>
  <si>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</si>
  <si>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</si>
  <si>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</si>
  <si>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</si>
  <si>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</si>
  <si>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</si>
  <si>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</si>
  <si>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</si>
  <si>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</si>
  <si>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</si>
  <si>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</si>
  <si>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</si>
  <si>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</si>
  <si>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</si>
  <si>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</si>
  <si>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</si>
  <si>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</si>
  <si>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</si>
  <si>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</si>
  <si>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</si>
  <si>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</si>
  <si>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</si>
  <si>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</si>
  <si>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</si>
  <si>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</si>
  <si>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</si>
  <si>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</si>
  <si>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</si>
  <si>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</si>
  <si>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</si>
  <si>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</si>
  <si>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</si>
  <si>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</si>
  <si>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</si>
  <si>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</si>
  <si>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</si>
  <si>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</si>
  <si>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</si>
  <si>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</si>
  <si>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</si>
  <si>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</si>
  <si>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</si>
  <si>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</si>
  <si>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</si>
  <si>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</si>
  <si>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</si>
  <si>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</si>
  <si>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</si>
  <si>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</si>
  <si>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</si>
  <si>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</si>
  <si>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</si>
  <si>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</si>
  <si>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</si>
  <si>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</si>
  <si>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</si>
  <si>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</si>
  <si>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</si>
  <si>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</si>
  <si>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</si>
  <si>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</si>
  <si>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</si>
  <si>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</si>
  <si>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</si>
  <si>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</si>
  <si>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</si>
  <si>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</si>
  <si>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</si>
  <si>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</si>
  <si>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</si>
  <si>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</si>
  <si>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</si>
  <si>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</si>
  <si>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</si>
  <si>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</si>
  <si>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</si>
  <si>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</si>
  <si>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</si>
  <si>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</si>
  <si>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</si>
  <si>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</si>
  <si>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</si>
  <si>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</si>
  <si>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</si>
  <si>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</si>
  <si>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</si>
  <si>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</si>
  <si>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</si>
  <si>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</si>
  <si>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</si>
  <si>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</si>
  <si>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</si>
  <si>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</si>
  <si>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</si>
  <si>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</si>
  <si>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</si>
  <si>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</si>
  <si>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</si>
  <si>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</si>
  <si>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</si>
  <si>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</si>
  <si>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</si>
  <si>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</si>
  <si>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</si>
  <si>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</si>
  <si>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</si>
  <si>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</si>
  <si>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</si>
  <si>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</si>
  <si>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</si>
  <si>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</si>
  <si>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</si>
  <si>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</si>
  <si>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</si>
  <si>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</si>
  <si>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</si>
  <si>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</si>
  <si>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</si>
  <si>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</si>
  <si>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</si>
  <si>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</si>
  <si>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</si>
  <si>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</si>
  <si>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</si>
  <si>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</si>
  <si>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</si>
  <si>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</si>
  <si>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</si>
  <si>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</si>
  <si>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</si>
  <si>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</si>
  <si>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</si>
  <si>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</si>
  <si>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</si>
  <si>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</si>
  <si>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</si>
  <si>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</si>
  <si>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</si>
  <si>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</si>
  <si>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</si>
  <si>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</si>
  <si>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</si>
  <si>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</si>
  <si>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</si>
  <si>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</si>
  <si>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</si>
  <si>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</si>
  <si>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</si>
  <si>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</si>
  <si>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</si>
  <si>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</si>
  <si>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</si>
  <si>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</si>
  <si>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</si>
  <si>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</si>
  <si>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</si>
  <si>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</si>
  <si>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</si>
  <si>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</si>
  <si>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</si>
  <si>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</si>
  <si>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</si>
  <si>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</si>
  <si>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</si>
  <si>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</si>
  <si>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</si>
  <si>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</si>
  <si>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</si>
  <si>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</si>
  <si>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</si>
  <si>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</si>
  <si>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</si>
  <si>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</si>
  <si>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</si>
  <si>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</si>
  <si>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</si>
  <si>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</si>
  <si>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</si>
  <si>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</si>
  <si>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</si>
  <si>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</si>
  <si>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</si>
  <si>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</si>
  <si>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</si>
  <si>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</si>
  <si>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</si>
  <si>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</si>
  <si>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</si>
  <si>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</si>
  <si>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</si>
  <si>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</si>
  <si>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</si>
  <si>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</si>
  <si>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</si>
  <si>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</si>
  <si>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</si>
  <si>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</si>
  <si>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</si>
  <si>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</si>
  <si>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</si>
  <si>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</si>
  <si>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</si>
  <si>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</si>
  <si>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</si>
  <si>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</si>
  <si>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</si>
  <si>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</si>
  <si>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</si>
  <si>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</si>
  <si>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</si>
  <si>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</si>
  <si>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</si>
  <si>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</si>
  <si>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</si>
  <si>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</si>
  <si>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</si>
  <si>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</si>
  <si>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</si>
  <si>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</si>
  <si>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</si>
  <si>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</si>
  <si>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</si>
  <si>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</si>
  <si>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</si>
  <si>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</si>
  <si>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</si>
  <si>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</si>
  <si>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</si>
  <si>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</si>
  <si>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</si>
  <si>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</si>
  <si>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</si>
  <si>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</si>
  <si>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</si>
  <si>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</si>
  <si>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</si>
  <si>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</si>
  <si>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</si>
  <si>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</si>
  <si>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</si>
  <si>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</si>
  <si>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</si>
  <si>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</si>
  <si>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</si>
  <si>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</si>
  <si>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</si>
  <si>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</si>
  <si>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</si>
  <si>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</si>
  <si>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</si>
  <si>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</si>
  <si>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</si>
  <si>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</si>
  <si>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</si>
  <si>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</si>
  <si>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</si>
  <si>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</si>
  <si>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</si>
  <si>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</si>
  <si>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</si>
  <si>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</si>
  <si>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</si>
  <si>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</si>
  <si>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</si>
  <si>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</si>
  <si>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</si>
  <si>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</si>
  <si>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</si>
  <si>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</si>
  <si>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</si>
  <si>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</si>
  <si>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</si>
  <si>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</si>
  <si>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</si>
  <si>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</si>
  <si>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</si>
  <si>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</si>
  <si>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</si>
  <si>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</si>
  <si>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</si>
  <si>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</si>
  <si>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</si>
  <si>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</si>
  <si>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</si>
  <si>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</si>
  <si>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</si>
  <si>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</si>
  <si>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</si>
  <si>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</si>
  <si>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</si>
  <si>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</si>
  <si>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</si>
  <si>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</si>
  <si>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</si>
  <si>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</si>
  <si>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</si>
  <si>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</si>
  <si>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</si>
  <si>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</si>
  <si>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</si>
  <si>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</si>
  <si>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</si>
  <si>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</si>
  <si>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</si>
  <si>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</si>
  <si>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</si>
  <si>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</si>
  <si>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</si>
  <si>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</si>
  <si>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</si>
  <si>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</si>
  <si>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</si>
  <si>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</si>
  <si>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</si>
  <si>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</si>
  <si>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</si>
  <si>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</si>
  <si>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</si>
  <si>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</si>
  <si>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</si>
  <si>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</si>
  <si>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</si>
  <si>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</si>
  <si>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</si>
  <si>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</si>
  <si>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</si>
  <si>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</si>
  <si>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</si>
  <si>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</si>
  <si>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</si>
  <si>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</si>
  <si>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</si>
  <si>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</si>
  <si>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</si>
  <si>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</si>
  <si>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</si>
  <si>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</si>
  <si>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</si>
  <si>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</si>
  <si>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</si>
  <si>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</si>
  <si>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</si>
  <si>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</si>
  <si>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</si>
  <si>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</si>
  <si>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</si>
  <si>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</si>
  <si>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</si>
  <si>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</si>
  <si>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</si>
  <si>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</si>
  <si>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</si>
  <si>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</si>
  <si>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</si>
  <si>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</si>
  <si>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</si>
  <si>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</si>
  <si>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</si>
  <si>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</si>
  <si>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</si>
  <si>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</si>
  <si>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</si>
  <si>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</si>
  <si>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</si>
  <si>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</si>
  <si>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</si>
  <si>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</si>
  <si>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</si>
  <si>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</si>
  <si>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</si>
  <si>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</si>
  <si>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</si>
  <si>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</si>
  <si>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</si>
  <si>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</si>
  <si>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</si>
  <si>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</si>
  <si>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</si>
  <si>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</si>
  <si>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</si>
  <si>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</si>
  <si>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</si>
  <si>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</si>
  <si>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</si>
  <si>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</si>
  <si>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</si>
  <si>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</si>
  <si>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</si>
  <si>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</si>
  <si>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</si>
  <si>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</si>
  <si>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</si>
  <si>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</si>
  <si>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</si>
  <si>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</si>
  <si>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</si>
  <si>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</si>
  <si>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</si>
  <si>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</si>
  <si>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</si>
  <si>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</si>
  <si>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</si>
  <si>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</si>
  <si>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</si>
  <si>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</si>
  <si>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</si>
  <si>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</si>
  <si>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</si>
  <si>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</si>
  <si>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</si>
  <si>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</si>
  <si>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</si>
  <si>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</si>
  <si>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</si>
  <si>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</si>
  <si>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</si>
  <si>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</si>
  <si>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</si>
  <si>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</si>
  <si>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</si>
  <si>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</si>
  <si>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</si>
  <si>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</si>
  <si>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</si>
  <si>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</si>
  <si>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</si>
  <si>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</si>
  <si>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</si>
  <si>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</si>
  <si>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</si>
  <si>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</si>
  <si>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</si>
  <si>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</si>
  <si>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</si>
  <si>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</si>
  <si>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</si>
  <si>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</si>
  <si>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</si>
  <si>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</si>
  <si>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</si>
  <si>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</si>
  <si>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</si>
  <si>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</si>
  <si>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</si>
  <si>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</si>
  <si>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</si>
  <si>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</si>
  <si>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</si>
  <si>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</si>
  <si>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</si>
  <si>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</si>
  <si>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</si>
  <si>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</si>
  <si>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</si>
  <si>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</si>
  <si>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</si>
  <si>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</si>
  <si>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</si>
  <si>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</si>
  <si>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</si>
  <si>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</si>
  <si>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</si>
  <si>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</si>
  <si>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</si>
  <si>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</si>
  <si>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</si>
  <si>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</si>
  <si>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</si>
  <si>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</si>
  <si>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</si>
  <si>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</si>
  <si>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</si>
  <si>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</si>
  <si>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</si>
  <si>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</si>
  <si>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</si>
  <si>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</si>
  <si>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</si>
  <si>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</si>
  <si>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</si>
  <si>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</si>
  <si>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</si>
  <si>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</si>
  <si>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</si>
  <si>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</si>
  <si>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</si>
  <si>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</si>
  <si>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</si>
  <si>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</si>
  <si>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</si>
  <si>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</si>
  <si>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</si>
  <si>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</si>
  <si>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</si>
  <si>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</si>
  <si>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</si>
  <si>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</si>
  <si>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</si>
  <si>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</si>
  <si>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</si>
  <si>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</si>
  <si>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</si>
  <si>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</si>
  <si>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</si>
  <si>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</si>
  <si>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</si>
  <si>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</si>
  <si>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</si>
  <si>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</si>
  <si>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</si>
  <si>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</si>
  <si>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</si>
  <si>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</si>
  <si>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</si>
  <si>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</si>
  <si>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</si>
  <si>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</si>
  <si>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</si>
  <si>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</si>
  <si>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</si>
  <si>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</si>
  <si>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</si>
  <si>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</si>
  <si>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</si>
  <si>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</si>
  <si>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</si>
  <si>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</si>
  <si>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</si>
  <si>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</si>
  <si>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</si>
  <si>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</si>
  <si>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</si>
  <si>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</si>
  <si>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</si>
  <si>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</si>
  <si>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</si>
  <si>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</si>
  <si>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</si>
  <si>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</si>
  <si>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</si>
  <si>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</si>
  <si>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</si>
  <si>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</si>
  <si>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</si>
  <si>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</si>
  <si>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</si>
  <si>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</si>
  <si>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</si>
  <si>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</si>
  <si>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</si>
  <si>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</si>
  <si>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</si>
  <si>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</si>
  <si>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</si>
  <si>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</si>
  <si>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</si>
  <si>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</si>
  <si>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</si>
  <si>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</si>
  <si>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</si>
  <si>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</si>
  <si>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</si>
  <si>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</si>
  <si>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</si>
  <si>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</si>
  <si>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</si>
  <si>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</si>
  <si>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</si>
  <si>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</si>
  <si>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</si>
  <si>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</si>
  <si>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</si>
  <si>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</si>
  <si>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</si>
  <si>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</si>
  <si>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</si>
  <si>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</si>
  <si>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</si>
  <si>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</si>
  <si>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</si>
  <si>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</si>
  <si>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</si>
  <si>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</si>
  <si>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</si>
  <si>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</si>
  <si>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</si>
  <si>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</si>
  <si>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</si>
  <si>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</si>
  <si>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</si>
  <si>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</si>
  <si>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</si>
  <si>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</si>
  <si>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</si>
  <si>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</si>
  <si>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</si>
  <si>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</si>
  <si>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</si>
  <si>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</si>
  <si>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</si>
  <si>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</si>
  <si>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</si>
  <si>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</si>
  <si>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</si>
  <si>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</si>
  <si>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</si>
  <si>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</si>
  <si>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</si>
  <si>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</si>
  <si>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</si>
  <si>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</si>
  <si>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</si>
  <si>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</si>
  <si>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</si>
  <si>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</si>
  <si>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</si>
  <si>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</si>
  <si>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</si>
  <si>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</si>
  <si>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</si>
  <si>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</si>
  <si>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</si>
  <si>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</si>
  <si>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</si>
  <si>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</si>
  <si>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</si>
  <si>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</si>
  <si>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</si>
  <si>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</si>
  <si>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</si>
  <si>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</si>
  <si>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</si>
  <si>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</si>
  <si>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</si>
  <si>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</si>
  <si>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</si>
  <si>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</si>
  <si>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</si>
  <si>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</si>
  <si>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</si>
  <si>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</si>
  <si>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</si>
  <si>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</si>
  <si>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</si>
  <si>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</si>
  <si>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</si>
  <si>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</si>
  <si>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</si>
  <si>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</si>
  <si>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</si>
  <si>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</si>
  <si>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</si>
  <si>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</si>
  <si>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</si>
  <si>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</si>
  <si>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</si>
  <si>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</si>
  <si>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</si>
  <si>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</si>
  <si>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</si>
  <si>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</si>
  <si>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</si>
  <si>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</si>
  <si>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</si>
  <si>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</si>
  <si>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</si>
  <si>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</si>
  <si>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</si>
  <si>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</si>
  <si>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</si>
  <si>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</si>
  <si>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</si>
  <si>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</si>
  <si>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</si>
  <si>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</si>
  <si>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</si>
  <si>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</si>
  <si>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</si>
  <si>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</si>
  <si>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</si>
  <si>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</si>
  <si>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</si>
  <si>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</si>
  <si>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</si>
  <si>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</si>
  <si>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</si>
  <si>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</si>
  <si>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</si>
  <si>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</si>
  <si>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</si>
  <si>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</si>
  <si>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</si>
  <si>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</si>
  <si>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</si>
  <si>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</si>
  <si>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</si>
  <si>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</si>
  <si>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</si>
  <si>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</si>
  <si>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</si>
  <si>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</si>
  <si>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</si>
  <si>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</si>
  <si>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</si>
  <si>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</si>
  <si>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</si>
  <si>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</si>
  <si>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</si>
  <si>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</si>
  <si>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</si>
  <si>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</si>
  <si>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</si>
  <si>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</si>
  <si>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</si>
  <si>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</si>
  <si>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</si>
  <si>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</si>
  <si>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</si>
  <si>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</si>
  <si>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</si>
  <si>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</si>
  <si>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</si>
  <si>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</si>
  <si>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</si>
  <si>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</si>
  <si>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</si>
  <si>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</si>
  <si>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</si>
  <si>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</si>
  <si>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</si>
  <si>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</si>
  <si>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</si>
  <si>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</si>
  <si>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</si>
  <si>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</si>
  <si>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</si>
  <si>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</si>
  <si>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</si>
  <si>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</si>
  <si>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</si>
  <si>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</si>
  <si>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</si>
  <si>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</si>
  <si>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</si>
  <si>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</si>
  <si>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</si>
  <si>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</si>
  <si>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</si>
  <si>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</si>
  <si>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</si>
  <si>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</si>
  <si>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</si>
  <si>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</si>
  <si>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</si>
  <si>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</si>
  <si>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</si>
  <si>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</si>
  <si>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</si>
  <si>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</si>
  <si>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</si>
  <si>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</si>
  <si>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</si>
  <si>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</si>
  <si>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</si>
  <si>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</si>
  <si>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</si>
  <si>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</si>
  <si>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</si>
  <si>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</si>
  <si>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</si>
  <si>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</si>
  <si>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</si>
  <si>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</si>
  <si>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</si>
  <si>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</si>
  <si>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</si>
  <si>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</si>
  <si>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</si>
  <si>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</si>
  <si>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</si>
  <si>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</si>
  <si>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</si>
  <si>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</si>
  <si>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</si>
  <si>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</si>
  <si>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</si>
  <si>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</si>
  <si>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</si>
  <si>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</si>
  <si>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</si>
  <si>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</si>
  <si>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</si>
  <si>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</si>
  <si>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</si>
  <si>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</si>
  <si>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</si>
  <si>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</si>
  <si>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</si>
  <si>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</si>
  <si>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</si>
  <si>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</si>
  <si>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</si>
  <si>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</si>
  <si>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</si>
  <si>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</si>
  <si>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</si>
  <si>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</si>
  <si>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</si>
  <si>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</si>
  <si>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</si>
  <si>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</si>
  <si>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</si>
  <si>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</si>
  <si>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</si>
  <si>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</si>
  <si>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</si>
  <si>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</si>
  <si>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</si>
  <si>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</si>
  <si>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</si>
  <si>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</si>
  <si>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</si>
  <si>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</si>
  <si>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</si>
  <si>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</si>
  <si>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</si>
  <si>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</si>
  <si>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</si>
  <si>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</si>
  <si>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</si>
  <si>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</si>
  <si>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</si>
  <si>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</si>
  <si>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</si>
  <si>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</si>
  <si>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</si>
  <si>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</si>
  <si>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</si>
  <si>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</si>
  <si>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</si>
  <si>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</si>
  <si>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</si>
  <si>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</si>
  <si>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</si>
  <si>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</si>
  <si>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</si>
  <si>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</si>
  <si>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</si>
  <si>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</si>
  <si>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</si>
  <si>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</si>
  <si>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</si>
  <si>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</si>
  <si>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</si>
  <si>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</si>
  <si>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</si>
  <si>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</si>
  <si>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</si>
  <si>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</si>
  <si>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</si>
  <si>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</si>
  <si>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</si>
  <si>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</si>
  <si>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</si>
  <si>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</si>
  <si>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</si>
  <si>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</si>
  <si>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</si>
  <si>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</si>
  <si>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</si>
  <si>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</si>
  <si>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</si>
  <si>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</si>
  <si>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</si>
  <si>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</si>
  <si>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</si>
  <si>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</si>
  <si>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</si>
  <si>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</si>
  <si>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</si>
  <si>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</si>
  <si>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</si>
  <si>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</si>
  <si>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</si>
  <si>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</si>
  <si>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</si>
  <si>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</si>
  <si>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</si>
  <si>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</si>
  <si>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</si>
  <si>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</si>
  <si>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</si>
  <si>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</si>
  <si>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</si>
  <si>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</si>
  <si>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</si>
  <si>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</si>
  <si>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</si>
  <si>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</si>
  <si>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</si>
  <si>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</si>
  <si>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</si>
  <si>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</si>
  <si>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</si>
  <si>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</si>
  <si>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</si>
  <si>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</si>
  <si>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</si>
  <si>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</si>
  <si>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</si>
  <si>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</si>
  <si>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</si>
  <si>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</si>
  <si>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</si>
  <si>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</si>
  <si>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</si>
  <si>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</si>
  <si>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</si>
  <si>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</si>
  <si>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</si>
  <si>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</si>
  <si>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</si>
  <si>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</si>
  <si>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</si>
  <si>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</si>
  <si>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</si>
  <si>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</si>
  <si>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</si>
  <si>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</si>
  <si>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</si>
  <si>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</si>
  <si>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</si>
  <si>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</si>
  <si>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</si>
  <si>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</si>
  <si>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</si>
  <si>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</si>
  <si>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</si>
  <si>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</si>
  <si>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</si>
  <si>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</si>
  <si>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</si>
  <si>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</si>
  <si>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</si>
  <si>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</si>
  <si>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</si>
  <si>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</si>
  <si>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</si>
  <si>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</si>
  <si>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</si>
  <si>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</si>
  <si>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</si>
  <si>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</si>
  <si>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</si>
  <si>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</si>
  <si>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</si>
  <si>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</si>
  <si>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</si>
  <si>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</si>
  <si>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</si>
  <si>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</si>
  <si>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</si>
  <si>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</si>
  <si>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</si>
  <si>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</si>
  <si>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</si>
  <si>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</si>
  <si>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</si>
  <si>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</si>
  <si>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</si>
  <si>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</si>
  <si>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</si>
  <si>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</si>
  <si>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</si>
  <si>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</si>
  <si>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</si>
  <si>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</si>
  <si>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</si>
  <si>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</si>
  <si>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</si>
  <si>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</si>
  <si>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</si>
  <si>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</si>
  <si>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</si>
  <si>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</si>
  <si>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</si>
  <si>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</si>
  <si>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</si>
  <si>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</si>
  <si>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</si>
  <si>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</si>
  <si>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</si>
  <si>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</si>
  <si>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</si>
  <si>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</si>
  <si>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</si>
  <si>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</si>
  <si>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</si>
  <si>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</si>
  <si>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</si>
  <si>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</si>
  <si>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</si>
  <si>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</si>
  <si>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</si>
  <si>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</si>
  <si>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</si>
  <si>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</si>
  <si>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</si>
  <si>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</si>
  <si>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</si>
  <si>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</si>
  <si>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</si>
  <si>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</si>
  <si>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</si>
  <si>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</si>
  <si>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</si>
  <si>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</si>
  <si>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</si>
  <si>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</si>
  <si>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</si>
  <si>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</si>
  <si>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</si>
  <si>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</si>
  <si>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</si>
  <si>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</si>
  <si>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</si>
  <si>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</si>
  <si>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</si>
  <si>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</si>
  <si>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</si>
  <si>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</si>
  <si>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</si>
  <si>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</si>
  <si>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</si>
  <si>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</si>
  <si>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</si>
  <si>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</si>
  <si>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</si>
  <si>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</si>
  <si>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</si>
  <si>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</si>
  <si>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</si>
  <si>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</si>
  <si>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</si>
  <si>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</si>
  <si>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</si>
  <si>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</si>
  <si>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</si>
  <si>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</si>
  <si>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</si>
  <si>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</si>
  <si>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</si>
  <si>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</si>
  <si>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</si>
  <si>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</si>
  <si>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</si>
  <si>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</si>
  <si>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</si>
  <si>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</si>
  <si>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</si>
  <si>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</si>
  <si>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</si>
  <si>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</si>
  <si>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</si>
  <si>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</si>
  <si>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</si>
  <si>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</si>
  <si>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</si>
  <si>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</si>
  <si>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</si>
  <si>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</si>
  <si>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</si>
  <si>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</si>
  <si>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</si>
  <si>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</si>
  <si>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</si>
  <si>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</si>
  <si>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</si>
  <si>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</si>
  <si>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</si>
  <si>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</si>
  <si>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</si>
  <si>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</si>
  <si>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</si>
  <si>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</si>
  <si>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</si>
  <si>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</si>
  <si>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</si>
  <si>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</si>
  <si>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</si>
  <si>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</si>
  <si>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</si>
  <si>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</si>
  <si>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</si>
  <si>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</si>
  <si>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</si>
  <si>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</si>
  <si>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</si>
  <si>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</si>
  <si>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</si>
  <si>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</si>
  <si>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</si>
  <si>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</si>
  <si>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</si>
  <si>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</si>
  <si>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</si>
  <si>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</si>
  <si>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</si>
  <si>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</si>
  <si>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</si>
  <si>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</si>
  <si>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</si>
  <si>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</si>
  <si>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</si>
  <si>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</si>
  <si>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</si>
  <si>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</si>
  <si>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</si>
  <si>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</si>
  <si>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</si>
  <si>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</si>
  <si>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</si>
  <si>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</si>
  <si>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</si>
  <si>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</si>
  <si>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</si>
  <si>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</si>
  <si>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</si>
  <si>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</si>
  <si>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</si>
  <si>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</si>
  <si>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</si>
  <si>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</si>
  <si>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</si>
  <si>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</si>
  <si>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</si>
  <si>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</si>
  <si>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</si>
  <si>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</si>
  <si>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</si>
  <si>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</si>
  <si>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</si>
  <si>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</si>
  <si>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</si>
  <si>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</si>
  <si>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</si>
  <si>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</si>
  <si>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</si>
  <si>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</si>
  <si>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</si>
  <si>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</si>
  <si>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</si>
  <si>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</si>
  <si>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</si>
  <si>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</si>
  <si>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</si>
  <si>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</si>
  <si>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</si>
  <si>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</si>
  <si>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</si>
  <si>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</si>
  <si>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</si>
  <si>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</si>
  <si>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</si>
  <si>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</si>
  <si>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</si>
  <si>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</si>
  <si>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</si>
  <si>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</si>
  <si>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</si>
  <si>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</si>
  <si>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</si>
  <si>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</si>
  <si>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</si>
  <si>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</si>
  <si>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</si>
  <si>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</si>
  <si>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</si>
  <si>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</si>
  <si>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</si>
  <si>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</si>
  <si>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</si>
  <si>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</si>
  <si>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</si>
  <si>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</si>
  <si>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</si>
  <si>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</si>
  <si>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</si>
  <si>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</si>
  <si>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</si>
  <si>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</si>
  <si>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</si>
  <si>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</si>
  <si>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</si>
  <si>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</si>
  <si>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</si>
  <si>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</si>
  <si>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</si>
  <si>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</si>
  <si>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</si>
  <si>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</si>
  <si>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</si>
  <si>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</si>
  <si>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</si>
  <si>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</si>
  <si>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</si>
  <si>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</si>
  <si>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</si>
  <si>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</si>
  <si>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</si>
  <si>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</si>
  <si>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</si>
  <si>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</si>
  <si>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</si>
  <si>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</si>
  <si>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</si>
  <si>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</si>
  <si>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</si>
  <si>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</si>
  <si>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</si>
  <si>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</si>
  <si>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</si>
  <si>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</si>
  <si>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</si>
  <si>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</si>
  <si>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</si>
  <si>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</si>
  <si>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</si>
  <si>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</si>
  <si>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</si>
  <si>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</si>
  <si>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</si>
  <si>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</si>
  <si>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</si>
  <si>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</si>
  <si>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</si>
  <si>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</si>
  <si>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</si>
  <si>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</si>
  <si>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</si>
  <si>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</si>
  <si>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</si>
  <si>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</si>
  <si>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</si>
  <si>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</si>
  <si>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</si>
  <si>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</si>
  <si>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</si>
  <si>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</si>
  <si>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</si>
  <si>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</si>
  <si>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</si>
  <si>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</si>
  <si>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</si>
  <si>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</si>
  <si>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</si>
  <si>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</si>
  <si>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</si>
  <si>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</si>
  <si>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</si>
  <si>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</si>
  <si>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</si>
  <si>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</si>
  <si>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</si>
  <si>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</si>
  <si>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</si>
  <si>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</si>
  <si>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</si>
  <si>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</si>
  <si>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</si>
  <si>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</si>
  <si>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</si>
  <si>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</si>
  <si>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</si>
  <si>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</si>
  <si>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</si>
  <si>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</si>
  <si>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</si>
  <si>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</si>
  <si>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</si>
  <si>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</si>
  <si>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</si>
  <si>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</si>
  <si>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</si>
  <si>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</si>
  <si>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</si>
  <si>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</si>
  <si>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</si>
  <si>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</si>
  <si>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</si>
  <si>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</si>
  <si>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</si>
  <si>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</si>
  <si>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</si>
  <si>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</si>
  <si>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</si>
  <si>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</si>
  <si>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</si>
  <si>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</si>
  <si>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</si>
  <si>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</si>
  <si>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</si>
  <si>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</si>
  <si>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</si>
  <si>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</si>
  <si>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</si>
  <si>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</si>
  <si>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</si>
  <si>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</si>
  <si>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</si>
  <si>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</si>
  <si>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</si>
  <si>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</si>
  <si>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</si>
  <si>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</si>
  <si>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</si>
  <si>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</si>
  <si>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</si>
  <si>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</si>
  <si>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</si>
  <si>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</si>
  <si>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</si>
  <si>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</si>
  <si>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</si>
  <si>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</si>
  <si>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</si>
  <si>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</si>
  <si>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</si>
  <si>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</si>
  <si>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</si>
  <si>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</si>
  <si>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</si>
  <si>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</si>
  <si>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</si>
  <si>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</si>
  <si>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</si>
  <si>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</si>
  <si>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</si>
  <si>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</si>
  <si>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</si>
  <si>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</si>
  <si>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</si>
  <si>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</si>
  <si>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</si>
  <si>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</si>
  <si>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</si>
  <si>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</si>
  <si>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</si>
  <si>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</si>
  <si>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</si>
  <si>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</si>
  <si>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</si>
  <si>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</si>
  <si>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</si>
  <si>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</si>
  <si>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</si>
  <si>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</si>
  <si>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</si>
  <si>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</si>
  <si>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</si>
  <si>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</si>
  <si>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</si>
  <si>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</si>
  <si>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</si>
  <si>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</si>
  <si>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</si>
  <si>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</si>
  <si>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</si>
  <si>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</si>
  <si>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</si>
  <si>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</si>
  <si>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</si>
  <si>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</si>
  <si>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</si>
  <si>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</si>
  <si>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</si>
  <si>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</si>
  <si>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</si>
  <si>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</si>
  <si>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</si>
  <si>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</si>
  <si>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</si>
  <si>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</si>
  <si>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</si>
  <si>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</si>
  <si>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</si>
  <si>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</si>
  <si>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</si>
  <si>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</si>
  <si>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</si>
  <si>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</si>
  <si>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</si>
  <si>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</si>
  <si>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</si>
  <si>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</si>
  <si>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</si>
  <si>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</si>
  <si>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</si>
  <si>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</si>
  <si>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</si>
  <si>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</si>
  <si>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</si>
  <si>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</si>
  <si>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</si>
  <si>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</si>
  <si>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</si>
  <si>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</si>
  <si>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</si>
  <si>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</si>
  <si>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</si>
  <si>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</si>
  <si>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</si>
  <si>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</si>
  <si>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</si>
  <si>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</si>
  <si>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</si>
  <si>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</si>
  <si>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</si>
  <si>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</si>
  <si>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</si>
  <si>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</si>
  <si>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</si>
  <si>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</si>
  <si>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</si>
  <si>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</si>
  <si>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</si>
  <si>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</si>
  <si>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</si>
  <si>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</si>
  <si>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</si>
  <si>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</si>
  <si>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</si>
  <si>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</si>
  <si>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</si>
  <si>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</si>
  <si>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</si>
  <si>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</si>
  <si>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</si>
  <si>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</si>
  <si>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</si>
  <si>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</si>
  <si>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</si>
  <si>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</si>
  <si>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</si>
  <si>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</si>
  <si>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</si>
  <si>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</si>
  <si>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</si>
  <si>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</si>
  <si>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</si>
  <si>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</si>
  <si>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</si>
  <si>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</si>
  <si>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</si>
  <si>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</si>
  <si>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</si>
  <si>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</si>
  <si>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</si>
  <si>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</si>
  <si>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</si>
  <si>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</si>
  <si>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</si>
  <si>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</si>
  <si>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</si>
  <si>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</si>
  <si>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</si>
  <si>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</si>
  <si>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</si>
  <si>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</si>
  <si>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</si>
  <si>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</si>
  <si>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</si>
  <si>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</si>
  <si>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</si>
  <si>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</si>
  <si>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</si>
  <si>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</si>
  <si>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</si>
  <si>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</si>
  <si>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</si>
  <si>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</si>
  <si>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</si>
  <si>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</si>
  <si>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</si>
  <si>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</si>
  <si>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</si>
  <si>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</si>
  <si>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</si>
  <si>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</si>
  <si>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</si>
  <si>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</si>
  <si>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</si>
  <si>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</si>
  <si>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</si>
  <si>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</si>
  <si>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</si>
  <si>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</si>
  <si>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</si>
  <si>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</si>
  <si>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</si>
  <si>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</si>
  <si>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</si>
  <si>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</si>
  <si>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</si>
  <si>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</si>
  <si>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</si>
  <si>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</si>
  <si>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</si>
  <si>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</si>
  <si>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</si>
  <si>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</si>
  <si>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</si>
  <si>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</si>
  <si>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</si>
  <si>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</si>
  <si>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</si>
  <si>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</si>
  <si>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</si>
  <si>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</si>
  <si>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</si>
  <si>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</si>
  <si>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</si>
  <si>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</si>
  <si>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</si>
  <si>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</si>
  <si>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</si>
  <si>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</si>
  <si>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</si>
  <si>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</si>
  <si>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</si>
  <si>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</si>
  <si>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</si>
  <si>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</si>
  <si>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</si>
  <si>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</si>
  <si>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</si>
  <si>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</si>
  <si>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</si>
  <si>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</si>
  <si>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</si>
  <si>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</si>
  <si>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</si>
  <si>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</si>
  <si>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</si>
  <si>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</si>
  <si>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</si>
  <si>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</si>
  <si>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</si>
  <si>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</si>
  <si>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</si>
  <si>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</si>
  <si>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</si>
  <si>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</si>
  <si>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</si>
  <si>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</si>
  <si>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</si>
  <si>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</si>
  <si>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</si>
  <si>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</si>
  <si>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</si>
  <si>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</si>
  <si>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</si>
  <si>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</si>
  <si>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</si>
  <si>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</si>
  <si>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</si>
  <si>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</si>
  <si>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</si>
  <si>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</si>
  <si>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</si>
  <si>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</si>
  <si>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</si>
  <si>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</si>
  <si>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</si>
  <si>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</si>
  <si>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</si>
  <si>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</si>
  <si>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</si>
  <si>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</si>
  <si>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</si>
  <si>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</si>
  <si>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</si>
  <si>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</si>
  <si>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</si>
  <si>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</si>
  <si>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</si>
  <si>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</si>
  <si>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</si>
  <si>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</si>
  <si>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</si>
  <si>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</si>
  <si>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</si>
  <si>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</si>
  <si>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</si>
  <si>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</si>
  <si>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</si>
  <si>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</si>
  <si>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</si>
  <si>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</si>
  <si>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</si>
  <si>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</si>
  <si>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</si>
  <si>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</si>
  <si>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</si>
  <si>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</si>
  <si>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</si>
  <si>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</si>
  <si>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</si>
  <si>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</si>
  <si>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</si>
  <si>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</si>
  <si>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</si>
  <si>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</si>
  <si>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</si>
  <si>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</si>
  <si>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</si>
  <si>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</si>
  <si>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</si>
  <si>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</si>
  <si>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</si>
  <si>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</si>
  <si>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</si>
  <si>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</si>
  <si>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</si>
  <si>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</si>
  <si>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</si>
  <si>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</si>
  <si>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</si>
  <si>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</si>
  <si>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</si>
  <si>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</si>
  <si>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</si>
  <si>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</si>
  <si>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</si>
  <si>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</si>
  <si>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</si>
  <si>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</si>
  <si>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</si>
  <si>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</si>
  <si>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</si>
  <si>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</si>
  <si>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</si>
  <si>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</si>
  <si>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</si>
  <si>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</si>
  <si>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</si>
  <si>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</si>
  <si>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</si>
  <si>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</si>
  <si>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</si>
  <si>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</si>
  <si>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</si>
  <si>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</si>
  <si>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</si>
  <si>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</si>
  <si>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</si>
  <si>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</si>
  <si>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</si>
  <si>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</si>
  <si>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</si>
  <si>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</si>
  <si>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</si>
  <si>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</si>
  <si>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</si>
  <si>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</si>
  <si>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</si>
  <si>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</si>
  <si>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</si>
  <si>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</si>
  <si>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</si>
  <si>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</si>
  <si>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</si>
  <si>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</si>
  <si>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</si>
  <si>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</si>
  <si>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</si>
  <si>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</si>
  <si>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</si>
  <si>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</si>
  <si>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</si>
  <si>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</si>
  <si>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</si>
  <si>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</si>
  <si>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</si>
  <si>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</si>
  <si>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</si>
  <si>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</si>
  <si>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</si>
  <si>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</si>
  <si>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</si>
  <si>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</si>
  <si>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</si>
  <si>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</si>
  <si>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</si>
  <si>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</si>
  <si>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</si>
  <si>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</si>
  <si>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</si>
  <si>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</si>
  <si>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</si>
  <si>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</si>
  <si>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</si>
  <si>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</si>
  <si>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</si>
  <si>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</si>
  <si>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</si>
  <si>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</si>
  <si>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</si>
  <si>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</si>
  <si>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</si>
  <si>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</si>
  <si>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</si>
  <si>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</si>
  <si>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</si>
  <si>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</si>
  <si>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</si>
  <si>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</si>
  <si>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</si>
  <si>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</si>
  <si>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</si>
  <si>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</si>
  <si>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</si>
  <si>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</si>
  <si>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</si>
  <si>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</si>
  <si>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</si>
  <si>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</si>
  <si>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</si>
  <si>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</si>
  <si>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</si>
  <si>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</si>
  <si>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</si>
  <si>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</si>
  <si>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</si>
  <si>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</si>
  <si>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</si>
  <si>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</si>
  <si>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</si>
  <si>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</si>
  <si>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</si>
  <si>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</si>
  <si>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</si>
  <si>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</si>
  <si>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</si>
  <si>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</si>
  <si>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</si>
  <si>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</si>
  <si>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</si>
  <si>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</si>
  <si>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</si>
  <si>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</si>
  <si>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</si>
  <si>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</si>
  <si>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</si>
  <si>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</si>
  <si>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</si>
  <si>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</si>
  <si>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</si>
  <si>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</si>
  <si>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</si>
  <si>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</si>
  <si>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</si>
  <si>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</si>
  <si>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</si>
  <si>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</si>
  <si>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</si>
  <si>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</si>
  <si>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</si>
  <si>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</si>
  <si>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</si>
  <si>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</si>
  <si>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</si>
  <si>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</si>
  <si>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</si>
  <si>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</si>
  <si>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</si>
  <si>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</si>
  <si>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</si>
  <si>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</si>
  <si>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</si>
  <si>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</si>
  <si>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</si>
  <si>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</si>
  <si>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</si>
  <si>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</si>
  <si>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</si>
  <si>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</si>
  <si>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</si>
  <si>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</si>
  <si>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</si>
  <si>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</si>
  <si>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</si>
  <si>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</si>
  <si>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</si>
  <si>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</si>
  <si>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</si>
  <si>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</si>
  <si>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</si>
  <si>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</si>
  <si>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</si>
  <si>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</si>
  <si>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</si>
  <si>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</si>
  <si>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</si>
  <si>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</si>
  <si>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</si>
  <si>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</si>
  <si>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</si>
  <si>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</si>
  <si>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</si>
  <si>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</si>
  <si>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</si>
  <si>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</si>
  <si>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</si>
  <si>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</si>
  <si>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</si>
  <si>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</si>
  <si>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</si>
  <si>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</si>
  <si>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</si>
  <si>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</si>
  <si>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</si>
  <si>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</si>
  <si>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</si>
  <si>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</si>
  <si>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</si>
  <si>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</si>
  <si>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</si>
  <si>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</si>
  <si>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</si>
  <si>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</si>
  <si>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</si>
  <si>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</si>
  <si>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</si>
  <si>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</si>
  <si>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</si>
  <si>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</si>
  <si>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</si>
  <si>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</si>
  <si>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</si>
  <si>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</si>
  <si>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</si>
  <si>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</si>
  <si>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</si>
  <si>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</si>
  <si>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</si>
  <si>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</si>
  <si>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</si>
  <si>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</si>
  <si>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</si>
  <si>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</si>
  <si>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</si>
  <si>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</si>
  <si>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</si>
  <si>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</si>
  <si>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</si>
  <si>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</si>
  <si>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</si>
  <si>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</si>
  <si>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</si>
  <si>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</si>
  <si>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</si>
  <si>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</si>
  <si>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</si>
  <si>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</si>
  <si>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</si>
  <si>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</si>
  <si>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</si>
  <si>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</si>
  <si>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</si>
  <si>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</si>
  <si>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</si>
  <si>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</si>
  <si>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</si>
  <si>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</si>
  <si>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</si>
  <si>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</si>
  <si>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</si>
  <si>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</si>
  <si>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</si>
  <si>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</si>
  <si>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</si>
  <si>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</si>
  <si>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</si>
  <si>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</si>
  <si>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</si>
  <si>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</si>
  <si>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</si>
  <si>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</si>
  <si>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</si>
  <si>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</si>
  <si>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</si>
  <si>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</si>
  <si>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</si>
  <si>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</si>
  <si>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</si>
  <si>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</si>
  <si>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</si>
  <si>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</si>
  <si>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</si>
  <si>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</si>
  <si>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</si>
  <si>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</si>
  <si>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</si>
  <si>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</si>
  <si>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</si>
  <si>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</si>
  <si>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</si>
  <si>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</si>
  <si>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</si>
  <si>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</si>
  <si>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</si>
  <si>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</si>
  <si>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</si>
  <si>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</si>
  <si>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</si>
  <si>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</si>
  <si>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</si>
  <si>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</si>
  <si>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</si>
  <si>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</si>
  <si>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</si>
  <si>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</si>
  <si>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</si>
  <si>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</si>
  <si>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</si>
  <si>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</si>
  <si>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</si>
  <si>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</si>
  <si>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</si>
  <si>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</si>
  <si>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</si>
  <si>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</si>
  <si>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</si>
  <si>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</si>
  <si>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</si>
  <si>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</si>
  <si>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</si>
  <si>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</si>
  <si>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</si>
  <si>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</si>
  <si>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</si>
  <si>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</si>
  <si>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</si>
  <si>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</si>
  <si>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</si>
  <si>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</si>
  <si>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</si>
  <si>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</si>
  <si>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</si>
  <si>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</si>
  <si>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</si>
  <si>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</si>
  <si>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</si>
  <si>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</si>
  <si>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</si>
  <si>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</si>
  <si>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</si>
  <si>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</si>
  <si>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</si>
  <si>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</si>
  <si>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</si>
  <si>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</si>
  <si>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</si>
  <si>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</si>
  <si>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</si>
  <si>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</si>
  <si>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</si>
  <si>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</si>
  <si>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</si>
  <si>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</si>
  <si>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</si>
  <si>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</si>
  <si>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</si>
  <si>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</si>
  <si>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</si>
  <si>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</si>
  <si>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</si>
  <si>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</si>
  <si>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</si>
  <si>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</si>
  <si>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</si>
  <si>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</si>
  <si>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</si>
  <si>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</si>
  <si>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</si>
  <si>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</si>
  <si>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</si>
  <si>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</si>
  <si>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</si>
  <si>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</si>
  <si>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</si>
  <si>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</si>
  <si>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</si>
  <si>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</si>
  <si>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</si>
  <si>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</si>
  <si>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</si>
  <si>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</si>
  <si>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</si>
  <si>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</si>
  <si>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</si>
  <si>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</si>
  <si>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</si>
  <si>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</si>
  <si>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</si>
  <si>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</si>
  <si>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</si>
  <si>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</si>
  <si>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</si>
  <si>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</si>
  <si>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</si>
  <si>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</si>
  <si>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</si>
  <si>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</si>
  <si>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</si>
  <si>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</si>
  <si>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</si>
  <si>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</si>
  <si>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</si>
  <si>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</si>
  <si>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</si>
  <si>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</si>
  <si>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</si>
  <si>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</si>
  <si>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</si>
  <si>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</si>
  <si>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</si>
  <si>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</si>
  <si>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</si>
  <si>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</si>
  <si>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</si>
  <si>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</si>
  <si>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</si>
  <si>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</si>
  <si>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</si>
  <si>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</si>
  <si>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</si>
  <si>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</si>
  <si>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</si>
  <si>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</si>
  <si>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</si>
  <si>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</si>
  <si>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</si>
  <si>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</si>
  <si>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</si>
  <si>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</si>
  <si>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</si>
  <si>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</si>
  <si>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</si>
  <si>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</si>
  <si>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</si>
  <si>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</si>
  <si>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</si>
  <si>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</si>
  <si>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</si>
  <si>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</si>
  <si>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</si>
  <si>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</si>
  <si>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</si>
  <si>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</si>
  <si>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</si>
  <si>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</si>
  <si>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</si>
  <si>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</si>
  <si>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</si>
  <si>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</si>
  <si>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</si>
  <si>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</si>
  <si>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</si>
  <si>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</si>
  <si>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</si>
  <si>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</si>
  <si>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</si>
  <si>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</si>
  <si>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</si>
  <si>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</si>
  <si>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</si>
  <si>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</si>
  <si>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</si>
  <si>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</si>
  <si>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</si>
  <si>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</si>
  <si>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</si>
  <si>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</si>
  <si>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</si>
  <si>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</si>
  <si>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</si>
  <si>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</si>
  <si>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</si>
  <si>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</si>
  <si>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</si>
  <si>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</si>
  <si>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</si>
  <si>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</si>
  <si>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</si>
  <si>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</si>
  <si>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</si>
  <si>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</si>
  <si>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</si>
  <si>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</si>
  <si>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</si>
  <si>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</si>
  <si>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</si>
  <si>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</si>
  <si>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</si>
  <si>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</si>
  <si>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</si>
  <si>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</si>
  <si>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</si>
  <si>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</si>
  <si>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</si>
  <si>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</si>
  <si>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</si>
  <si>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</si>
  <si>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</si>
  <si>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</si>
  <si>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</si>
  <si>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</si>
  <si>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</si>
  <si>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</si>
  <si>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</si>
  <si>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</si>
  <si>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</si>
  <si>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</si>
  <si>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</si>
  <si>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</si>
  <si>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</si>
  <si>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</si>
  <si>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</si>
  <si>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</si>
  <si>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</si>
  <si>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</si>
  <si>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</si>
  <si>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</si>
  <si>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</si>
  <si>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</si>
  <si>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</si>
  <si>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</si>
  <si>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</si>
  <si>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</si>
  <si>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</si>
  <si>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</si>
  <si>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</si>
  <si>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</si>
  <si>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</si>
  <si>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</si>
  <si>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</si>
  <si>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</si>
  <si>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</si>
  <si>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</si>
  <si>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</si>
  <si>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</si>
  <si>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</si>
  <si>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</si>
  <si>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</si>
  <si>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</si>
  <si>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</si>
  <si>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</si>
  <si>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</si>
  <si>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</si>
  <si>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</si>
  <si>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</si>
  <si>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</si>
  <si>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</si>
  <si>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</si>
  <si>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</si>
  <si>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</si>
  <si>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</si>
  <si>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</si>
  <si>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</si>
  <si>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</si>
  <si>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</si>
  <si>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</si>
  <si>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</si>
  <si>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</si>
  <si>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</si>
  <si>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</si>
  <si>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</si>
  <si>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</si>
  <si>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</si>
  <si>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</si>
  <si>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</si>
  <si>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</si>
  <si>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</si>
  <si>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</si>
  <si>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</si>
  <si>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</si>
  <si>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</si>
  <si>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</si>
  <si>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</si>
  <si>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</si>
  <si>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</si>
  <si>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</si>
  <si>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</si>
  <si>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</si>
  <si>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</si>
  <si>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</si>
  <si>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</si>
  <si>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</si>
  <si>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</si>
  <si>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</si>
  <si>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</si>
  <si>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</si>
  <si>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</si>
  <si>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</si>
  <si>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</si>
  <si>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</si>
  <si>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</si>
  <si>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</si>
  <si>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</si>
  <si>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</si>
  <si>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</si>
  <si>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</si>
  <si>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</si>
  <si>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</si>
  <si>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</si>
  <si>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</si>
  <si>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</si>
  <si>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</si>
  <si>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</si>
  <si>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</si>
  <si>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</si>
  <si>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</si>
  <si>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</si>
  <si>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</si>
  <si>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</si>
  <si>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</si>
  <si>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</si>
  <si>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</si>
  <si>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</si>
  <si>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</si>
  <si>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</si>
  <si>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</si>
  <si>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</si>
  <si>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</si>
  <si>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</si>
  <si>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</si>
  <si>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</si>
  <si>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</si>
  <si>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</si>
  <si>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</si>
  <si>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</si>
  <si>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</si>
  <si>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</si>
  <si>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</si>
  <si>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</si>
  <si>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</si>
  <si>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</si>
  <si>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</si>
  <si>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</si>
  <si>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</si>
  <si>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</si>
  <si>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</si>
  <si>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</si>
  <si>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</si>
  <si>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</si>
  <si>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</si>
  <si>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</si>
  <si>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</si>
  <si>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</si>
  <si>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</si>
  <si>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</si>
  <si>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</si>
  <si>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</si>
  <si>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</si>
  <si>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</si>
  <si>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</si>
  <si>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</si>
  <si>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</si>
  <si>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</si>
  <si>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</si>
  <si>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</si>
  <si>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</si>
  <si>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</si>
  <si>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</si>
  <si>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</si>
  <si>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</si>
  <si>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</si>
  <si>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</si>
  <si>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</si>
  <si>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</si>
  <si>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</si>
  <si>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</si>
  <si>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</si>
  <si>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</si>
  <si>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</si>
  <si>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</si>
  <si>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</si>
  <si>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</si>
  <si>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</si>
  <si>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</si>
  <si>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</si>
  <si>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</si>
  <si>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</si>
  <si>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</si>
  <si>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</si>
  <si>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</si>
  <si>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</si>
  <si>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</si>
  <si>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</si>
  <si>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</si>
  <si>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</si>
  <si>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</si>
  <si>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</si>
  <si>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</si>
  <si>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</si>
  <si>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</si>
  <si>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</si>
  <si>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</si>
  <si>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</si>
  <si>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</si>
  <si>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</si>
  <si>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</si>
  <si>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</si>
  <si>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</si>
  <si>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</si>
  <si>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</si>
  <si>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</si>
  <si>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</si>
  <si>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</si>
  <si>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</si>
  <si>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</si>
  <si>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</si>
  <si>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</si>
  <si>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</si>
  <si>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</si>
  <si>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</si>
  <si>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</si>
  <si>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</si>
  <si>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</si>
  <si>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</si>
  <si>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</si>
  <si>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</si>
  <si>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</si>
  <si>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</si>
  <si>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</si>
  <si>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</si>
  <si>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</si>
  <si>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</si>
  <si>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</si>
  <si>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</si>
  <si>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</si>
  <si>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</si>
  <si>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</si>
  <si>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</si>
  <si>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</si>
  <si>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</si>
  <si>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</si>
  <si>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</si>
  <si>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</si>
  <si>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</si>
  <si>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</si>
  <si>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</si>
  <si>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</si>
  <si>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</si>
  <si>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</si>
  <si>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</si>
  <si>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</si>
  <si>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</si>
  <si>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</si>
  <si>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</si>
  <si>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</si>
  <si>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</si>
  <si>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</si>
  <si>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</si>
  <si>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</si>
  <si>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</si>
  <si>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</si>
  <si>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</si>
  <si>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</si>
  <si>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</si>
  <si>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</si>
  <si>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</si>
  <si>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</si>
  <si>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</si>
  <si>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</si>
  <si>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</si>
  <si>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</si>
  <si>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</si>
  <si>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</si>
  <si>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</si>
  <si>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</si>
  <si>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</si>
  <si>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</si>
  <si>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</si>
  <si>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</si>
  <si>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</si>
  <si>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</si>
  <si>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</si>
  <si>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</si>
  <si>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</si>
  <si>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</si>
  <si>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</si>
  <si>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</si>
  <si>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</si>
  <si>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</si>
  <si>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</si>
  <si>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</si>
  <si>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</si>
  <si>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</si>
  <si>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</si>
  <si>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</si>
  <si>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</si>
  <si>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</si>
  <si>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</si>
  <si>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</si>
  <si>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</si>
  <si>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</si>
  <si>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</si>
  <si>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</si>
  <si>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</si>
  <si>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</si>
  <si>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</si>
  <si>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</si>
  <si>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</si>
  <si>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</si>
  <si>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</si>
  <si>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</si>
  <si>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</si>
  <si>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</si>
  <si>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</si>
  <si>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</si>
  <si>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</si>
  <si>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</si>
  <si>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</si>
  <si>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</si>
  <si>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</si>
  <si>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</si>
  <si>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</si>
  <si>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</si>
  <si>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</si>
  <si>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</si>
  <si>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</si>
  <si>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</si>
  <si>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</si>
  <si>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</si>
  <si>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</si>
  <si>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</si>
  <si>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</si>
  <si>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</si>
  <si>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</si>
  <si>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</si>
  <si>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</si>
  <si>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</si>
  <si>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</si>
  <si>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</si>
  <si>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</si>
  <si>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</si>
  <si>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</si>
  <si>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</si>
  <si>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</si>
  <si>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</si>
  <si>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</si>
  <si>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</si>
  <si>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</si>
  <si>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</si>
  <si>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</si>
  <si>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</si>
  <si>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</si>
  <si>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</si>
  <si>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</si>
  <si>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</si>
  <si>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</si>
  <si>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</si>
  <si>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</si>
  <si>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</si>
  <si>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</si>
  <si>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</si>
  <si>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</si>
  <si>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</si>
  <si>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</si>
  <si>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</si>
  <si>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</si>
  <si>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</si>
  <si>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</si>
  <si>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</si>
  <si>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</si>
  <si>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</si>
  <si>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</si>
  <si>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</si>
  <si>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</si>
  <si>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</si>
  <si>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</si>
  <si>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</si>
  <si>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</si>
  <si>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</si>
  <si>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</si>
  <si>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</si>
  <si>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</si>
  <si>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</si>
  <si>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</si>
  <si>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</si>
  <si>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</si>
  <si>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</si>
  <si>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</si>
  <si>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</si>
  <si>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</si>
  <si>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</si>
  <si>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</si>
  <si>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</si>
  <si>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</si>
  <si>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</si>
  <si>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</si>
  <si>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</si>
  <si>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</si>
  <si>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</si>
  <si>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</si>
  <si>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</si>
  <si>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</si>
  <si>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</si>
  <si>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</si>
  <si>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</si>
  <si>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</si>
  <si>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</si>
  <si>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</si>
  <si>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</si>
  <si>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</si>
  <si>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</si>
  <si>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</si>
  <si>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</si>
  <si>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</si>
  <si>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</si>
  <si>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</si>
  <si>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</si>
  <si>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</si>
  <si>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</si>
  <si>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</si>
  <si>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</si>
  <si>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</si>
  <si>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</si>
  <si>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</si>
  <si>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</si>
  <si>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</si>
  <si>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</si>
  <si>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</si>
  <si>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</si>
  <si>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</si>
  <si>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</si>
  <si>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</si>
  <si>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</si>
  <si>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</si>
  <si>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</si>
  <si>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</si>
  <si>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</si>
  <si>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</si>
  <si>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</si>
  <si>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</si>
  <si>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</si>
  <si>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</si>
  <si>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</si>
  <si>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</si>
  <si>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</si>
  <si>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</si>
  <si>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</si>
  <si>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</si>
  <si>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</si>
  <si>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</si>
  <si>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</si>
  <si>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</si>
  <si>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</si>
  <si>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</si>
  <si>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</si>
  <si>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</si>
  <si>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</si>
  <si>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</si>
  <si>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</si>
  <si>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</si>
  <si>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</si>
  <si>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</si>
  <si>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</si>
  <si>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</si>
  <si>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</si>
  <si>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</si>
  <si>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</si>
  <si>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</si>
  <si>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</si>
  <si>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</si>
  <si>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</si>
  <si>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</si>
  <si>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</si>
  <si>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</si>
  <si>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</si>
  <si>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</si>
  <si>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</si>
  <si>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</si>
  <si>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</si>
  <si>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</si>
  <si>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</si>
  <si>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</si>
  <si>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</si>
  <si>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</si>
  <si>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</si>
  <si>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</si>
  <si>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</si>
  <si>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</si>
  <si>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</si>
  <si>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</si>
  <si>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</si>
  <si>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</si>
  <si>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</si>
  <si>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</si>
  <si>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</si>
  <si>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</si>
  <si>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</si>
  <si>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</si>
  <si>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</si>
  <si>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</si>
  <si>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</si>
  <si>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</si>
  <si>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</si>
  <si>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</si>
  <si>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</si>
  <si>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</si>
  <si>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</si>
  <si>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</si>
  <si>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</si>
  <si>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</si>
  <si>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</si>
  <si>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</si>
  <si>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</si>
  <si>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</si>
  <si>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</si>
  <si>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</si>
  <si>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</si>
  <si>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</si>
  <si>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</si>
  <si>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</si>
  <si>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</si>
  <si>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</si>
  <si>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</si>
  <si>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</si>
  <si>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</si>
  <si>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</si>
  <si>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</si>
  <si>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</si>
  <si>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</si>
  <si>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</si>
  <si>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</si>
  <si>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</si>
  <si>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</si>
  <si>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</si>
  <si>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</si>
  <si>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</si>
  <si>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</si>
  <si>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</si>
  <si>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</si>
  <si>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</si>
  <si>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</si>
  <si>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</si>
  <si>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</si>
  <si>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</si>
  <si>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</si>
  <si>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</si>
  <si>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</si>
  <si>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</si>
  <si>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</si>
  <si>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</si>
  <si>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</si>
  <si>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</si>
  <si>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</si>
  <si>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</si>
  <si>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</si>
  <si>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</si>
  <si>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</si>
  <si>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</si>
  <si>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</si>
  <si>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</si>
  <si>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</si>
  <si>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</si>
  <si>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</si>
  <si>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</si>
  <si>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</si>
  <si>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</si>
  <si>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</si>
  <si>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</si>
  <si>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</si>
  <si>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</si>
  <si>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</si>
  <si>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</si>
  <si>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</si>
  <si>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</si>
  <si>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</si>
  <si>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</si>
  <si>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</si>
  <si>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</si>
  <si>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</si>
  <si>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</si>
  <si>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</si>
  <si>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</si>
  <si>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</si>
  <si>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</si>
  <si>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</si>
  <si>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</si>
  <si>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</si>
  <si>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</si>
  <si>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</si>
  <si>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</si>
  <si>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</si>
  <si>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</si>
  <si>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</si>
  <si>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</si>
  <si>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</si>
  <si>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</si>
  <si>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</si>
  <si>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</si>
  <si>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</si>
  <si>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</si>
  <si>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</si>
  <si>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</si>
  <si>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</si>
  <si>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</si>
  <si>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</si>
  <si>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</si>
  <si>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</si>
  <si>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</si>
  <si>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</si>
  <si>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</si>
  <si>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</si>
  <si>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</si>
  <si>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</si>
  <si>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</si>
  <si>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</si>
  <si>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</si>
  <si>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</si>
  <si>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</si>
  <si>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</si>
  <si>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</si>
  <si>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</si>
  <si>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</si>
  <si>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</si>
  <si>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</si>
  <si>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</si>
  <si>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</si>
  <si>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</si>
  <si>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</si>
  <si>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</si>
  <si>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</si>
  <si>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</si>
  <si>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</si>
  <si>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</si>
  <si>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</si>
  <si>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</si>
  <si>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</si>
  <si>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</si>
  <si>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</si>
  <si>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</si>
  <si>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</si>
  <si>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</si>
  <si>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</si>
  <si>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</si>
  <si>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</si>
  <si>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</si>
  <si>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</si>
  <si>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</si>
  <si>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</si>
  <si>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</si>
  <si>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</si>
  <si>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</si>
  <si>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</si>
  <si>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</si>
  <si>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</si>
  <si>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</si>
  <si>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</si>
  <si>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</si>
  <si>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</si>
  <si>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</si>
  <si>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</si>
  <si>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</si>
  <si>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</si>
  <si>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</si>
  <si>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</si>
  <si>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</si>
  <si>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</si>
  <si>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</si>
  <si>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</si>
  <si>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</si>
  <si>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</si>
  <si>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</si>
  <si>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</si>
  <si>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</si>
  <si>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</si>
  <si>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</si>
  <si>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</si>
  <si>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</si>
  <si>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</si>
  <si>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</si>
  <si>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</si>
  <si>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</si>
  <si>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</si>
  <si>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</si>
  <si>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</si>
  <si>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</si>
  <si>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</si>
  <si>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</si>
  <si>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</si>
  <si>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</si>
  <si>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</si>
  <si>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</si>
  <si>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</si>
  <si>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</si>
  <si>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</si>
  <si>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</si>
  <si>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</si>
  <si>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</si>
  <si>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</si>
  <si>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</si>
  <si>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</si>
  <si>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</si>
  <si>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</si>
  <si>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</si>
  <si>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</si>
  <si>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</si>
  <si>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</si>
  <si>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</si>
  <si>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</si>
  <si>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</si>
  <si>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</si>
  <si>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</si>
  <si>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</si>
  <si>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</si>
  <si>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</si>
  <si>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</si>
  <si>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</si>
  <si>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</si>
  <si>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</si>
  <si>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</si>
  <si>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</si>
  <si>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</si>
  <si>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</si>
  <si>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</si>
  <si>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</si>
  <si>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</si>
  <si>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</si>
  <si>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</si>
  <si>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</si>
  <si>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</si>
  <si>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</si>
  <si>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</si>
  <si>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</si>
  <si>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</si>
  <si>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</si>
  <si>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</si>
  <si>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</si>
  <si>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</si>
  <si>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</si>
  <si>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</si>
  <si>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</si>
  <si>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</si>
  <si>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</si>
  <si>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</si>
  <si>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</si>
  <si>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</si>
  <si>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</si>
  <si>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</si>
  <si>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</si>
  <si>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</si>
  <si>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</si>
  <si>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</si>
  <si>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</si>
  <si>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</si>
  <si>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</si>
  <si>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</si>
  <si>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</si>
  <si>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</si>
  <si>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</si>
  <si>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</si>
  <si>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</si>
  <si>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</si>
  <si>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</si>
  <si>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</si>
  <si>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</si>
  <si>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</si>
  <si>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</si>
  <si>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</si>
  <si>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</si>
  <si>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</si>
  <si>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</si>
  <si>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</si>
  <si>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</si>
  <si>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</si>
  <si>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</si>
  <si>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</si>
  <si>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</si>
  <si>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</si>
  <si>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</si>
  <si>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</si>
  <si>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</si>
  <si>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</si>
  <si>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</si>
  <si>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</si>
  <si>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</si>
  <si>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</si>
  <si>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</si>
  <si>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</si>
  <si>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</si>
  <si>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</si>
  <si>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</si>
  <si>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</si>
  <si>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</si>
  <si>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</si>
  <si>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</si>
  <si>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</si>
  <si>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</si>
  <si>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</si>
  <si>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</si>
  <si>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</si>
  <si>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</si>
  <si>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</si>
  <si>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</si>
  <si>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</si>
  <si>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</si>
  <si>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</si>
  <si>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</si>
  <si>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</si>
  <si>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</si>
  <si>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</si>
  <si>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</si>
  <si>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</si>
  <si>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</si>
  <si>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</si>
  <si>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</si>
  <si>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</si>
  <si>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</si>
  <si>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</si>
  <si>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</si>
  <si>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</si>
  <si>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</si>
  <si>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</si>
  <si>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</si>
  <si>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</si>
  <si>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</si>
  <si>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</si>
  <si>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</si>
  <si>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</si>
  <si>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</si>
  <si>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</si>
  <si>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</si>
  <si>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</si>
  <si>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</si>
  <si>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</si>
  <si>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</si>
  <si>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</si>
  <si>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</si>
  <si>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</si>
  <si>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</si>
  <si>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</si>
  <si>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</si>
  <si>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</si>
  <si>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</si>
  <si>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</si>
  <si>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</si>
  <si>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</si>
  <si>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</si>
  <si>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</si>
  <si>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</si>
  <si>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</si>
  <si>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</si>
  <si>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</si>
  <si>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</si>
  <si>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</si>
  <si>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</si>
  <si>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</si>
  <si>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</si>
  <si>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</si>
  <si>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</si>
  <si>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</si>
  <si>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</si>
  <si>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</si>
  <si>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</si>
  <si>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</si>
  <si>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</si>
  <si>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</si>
  <si>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</si>
  <si>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</si>
  <si>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</si>
  <si>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</si>
  <si>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</si>
  <si>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</si>
  <si>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</si>
  <si>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</si>
  <si>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</si>
  <si>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</si>
  <si>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</si>
  <si>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</si>
  <si>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</si>
  <si>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</si>
  <si>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</si>
  <si>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</si>
  <si>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</si>
  <si>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</si>
  <si>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</si>
  <si>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</si>
  <si>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</si>
  <si>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</si>
  <si>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</si>
  <si>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</si>
  <si>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</si>
  <si>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</si>
  <si>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</si>
  <si>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</si>
  <si>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</si>
  <si>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</si>
  <si>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</si>
  <si>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</si>
  <si>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</si>
  <si>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</si>
  <si>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</si>
  <si>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</si>
  <si>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</si>
  <si>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</si>
  <si>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</si>
  <si>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</si>
  <si>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</si>
  <si>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</si>
  <si>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</si>
  <si>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</si>
  <si>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</si>
  <si>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</si>
  <si>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</si>
  <si>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</si>
  <si>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</si>
  <si>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</si>
  <si>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</si>
  <si>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</si>
  <si>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</si>
  <si>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</si>
  <si>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</si>
  <si>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</si>
  <si>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</si>
  <si>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</si>
  <si>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</si>
  <si>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</si>
  <si>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</si>
  <si>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</si>
  <si>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</si>
  <si>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</si>
  <si>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</si>
  <si>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</si>
  <si>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</si>
  <si>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</si>
  <si>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</si>
  <si>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</si>
  <si>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</si>
  <si>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</si>
  <si>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</si>
  <si>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</si>
  <si>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</si>
  <si>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</si>
  <si>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</si>
  <si>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</si>
  <si>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</si>
  <si>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</si>
  <si>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</si>
  <si>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</si>
  <si>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</si>
  <si>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</si>
  <si>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</si>
  <si>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</si>
  <si>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</si>
  <si>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</si>
  <si>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</si>
  <si>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</si>
  <si>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</si>
  <si>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</si>
  <si>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</si>
  <si>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</si>
  <si>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</si>
  <si>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</si>
  <si>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</si>
  <si>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</si>
  <si>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</si>
  <si>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</si>
  <si>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</si>
  <si>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</si>
  <si>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</si>
  <si>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</si>
  <si>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</si>
  <si>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</si>
  <si>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</si>
  <si>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</si>
  <si>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</si>
  <si>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</si>
  <si>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</si>
  <si>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</si>
  <si>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</si>
  <si>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</si>
  <si>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</si>
  <si>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</si>
  <si>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</si>
  <si>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</si>
  <si>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</si>
  <si>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</si>
  <si>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</si>
  <si>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</si>
  <si>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</si>
  <si>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</si>
  <si>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</si>
  <si>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</si>
  <si>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</si>
  <si>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</si>
  <si>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</si>
  <si>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</si>
  <si>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</si>
  <si>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</si>
  <si>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</si>
  <si>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</si>
  <si>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</si>
  <si>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</si>
  <si>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</si>
  <si>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</si>
  <si>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</si>
  <si>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</si>
  <si>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</si>
  <si>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</si>
  <si>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</si>
  <si>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</si>
  <si>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</si>
  <si>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</si>
  <si>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</si>
  <si>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</si>
  <si>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</si>
  <si>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</si>
  <si>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</si>
  <si>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</si>
  <si>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</si>
  <si>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</si>
  <si>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</si>
  <si>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</si>
  <si>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</si>
  <si>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</si>
  <si>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</si>
  <si>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</si>
  <si>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</si>
  <si>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</si>
  <si>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</si>
  <si>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</si>
  <si>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</si>
  <si>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</si>
  <si>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</si>
  <si>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</si>
  <si>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</si>
  <si>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</si>
  <si>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</si>
  <si>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</si>
  <si>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</si>
  <si>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</si>
  <si>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</si>
  <si>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</si>
  <si>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</si>
  <si>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</si>
  <si>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</si>
  <si>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</si>
  <si>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</si>
  <si>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</si>
  <si>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</si>
  <si>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</si>
  <si>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</si>
  <si>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</si>
  <si>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</si>
  <si>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</si>
  <si>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</si>
  <si>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</si>
  <si>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</si>
  <si>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</si>
  <si>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</si>
  <si>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</si>
  <si>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</si>
  <si>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</si>
  <si>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</si>
  <si>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</si>
  <si>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</si>
  <si>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</si>
  <si>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</si>
  <si>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</si>
  <si>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</si>
  <si>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</si>
  <si>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</si>
  <si>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</si>
  <si>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</si>
  <si>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</si>
  <si>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</si>
  <si>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</si>
  <si>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</si>
  <si>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</si>
  <si>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</si>
  <si>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</si>
  <si>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</si>
  <si>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</si>
  <si>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</si>
  <si>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</si>
  <si>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</si>
  <si>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</si>
  <si>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</si>
  <si>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</si>
  <si>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</si>
  <si>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</si>
  <si>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</si>
  <si>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</si>
  <si>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</si>
  <si>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</si>
  <si>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</si>
  <si>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</si>
  <si>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</si>
  <si>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</si>
  <si>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</si>
  <si>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</si>
  <si>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</si>
  <si>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</si>
  <si>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</si>
  <si>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</si>
  <si>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</si>
  <si>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</si>
  <si>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</si>
  <si>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</si>
  <si>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</si>
  <si>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</si>
  <si>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</si>
  <si>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</si>
  <si>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</si>
  <si>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</si>
  <si>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</si>
  <si>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</si>
  <si>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</si>
  <si>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</si>
  <si>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</si>
  <si>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</si>
  <si>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</si>
  <si>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</si>
  <si>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</si>
  <si>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</si>
  <si>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</si>
  <si>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</si>
  <si>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</si>
  <si>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</si>
  <si>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</si>
  <si>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</si>
  <si>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</si>
  <si>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</si>
  <si>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</si>
  <si>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</si>
  <si>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</si>
  <si>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</si>
  <si>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</si>
  <si>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</si>
  <si>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</si>
  <si>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</si>
  <si>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</si>
  <si>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</si>
  <si>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</si>
  <si>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</si>
  <si>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</si>
  <si>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</si>
  <si>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</si>
  <si>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</si>
  <si>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</si>
  <si>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</si>
  <si>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</si>
  <si>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</si>
  <si>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</si>
  <si>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</si>
  <si>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</si>
  <si>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</si>
  <si>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</si>
  <si>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</si>
  <si>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</si>
  <si>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</si>
  <si>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</si>
  <si>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</si>
  <si>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</si>
  <si>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</si>
  <si>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</si>
  <si>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</si>
  <si>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</si>
  <si>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</si>
  <si>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</si>
  <si>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</si>
  <si>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</si>
  <si>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</si>
  <si>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</si>
  <si>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</si>
  <si>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</si>
  <si>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</si>
  <si>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</si>
  <si>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</si>
  <si>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</si>
  <si>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</si>
  <si>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</si>
  <si>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</si>
  <si>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</si>
  <si>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</si>
  <si>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</si>
  <si>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</si>
  <si>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</si>
  <si>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</si>
  <si>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</si>
  <si>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</si>
  <si>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</si>
  <si>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</si>
  <si>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</si>
  <si>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</si>
  <si>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</si>
  <si>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</si>
  <si>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</si>
  <si>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</si>
  <si>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</si>
  <si>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</si>
  <si>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</si>
  <si>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</si>
  <si>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</si>
  <si>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</si>
  <si>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</si>
  <si>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</si>
  <si>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</si>
  <si>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</si>
  <si>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</si>
  <si>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</si>
  <si>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</si>
  <si>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</si>
  <si>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</si>
  <si>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</si>
  <si>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</si>
  <si>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</si>
  <si>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</si>
  <si>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</si>
  <si>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</si>
  <si>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</si>
  <si>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</si>
  <si>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</si>
  <si>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</si>
  <si>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</si>
  <si>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</si>
  <si>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</si>
  <si>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</si>
  <si>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</si>
  <si>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</si>
  <si>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</si>
  <si>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</si>
  <si>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</si>
  <si>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</si>
  <si>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</si>
  <si>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</si>
  <si>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</si>
  <si>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</si>
  <si>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</si>
  <si>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</si>
  <si>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</si>
  <si>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</si>
  <si>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</si>
  <si>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</si>
  <si>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</si>
  <si>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</si>
  <si>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</si>
  <si>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</si>
  <si>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</si>
  <si>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</si>
  <si>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</si>
  <si>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</si>
  <si>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</si>
  <si>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</si>
  <si>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</si>
  <si>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</si>
  <si>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</si>
  <si>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</si>
  <si>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</si>
  <si>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</si>
  <si>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</si>
  <si>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</si>
  <si>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</si>
  <si>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</si>
  <si>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</si>
  <si>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</si>
  <si>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</si>
  <si>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</si>
  <si>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</si>
  <si>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</si>
  <si>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</si>
  <si>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</si>
  <si>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</si>
  <si>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</si>
  <si>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</si>
  <si>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</si>
  <si>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</si>
  <si>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</si>
  <si>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</si>
  <si>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</si>
  <si>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</si>
  <si>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</si>
  <si>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</si>
  <si>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</si>
  <si>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</si>
  <si>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</si>
  <si>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</si>
  <si>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</si>
  <si>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</si>
  <si>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</si>
  <si>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</si>
  <si>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</si>
  <si>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</si>
  <si>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</si>
  <si>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</si>
  <si>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</si>
  <si>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</si>
  <si>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</si>
  <si>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</si>
  <si>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</si>
  <si>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</si>
  <si>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</si>
  <si>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</si>
  <si>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</si>
  <si>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</si>
  <si>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</si>
  <si>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</si>
  <si>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</si>
  <si>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</si>
  <si>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</si>
  <si>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</si>
  <si>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</si>
  <si>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</si>
  <si>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</si>
  <si>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</si>
  <si>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</si>
  <si>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</si>
  <si>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</si>
  <si>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</si>
  <si>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</si>
  <si>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</si>
  <si>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</si>
  <si>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</si>
  <si>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</si>
  <si>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</si>
  <si>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</si>
  <si>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</si>
  <si>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</si>
  <si>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</si>
  <si>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</si>
  <si>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</si>
  <si>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</si>
  <si>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</si>
  <si>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</si>
  <si>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</si>
  <si>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</si>
  <si>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</si>
  <si>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</si>
  <si>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</si>
  <si>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</si>
  <si>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</si>
  <si>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</si>
  <si>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</si>
  <si>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</si>
  <si>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</si>
  <si>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</si>
  <si>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</si>
  <si>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</si>
  <si>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</si>
  <si>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</si>
  <si>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</si>
  <si>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</si>
  <si>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</si>
  <si>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</si>
  <si>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</si>
  <si>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</si>
  <si>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</si>
  <si>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</si>
  <si>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</si>
  <si>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</si>
  <si>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</si>
  <si>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</si>
  <si>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</si>
  <si>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</si>
  <si>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</si>
  <si>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</si>
  <si>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</si>
  <si>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</si>
  <si>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</si>
  <si>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</si>
  <si>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</si>
  <si>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</si>
  <si>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</si>
  <si>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</si>
  <si>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</si>
  <si>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</si>
  <si>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</si>
  <si>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</si>
  <si>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</si>
  <si>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</si>
  <si>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</si>
  <si>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</si>
  <si>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</si>
  <si>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</si>
  <si>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</si>
  <si>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</si>
  <si>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</si>
  <si>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</si>
  <si>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</si>
  <si>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</si>
  <si>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</si>
  <si>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</si>
  <si>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</si>
  <si>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</si>
  <si>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</si>
  <si>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</si>
  <si>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</si>
  <si>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</si>
  <si>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</si>
  <si>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</si>
  <si>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</si>
  <si>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</si>
  <si>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</si>
  <si>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</si>
  <si>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</si>
  <si>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</si>
  <si>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</si>
  <si>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</si>
  <si>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</si>
  <si>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</si>
  <si>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</si>
  <si>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</si>
  <si>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</si>
  <si>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</si>
  <si>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</si>
  <si>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</si>
  <si>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</si>
  <si>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</si>
  <si>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</si>
  <si>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</si>
  <si>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</si>
  <si>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</si>
  <si>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</si>
  <si>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</si>
  <si>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</si>
  <si>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</si>
  <si>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</si>
  <si>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</si>
  <si>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</si>
  <si>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</si>
  <si>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</si>
  <si>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</si>
  <si>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</si>
  <si>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</si>
  <si>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</si>
  <si>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</si>
  <si>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</si>
  <si>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</si>
  <si>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</si>
  <si>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</si>
  <si>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</si>
  <si>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</si>
  <si>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</si>
  <si>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</si>
  <si>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</si>
  <si>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</si>
  <si>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</si>
  <si>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</si>
  <si>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</si>
  <si>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</si>
  <si>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</si>
  <si>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</si>
  <si>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</si>
  <si>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</si>
  <si>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</si>
  <si>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</si>
  <si>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</si>
  <si>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</si>
  <si>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</si>
  <si>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</si>
  <si>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</si>
  <si>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</si>
  <si>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</si>
  <si>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</si>
  <si>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</si>
  <si>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</si>
  <si>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</si>
  <si>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</si>
  <si>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</si>
  <si>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</si>
  <si>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</si>
  <si>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</si>
  <si>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</si>
  <si>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</si>
  <si>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</si>
  <si>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</si>
  <si>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</si>
  <si>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</si>
  <si>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</si>
  <si>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</si>
  <si>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</si>
  <si>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</si>
  <si>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</si>
  <si>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</si>
  <si>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</si>
  <si>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</si>
  <si>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</si>
  <si>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</si>
  <si>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</si>
  <si>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</si>
  <si>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</si>
  <si>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</si>
  <si>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</si>
  <si>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</si>
  <si>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</si>
  <si>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</si>
  <si>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</si>
  <si>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</si>
  <si>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</si>
  <si>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</si>
  <si>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</si>
  <si>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</si>
  <si>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</si>
  <si>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</si>
  <si>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</si>
  <si>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</si>
  <si>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</si>
  <si>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</si>
  <si>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</si>
  <si>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</si>
  <si>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</si>
  <si>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</si>
  <si>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</si>
  <si>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</si>
  <si>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</si>
  <si>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</si>
  <si>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</si>
  <si>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</si>
  <si>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</si>
  <si>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</si>
  <si>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</si>
  <si>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</si>
  <si>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</si>
  <si>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</si>
  <si>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</si>
  <si>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</si>
  <si>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</si>
  <si>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</si>
  <si>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</si>
  <si>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</si>
  <si>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</si>
  <si>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</si>
  <si>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</si>
  <si>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</si>
  <si>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</si>
  <si>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</si>
  <si>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</si>
  <si>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</si>
  <si>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</si>
  <si>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</si>
  <si>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</si>
  <si>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</si>
  <si>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</si>
  <si>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</si>
  <si>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</si>
  <si>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</si>
  <si>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</si>
  <si>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</si>
  <si>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</si>
  <si>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</si>
  <si>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</si>
  <si>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</si>
  <si>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</si>
  <si>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</si>
  <si>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</si>
  <si>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</si>
  <si>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</si>
  <si>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</si>
  <si>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</si>
  <si>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</si>
  <si>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</si>
  <si>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</si>
  <si>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</si>
  <si>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</si>
  <si>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</si>
  <si>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</si>
  <si>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</si>
  <si>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</si>
  <si>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</si>
  <si>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</si>
  <si>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</si>
  <si>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</si>
  <si>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</si>
  <si>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</si>
  <si>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</si>
  <si>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</si>
  <si>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</si>
  <si>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</si>
  <si>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</si>
  <si>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</si>
  <si>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</si>
  <si>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</si>
  <si>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</si>
  <si>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</si>
  <si>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</si>
  <si>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</si>
  <si>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</si>
  <si>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</si>
  <si>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</si>
  <si>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</si>
  <si>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</si>
  <si>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</si>
  <si>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</si>
  <si>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</si>
  <si>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</si>
  <si>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</si>
  <si>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</si>
  <si>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</si>
  <si>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</si>
  <si>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</si>
  <si>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</si>
  <si>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</si>
  <si>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</si>
  <si>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</si>
  <si>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</si>
  <si>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</si>
  <si>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</si>
  <si>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</si>
  <si>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</si>
  <si>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</si>
  <si>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</si>
  <si>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</si>
  <si>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</si>
  <si>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</si>
  <si>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</si>
  <si>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</si>
  <si>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</si>
  <si>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</si>
  <si>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</si>
  <si>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</si>
  <si>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</si>
  <si>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</si>
  <si>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</si>
  <si>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</si>
  <si>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</si>
  <si>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</si>
  <si>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</si>
  <si>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</si>
  <si>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</si>
  <si>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</si>
  <si>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</si>
  <si>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</si>
  <si>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</si>
  <si>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</si>
  <si>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</si>
  <si>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</si>
  <si>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</si>
  <si>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</si>
  <si>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</si>
  <si>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</si>
  <si>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</si>
  <si>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</si>
  <si>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</si>
  <si>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</si>
  <si>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</si>
  <si>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</si>
  <si>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</si>
  <si>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</si>
  <si>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</si>
  <si>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</si>
  <si>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</si>
  <si>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</si>
  <si>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</si>
  <si>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</si>
  <si>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</si>
  <si>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</si>
  <si>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</si>
  <si>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</si>
  <si>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</si>
  <si>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</si>
  <si>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</si>
  <si>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</si>
  <si>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</si>
  <si>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</si>
  <si>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</si>
  <si>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</si>
  <si>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</si>
  <si>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</si>
  <si>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</si>
  <si>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</si>
  <si>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</si>
  <si>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</si>
  <si>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</si>
  <si>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</si>
  <si>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</si>
  <si>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</si>
  <si>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</si>
  <si>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</si>
  <si>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</si>
  <si>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</si>
  <si>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</si>
  <si>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</si>
  <si>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</si>
  <si>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</si>
  <si>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</si>
  <si>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</si>
  <si>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</si>
  <si>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</si>
  <si>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</si>
  <si>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</si>
  <si>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</si>
  <si>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</si>
  <si>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</si>
  <si>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</si>
  <si>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</si>
  <si>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</si>
  <si>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</si>
  <si>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</si>
  <si>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</si>
  <si>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</si>
  <si>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</si>
  <si>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</si>
  <si>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</si>
  <si>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</si>
  <si>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</si>
  <si>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</si>
  <si>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</si>
  <si>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</si>
  <si>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</si>
  <si>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</si>
  <si>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</si>
  <si>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</si>
  <si>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</si>
  <si>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</si>
  <si>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</si>
  <si>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</si>
  <si>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</si>
  <si>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</si>
  <si>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</si>
  <si>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</si>
  <si>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</si>
  <si>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</si>
  <si>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</si>
  <si>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</si>
  <si>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</si>
  <si>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</si>
  <si>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</si>
  <si>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</si>
  <si>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</si>
  <si>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</si>
  <si>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</si>
  <si>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</si>
  <si>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</si>
  <si>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</si>
  <si>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</si>
  <si>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</si>
  <si>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</si>
  <si>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</si>
  <si>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</si>
  <si>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</si>
  <si>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</si>
  <si>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</si>
  <si>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</si>
  <si>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</si>
  <si>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</si>
  <si>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</si>
  <si>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</si>
  <si>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</si>
  <si>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</si>
  <si>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</si>
  <si>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</si>
  <si>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</si>
  <si>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</si>
  <si>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</si>
  <si>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</si>
  <si>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</si>
  <si>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</si>
  <si>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</si>
  <si>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</si>
  <si>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</si>
  <si>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</si>
  <si>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</si>
  <si>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</si>
  <si>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</si>
  <si>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</si>
  <si>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</si>
  <si>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</si>
  <si>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</si>
  <si>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</si>
  <si>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</si>
  <si>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</si>
  <si>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</si>
  <si>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</si>
  <si>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</si>
  <si>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</si>
  <si>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</si>
  <si>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</si>
  <si>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</si>
  <si>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</si>
  <si>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</si>
  <si>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</si>
  <si>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</si>
  <si>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</si>
  <si>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</si>
  <si>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</si>
  <si>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</si>
  <si>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</si>
  <si>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</si>
  <si>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</si>
  <si>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</si>
  <si>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</si>
  <si>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</si>
  <si>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</si>
  <si>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</si>
  <si>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</si>
  <si>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</si>
  <si>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</si>
  <si>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</si>
  <si>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</si>
  <si>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</si>
  <si>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</si>
  <si>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</si>
  <si>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</si>
  <si>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</si>
  <si>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</si>
  <si>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</si>
  <si>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</si>
  <si>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</si>
  <si>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</si>
  <si>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</si>
  <si>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</si>
  <si>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</si>
  <si>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</si>
  <si>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</si>
  <si>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</si>
  <si>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</si>
  <si>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</si>
  <si>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</si>
  <si>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</si>
  <si>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</si>
  <si>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</si>
  <si>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</si>
  <si>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</si>
  <si>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</si>
  <si>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</si>
  <si>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</si>
  <si>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</si>
  <si>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</si>
  <si>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</si>
  <si>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</si>
  <si>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</si>
  <si>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</si>
  <si>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</si>
  <si>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</si>
  <si>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</si>
  <si>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</si>
  <si>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</si>
  <si>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</si>
  <si>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</si>
  <si>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</si>
  <si>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</si>
  <si>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</si>
  <si>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</si>
  <si>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</si>
  <si>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</si>
  <si>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</si>
  <si>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</si>
  <si>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</si>
  <si>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</si>
  <si>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</si>
  <si>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</si>
  <si>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</si>
  <si>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</si>
  <si>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</si>
  <si>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</si>
  <si>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</si>
  <si>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</si>
  <si>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</si>
  <si>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</si>
  <si>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</si>
  <si>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</si>
  <si>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</si>
  <si>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</si>
  <si>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</si>
  <si>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</si>
  <si>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</si>
  <si>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</si>
  <si>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</si>
  <si>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</si>
  <si>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</si>
  <si>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</si>
  <si>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</si>
  <si>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</si>
  <si>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</si>
  <si>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</si>
  <si>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</si>
  <si>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</si>
  <si>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</si>
  <si>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</si>
  <si>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</si>
  <si>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</si>
  <si>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</si>
  <si>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</si>
  <si>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</si>
  <si>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</si>
  <si>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</si>
  <si>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</si>
  <si>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</si>
  <si>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</si>
  <si>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</si>
  <si>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</si>
  <si>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</si>
  <si>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</si>
  <si>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</si>
  <si>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</si>
  <si>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</si>
  <si>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</si>
  <si>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</si>
  <si>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</si>
  <si>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</si>
  <si>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</si>
  <si>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</si>
  <si>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</si>
  <si>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</si>
  <si>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</si>
  <si>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</si>
  <si>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</si>
  <si>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</si>
  <si>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</si>
  <si>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</si>
  <si>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</si>
  <si>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</si>
  <si>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</si>
  <si>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</si>
  <si>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</si>
  <si>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</si>
  <si>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</si>
  <si>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</si>
  <si>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</si>
  <si>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</si>
  <si>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</si>
  <si>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</si>
  <si>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</si>
  <si>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</si>
  <si>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</si>
  <si>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</si>
  <si>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</si>
  <si>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</si>
  <si>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</si>
  <si>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</si>
  <si>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</si>
  <si>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</si>
  <si>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</si>
  <si>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</si>
  <si>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</si>
  <si>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</si>
  <si>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</si>
  <si>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</si>
  <si>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</si>
  <si>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</si>
  <si>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</si>
  <si>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</si>
  <si>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</si>
  <si>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</si>
  <si>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</si>
  <si>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</si>
  <si>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</si>
  <si>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</si>
  <si>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</si>
  <si>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</si>
  <si>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</si>
  <si>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</si>
  <si>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</si>
  <si>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</si>
  <si>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</si>
  <si>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</si>
  <si>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</si>
  <si>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</si>
  <si>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</si>
  <si>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</si>
  <si>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</si>
  <si>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</si>
  <si>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</si>
  <si>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</si>
  <si>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</si>
  <si>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</si>
  <si>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</si>
  <si>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</si>
  <si>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</si>
  <si>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</si>
  <si>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</si>
  <si>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</si>
  <si>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</si>
  <si>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</si>
  <si>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</si>
  <si>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</si>
  <si>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</si>
  <si>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</si>
  <si>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</si>
  <si>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</si>
  <si>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</si>
  <si>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</si>
  <si>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</si>
  <si>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</si>
  <si>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</si>
  <si>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</si>
  <si>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</si>
  <si>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</si>
  <si>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</si>
  <si>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</si>
  <si>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</si>
  <si>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</si>
  <si>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</si>
  <si>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</si>
  <si>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</si>
  <si>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</si>
  <si>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</si>
  <si>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</si>
  <si>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</si>
  <si>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</si>
  <si>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</si>
  <si>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</si>
  <si>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</si>
  <si>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</si>
  <si>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</si>
  <si>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</si>
  <si>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</si>
  <si>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</si>
  <si>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</si>
  <si>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</si>
  <si>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</si>
  <si>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</si>
  <si>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</si>
  <si>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</si>
  <si>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</si>
  <si>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</si>
  <si>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</si>
  <si>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</si>
  <si>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</si>
  <si>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</si>
  <si>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</si>
  <si>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</si>
  <si>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</si>
  <si>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</si>
  <si>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</si>
  <si>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</si>
  <si>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</si>
  <si>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</si>
  <si>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</si>
  <si>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</si>
  <si>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</si>
  <si>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</si>
  <si>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</si>
  <si>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</si>
  <si>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</si>
  <si>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</si>
  <si>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</si>
  <si>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</si>
  <si>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</si>
  <si>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</si>
  <si>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</si>
  <si>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</si>
  <si>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</si>
  <si>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</si>
  <si>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</si>
  <si>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</si>
  <si>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</si>
  <si>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</si>
  <si>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</si>
  <si>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</si>
  <si>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</si>
  <si>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</si>
  <si>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</si>
  <si>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</si>
  <si>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</si>
  <si>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</si>
  <si>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</si>
  <si>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</si>
  <si>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</si>
  <si>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</si>
  <si>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</si>
  <si>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</si>
  <si>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</si>
  <si>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</si>
  <si>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</si>
  <si>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</si>
  <si>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</si>
  <si>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</si>
  <si>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</si>
  <si>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</si>
  <si>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</si>
  <si>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</si>
  <si>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</si>
  <si>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</si>
  <si>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</si>
  <si>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</si>
  <si>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</si>
  <si>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</si>
  <si>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</si>
  <si>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</si>
  <si>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</si>
  <si>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</si>
  <si>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</si>
  <si>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</si>
  <si>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</si>
  <si>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</si>
  <si>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</si>
  <si>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</si>
  <si>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</si>
  <si>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</si>
  <si>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</si>
  <si>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</si>
  <si>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</si>
  <si>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</si>
  <si>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</si>
  <si>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</si>
  <si>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</si>
  <si>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</si>
  <si>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</si>
  <si>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</si>
  <si>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</si>
  <si>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</si>
  <si>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</si>
  <si>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</si>
  <si>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</si>
  <si>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</si>
  <si>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</si>
  <si>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</si>
  <si>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</si>
  <si>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</si>
  <si>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</si>
  <si>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</si>
  <si>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</si>
  <si>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</si>
  <si>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</si>
  <si>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</si>
  <si>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</si>
  <si>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</si>
  <si>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</si>
  <si>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</si>
  <si>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</si>
  <si>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</si>
  <si>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</si>
  <si>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</si>
  <si>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</si>
  <si>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</si>
  <si>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</si>
  <si>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</si>
  <si>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</si>
  <si>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</si>
  <si>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</si>
  <si>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</si>
  <si>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</si>
  <si>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</si>
  <si>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</si>
  <si>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</si>
  <si>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</si>
  <si>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</si>
  <si>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</si>
  <si>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</si>
  <si>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</si>
  <si>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</si>
  <si>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</si>
  <si>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</si>
  <si>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</si>
  <si>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</si>
  <si>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</si>
  <si>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</si>
  <si>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</si>
  <si>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</si>
  <si>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</si>
  <si>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</si>
  <si>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</si>
  <si>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</si>
  <si>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</si>
  <si>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</si>
  <si>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</si>
  <si>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</si>
  <si>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</si>
  <si>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</si>
  <si>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</si>
  <si>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</si>
  <si>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</si>
  <si>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</si>
  <si>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</si>
  <si>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</si>
  <si>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</si>
  <si>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</si>
  <si>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</si>
  <si>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</si>
  <si>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</si>
  <si>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</si>
  <si>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</si>
  <si>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</si>
  <si>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</si>
  <si>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</si>
  <si>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</si>
  <si>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</si>
  <si>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</si>
  <si>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</si>
  <si>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</si>
  <si>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</si>
  <si>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</si>
  <si>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</si>
  <si>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</si>
  <si>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</si>
  <si>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</si>
  <si>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</si>
  <si>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</si>
  <si>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</si>
  <si>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</si>
  <si>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</si>
  <si>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</si>
  <si>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</si>
  <si>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</si>
  <si>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</si>
  <si>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</si>
  <si>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</si>
  <si>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</si>
  <si>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</si>
  <si>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</si>
  <si>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</si>
  <si>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</si>
  <si>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</si>
  <si>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</si>
  <si>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</si>
  <si>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</si>
  <si>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</si>
  <si>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</si>
  <si>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</si>
  <si>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</si>
  <si>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</si>
  <si>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</si>
  <si>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</si>
  <si>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</si>
  <si>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</si>
  <si>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</si>
  <si>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</si>
  <si>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</si>
  <si>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</si>
  <si>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</si>
  <si>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</si>
  <si>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</si>
  <si>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</si>
  <si>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</si>
  <si>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</si>
  <si>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</si>
  <si>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</si>
  <si>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</si>
  <si>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</si>
  <si>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</si>
  <si>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</si>
  <si>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</si>
  <si>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</si>
  <si>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</si>
  <si>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</si>
  <si>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</si>
  <si>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</si>
  <si>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</si>
  <si>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</si>
  <si>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</si>
  <si>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</si>
  <si>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</si>
  <si>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</si>
  <si>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</si>
  <si>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</si>
  <si>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</si>
  <si>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</si>
  <si>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</si>
  <si>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</si>
  <si>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</si>
  <si>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</si>
  <si>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</si>
  <si>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</si>
  <si>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</si>
  <si>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</si>
  <si>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</si>
  <si>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</si>
  <si>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</si>
  <si>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</si>
  <si>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</si>
  <si>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</si>
  <si>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</si>
  <si>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</si>
  <si>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</si>
  <si>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</si>
  <si>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</si>
  <si>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</si>
  <si>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</si>
  <si>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</si>
  <si>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</si>
  <si>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</si>
  <si>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</si>
  <si>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</si>
  <si>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</si>
  <si>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</si>
  <si>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</si>
  <si>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</si>
  <si>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</si>
  <si>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</si>
  <si>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</si>
  <si>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</si>
  <si>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</si>
  <si>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</si>
  <si>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</si>
  <si>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</si>
  <si>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</si>
  <si>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</si>
  <si>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</si>
  <si>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</si>
  <si>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</si>
  <si>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</si>
  <si>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</si>
  <si>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</si>
  <si>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</si>
  <si>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</si>
  <si>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</si>
  <si>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</si>
  <si>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</si>
  <si>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</si>
  <si>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</si>
  <si>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</si>
  <si>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</si>
  <si>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</si>
  <si>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</si>
  <si>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</si>
  <si>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</si>
  <si>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</si>
  <si>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</si>
  <si>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</si>
  <si>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</si>
  <si>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</si>
  <si>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</si>
  <si>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</si>
  <si>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</si>
  <si>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</si>
  <si>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</si>
  <si>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</si>
  <si>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</si>
  <si>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</si>
  <si>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</si>
  <si>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</si>
  <si>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</si>
  <si>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</si>
  <si>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</si>
  <si>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</si>
  <si>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</si>
  <si>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</si>
  <si>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</si>
  <si>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</si>
  <si>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</si>
  <si>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</si>
  <si>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</si>
  <si>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</si>
  <si>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</si>
  <si>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</si>
  <si>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</si>
  <si>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</si>
  <si>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</si>
  <si>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</si>
  <si>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</si>
  <si>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</si>
  <si>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</si>
  <si>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</si>
  <si>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</si>
  <si>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</si>
  <si>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</si>
  <si>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</si>
  <si>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</si>
  <si>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</si>
  <si>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</si>
  <si>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</si>
  <si>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</si>
  <si>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</si>
  <si>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</si>
  <si>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</si>
  <si>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</si>
  <si>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</si>
  <si>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</si>
  <si>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</si>
  <si>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</si>
  <si>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</si>
  <si>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</si>
  <si>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</si>
  <si>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</si>
  <si>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</si>
  <si>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</si>
  <si>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</si>
  <si>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</si>
  <si>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</si>
  <si>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</si>
  <si>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</si>
  <si>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</si>
  <si>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</si>
  <si>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</si>
  <si>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</si>
  <si>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</si>
  <si>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</si>
  <si>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</si>
  <si>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</si>
  <si>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</si>
  <si>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</si>
  <si>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</si>
  <si>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</si>
  <si>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</si>
  <si>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</si>
  <si>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</si>
  <si>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</si>
  <si>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</si>
  <si>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</si>
  <si>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</si>
  <si>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</si>
  <si>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</si>
  <si>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</si>
  <si>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</si>
  <si>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</si>
  <si>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</si>
  <si>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</si>
  <si>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</si>
  <si>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</si>
  <si>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</si>
  <si>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</si>
  <si>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</si>
  <si>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</si>
  <si>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</si>
  <si>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</si>
  <si>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</si>
  <si>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</si>
  <si>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</si>
  <si>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</si>
  <si>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</si>
  <si>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</si>
  <si>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</si>
  <si>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</si>
  <si>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</si>
  <si>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</si>
  <si>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</si>
  <si>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</si>
  <si>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</si>
  <si>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</si>
  <si>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</si>
  <si>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</si>
  <si>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</si>
  <si>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</si>
  <si>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</si>
  <si>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</si>
  <si>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</si>
  <si>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</si>
  <si>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</si>
  <si>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</si>
  <si>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</si>
  <si>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</si>
  <si>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</si>
  <si>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</si>
  <si>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</si>
  <si>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</si>
  <si>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</si>
  <si>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</si>
  <si>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</si>
  <si>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</si>
  <si>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</si>
  <si>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</si>
  <si>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</si>
  <si>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</si>
  <si>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</si>
  <si>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</si>
  <si>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</si>
  <si>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</si>
  <si>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</si>
  <si>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</si>
  <si>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</si>
  <si>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</si>
  <si>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</si>
  <si>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</si>
  <si>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</si>
  <si>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</si>
  <si>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</si>
  <si>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</si>
  <si>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</si>
  <si>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</si>
  <si>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</si>
  <si>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</si>
  <si>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</si>
  <si>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</si>
  <si>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</si>
  <si>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</si>
  <si>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</si>
  <si>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</si>
  <si>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</si>
  <si>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</si>
  <si>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</si>
  <si>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</si>
  <si>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</si>
  <si>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</si>
  <si>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</si>
  <si>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</si>
  <si>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</si>
  <si>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</si>
  <si>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</si>
  <si>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</si>
  <si>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</si>
  <si>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</si>
  <si>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</si>
  <si>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</si>
  <si>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</si>
  <si>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</si>
  <si>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</si>
  <si>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</si>
  <si>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</si>
  <si>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</si>
  <si>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</si>
  <si>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</si>
  <si>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</si>
  <si>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</si>
  <si>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</si>
  <si>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</si>
  <si>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</si>
  <si>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</si>
  <si>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</si>
  <si>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</si>
  <si>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</si>
  <si>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</si>
  <si>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</si>
  <si>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</si>
  <si>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</si>
  <si>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</si>
  <si>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</si>
  <si>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</si>
  <si>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</si>
  <si>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</si>
  <si>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</si>
  <si>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</si>
  <si>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</si>
  <si>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</si>
  <si>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</si>
  <si>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</si>
  <si>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</si>
  <si>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</si>
  <si>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</si>
  <si>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</si>
  <si>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</si>
  <si>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</si>
  <si>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</si>
  <si>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</si>
  <si>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</si>
  <si>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</si>
  <si>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</si>
  <si>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</si>
  <si>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</si>
  <si>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</si>
  <si>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</si>
  <si>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</si>
  <si>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</si>
  <si>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</si>
  <si>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</si>
  <si>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</si>
  <si>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</si>
  <si>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</si>
  <si>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</si>
  <si>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</si>
  <si>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</si>
  <si>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</si>
  <si>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</si>
  <si>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</si>
  <si>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</si>
  <si>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</si>
  <si>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</si>
  <si>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</si>
  <si>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</si>
  <si>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</si>
  <si>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</si>
  <si>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</si>
  <si>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</si>
  <si>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</si>
  <si>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</si>
  <si>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</si>
  <si>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</si>
  <si>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</si>
  <si>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</si>
  <si>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</si>
  <si>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</si>
  <si>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</si>
  <si>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</si>
  <si>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</si>
  <si>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</si>
  <si>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</si>
  <si>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</si>
  <si>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</si>
  <si>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</si>
  <si>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</si>
  <si>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</si>
  <si>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</si>
  <si>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</si>
  <si>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</si>
  <si>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</si>
  <si>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</si>
  <si>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</si>
  <si>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</si>
  <si>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</si>
  <si>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</si>
  <si>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</si>
  <si>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</si>
  <si>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</si>
  <si>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</si>
  <si>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</si>
  <si>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</si>
  <si>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</si>
  <si>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</si>
  <si>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</si>
  <si>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</si>
  <si>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</si>
  <si>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</si>
  <si>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</si>
  <si>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</si>
  <si>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</si>
  <si>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</si>
  <si>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</si>
  <si>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</si>
  <si>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</si>
  <si>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</si>
  <si>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</si>
  <si>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</si>
  <si>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</si>
  <si>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</si>
  <si>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</si>
  <si>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</si>
  <si>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</si>
  <si>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</si>
  <si>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</si>
  <si>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</si>
  <si>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</si>
  <si>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</si>
  <si>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</si>
  <si>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</si>
  <si>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</si>
  <si>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</si>
  <si>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</si>
  <si>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</si>
  <si>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</si>
  <si>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</si>
  <si>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</si>
  <si>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</si>
  <si>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</si>
  <si>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</si>
  <si>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</si>
  <si>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</si>
  <si>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</si>
  <si>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</si>
  <si>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</si>
  <si>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</si>
  <si>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</si>
  <si>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</si>
  <si>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</si>
  <si>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</si>
  <si>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</si>
  <si>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</si>
  <si>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</si>
  <si>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</si>
  <si>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</si>
  <si>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</si>
  <si>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</si>
  <si>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</si>
  <si>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</si>
  <si>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</si>
  <si>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</si>
  <si>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</si>
  <si>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</si>
  <si>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</si>
  <si>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</si>
  <si>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</si>
  <si>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</si>
  <si>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</si>
  <si>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</si>
  <si>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</si>
  <si>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</si>
  <si>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</si>
  <si>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</si>
  <si>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</si>
  <si>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</si>
  <si>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</si>
  <si>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</si>
  <si>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</si>
  <si>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</si>
  <si>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</si>
  <si>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</si>
  <si>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</si>
  <si>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</si>
  <si>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</si>
  <si>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</si>
  <si>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</si>
  <si>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</si>
  <si>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</si>
  <si>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</si>
  <si>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</si>
  <si>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</si>
  <si>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</si>
  <si>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</si>
  <si>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</si>
  <si>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</si>
  <si>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</si>
  <si>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</si>
  <si>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</si>
  <si>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</si>
  <si>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</si>
  <si>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</si>
  <si>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</si>
  <si>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</si>
  <si>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</si>
  <si>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</si>
  <si>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</si>
  <si>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</si>
  <si>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</si>
  <si>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</si>
  <si>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</si>
  <si>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</si>
  <si>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</si>
  <si>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</si>
  <si>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</si>
  <si>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</si>
  <si>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</si>
  <si>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</si>
  <si>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</si>
  <si>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</si>
  <si>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</si>
  <si>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</si>
  <si>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</si>
  <si>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</si>
  <si>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</si>
  <si>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</si>
  <si>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</si>
  <si>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</si>
  <si>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</si>
  <si>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</si>
  <si>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</si>
  <si>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</si>
  <si>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</si>
  <si>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</si>
  <si>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</si>
  <si>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</si>
  <si>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</si>
  <si>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</si>
  <si>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</si>
  <si>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</si>
  <si>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</si>
  <si>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</si>
  <si>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</si>
  <si>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</si>
  <si>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</si>
  <si>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</si>
  <si>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</si>
  <si>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</si>
  <si>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</si>
  <si>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</si>
  <si>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</si>
  <si>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</si>
  <si>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</si>
  <si>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</si>
  <si>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</si>
  <si>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</si>
  <si>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</si>
  <si>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</si>
  <si>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</si>
  <si>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</si>
  <si>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</si>
  <si>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</si>
  <si>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</si>
  <si>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</si>
  <si>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</si>
  <si>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</si>
  <si>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</si>
  <si>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</si>
  <si>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</si>
  <si>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</si>
  <si>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</si>
  <si>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</si>
  <si>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</si>
  <si>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</si>
  <si>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</si>
  <si>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</si>
  <si>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</si>
  <si>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</si>
  <si>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</si>
  <si>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</si>
  <si>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</si>
  <si>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</si>
  <si>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</si>
  <si>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</si>
  <si>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</si>
  <si>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</si>
  <si>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</si>
  <si>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</si>
  <si>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</si>
  <si>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</si>
  <si>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</si>
  <si>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</si>
  <si>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</si>
  <si>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</si>
  <si>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</si>
  <si>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</si>
  <si>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</si>
  <si>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</si>
  <si>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</si>
  <si>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</si>
  <si>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</si>
  <si>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</si>
  <si>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</si>
  <si>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</si>
  <si>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</si>
  <si>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</si>
  <si>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</si>
  <si>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</si>
  <si>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</si>
  <si>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</si>
  <si>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</si>
  <si>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</si>
  <si>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</si>
  <si>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</si>
  <si>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</si>
  <si>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</si>
  <si>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</si>
  <si>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</si>
  <si>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</si>
  <si>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</si>
  <si>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</si>
  <si>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</si>
  <si>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</si>
  <si>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</si>
  <si>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</si>
  <si>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</si>
  <si>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</si>
  <si>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</si>
  <si>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</si>
  <si>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</si>
  <si>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</si>
  <si>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</si>
  <si>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</si>
  <si>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</si>
  <si>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</si>
  <si>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</si>
  <si>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</si>
  <si>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</si>
  <si>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</si>
  <si>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</si>
  <si>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</si>
  <si>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</si>
  <si>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</si>
  <si>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</si>
  <si>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</si>
  <si>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</si>
  <si>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</si>
  <si>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</si>
  <si>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</si>
  <si>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</si>
  <si>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</si>
  <si>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</si>
  <si>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</si>
  <si>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</si>
  <si>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</si>
  <si>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</si>
  <si>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</si>
  <si>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</si>
  <si>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</si>
  <si>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</si>
  <si>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</si>
  <si>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</si>
  <si>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</si>
  <si>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</si>
  <si>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</si>
  <si>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</si>
  <si>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</si>
  <si>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</si>
  <si>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</si>
  <si>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</si>
  <si>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</si>
  <si>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</si>
  <si>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</si>
  <si>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</si>
  <si>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</si>
  <si>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</si>
  <si>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</si>
  <si>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</si>
  <si>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</si>
  <si>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</si>
  <si>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</si>
  <si>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</si>
  <si>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</si>
  <si>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</si>
  <si>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</si>
  <si>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</si>
  <si>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</si>
  <si>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</si>
  <si>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</si>
  <si>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</si>
  <si>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</si>
  <si>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</si>
  <si>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</si>
  <si>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</si>
  <si>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</si>
  <si>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</si>
  <si>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</si>
  <si>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</si>
  <si>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</si>
  <si>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</si>
  <si>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</si>
  <si>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</si>
  <si>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</si>
  <si>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</si>
  <si>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</si>
  <si>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</si>
  <si>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</si>
  <si>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</si>
  <si>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</si>
  <si>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</si>
  <si>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</si>
  <si>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</si>
  <si>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</si>
  <si>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</si>
  <si>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</si>
  <si>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</si>
  <si>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</si>
  <si>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</si>
  <si>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</si>
  <si>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</si>
  <si>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</si>
  <si>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</si>
  <si>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</si>
  <si>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</si>
  <si>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</si>
  <si>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</si>
  <si>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</si>
  <si>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</si>
  <si>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</si>
  <si>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</si>
  <si>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</si>
  <si>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</si>
  <si>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</si>
  <si>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</si>
  <si>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</si>
  <si>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</si>
  <si>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</si>
  <si>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</si>
  <si>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</si>
  <si>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</si>
  <si>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</si>
  <si>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</si>
  <si>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</si>
  <si>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</si>
  <si>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</si>
  <si>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</si>
  <si>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</si>
  <si>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</si>
  <si>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</si>
  <si>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</si>
  <si>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</si>
  <si>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</si>
  <si>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</si>
  <si>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</si>
  <si>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</si>
  <si>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</si>
  <si>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</si>
  <si>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</si>
  <si>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</si>
  <si>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</si>
  <si>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</si>
  <si>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</si>
  <si>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</si>
  <si>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</si>
  <si>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</si>
  <si>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</si>
  <si>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</si>
  <si>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</si>
  <si>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</si>
  <si>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</si>
  <si>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</si>
  <si>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</si>
  <si>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</si>
  <si>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</si>
  <si>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</si>
  <si>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</si>
  <si>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</si>
  <si>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</si>
  <si>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</si>
  <si>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</si>
  <si>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</si>
  <si>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</si>
  <si>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</si>
  <si>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</si>
  <si>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</si>
  <si>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</si>
  <si>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</si>
  <si>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</si>
  <si>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</si>
  <si>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</si>
  <si>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</si>
  <si>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</si>
  <si>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</si>
  <si>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</si>
  <si>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</si>
  <si>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</si>
  <si>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</si>
  <si>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</si>
  <si>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</si>
  <si>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</si>
  <si>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</si>
  <si>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</si>
  <si>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</si>
  <si>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</si>
  <si>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</si>
  <si>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</si>
  <si>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</si>
  <si>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</si>
  <si>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</si>
  <si>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</si>
  <si>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</si>
  <si>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</si>
  <si>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</si>
  <si>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</si>
  <si>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</si>
  <si>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</si>
  <si>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</si>
  <si>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</si>
  <si>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</si>
  <si>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</si>
  <si>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</si>
  <si>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</si>
  <si>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</si>
  <si>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</si>
  <si>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</si>
  <si>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</si>
  <si>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</si>
  <si>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</si>
  <si>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</si>
  <si>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</si>
  <si>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</si>
  <si>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</si>
  <si>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</si>
  <si>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</si>
  <si>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</si>
  <si>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</si>
  <si>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</si>
  <si>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</si>
  <si>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</si>
  <si>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</si>
  <si>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</si>
  <si>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</si>
  <si>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</si>
  <si>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</si>
  <si>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</si>
  <si>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</si>
  <si>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</si>
  <si>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</si>
  <si>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</si>
  <si>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</si>
  <si>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</si>
  <si>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</si>
  <si>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</si>
  <si>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</si>
  <si>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</si>
  <si>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</si>
  <si>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</si>
  <si>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</si>
  <si>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</si>
  <si>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</si>
  <si>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</si>
  <si>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</si>
  <si>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</si>
  <si>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</si>
  <si>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</si>
  <si>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</si>
  <si>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</si>
  <si>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</si>
  <si>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</si>
  <si>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</si>
  <si>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</si>
  <si>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</si>
  <si>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</si>
  <si>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</si>
  <si>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</si>
  <si>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</si>
  <si>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</si>
  <si>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</si>
  <si>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</si>
  <si>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</si>
  <si>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</si>
  <si>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</si>
  <si>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</si>
  <si>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</si>
  <si>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</si>
  <si>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</si>
  <si>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</si>
  <si>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</si>
  <si>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</si>
  <si>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</si>
  <si>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</si>
  <si>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</si>
  <si>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</si>
  <si>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</si>
  <si>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</si>
  <si>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</si>
  <si>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</si>
  <si>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</si>
  <si>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</si>
  <si>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</si>
  <si>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</si>
  <si>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</si>
  <si>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</si>
  <si>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</si>
  <si>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</si>
  <si>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</si>
  <si>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</si>
  <si>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</si>
  <si>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</si>
  <si>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</si>
  <si>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</si>
  <si>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</si>
  <si>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</si>
  <si>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</si>
  <si>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</si>
  <si>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</si>
  <si>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</si>
  <si>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</si>
  <si>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</si>
  <si>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</si>
  <si>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</si>
  <si>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</si>
  <si>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</si>
  <si>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</si>
  <si>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</si>
  <si>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</si>
  <si>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</si>
  <si>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</si>
  <si>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</si>
  <si>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</si>
  <si>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</si>
  <si>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</si>
  <si>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</si>
  <si>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</si>
  <si>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</si>
  <si>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</si>
  <si>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</si>
  <si>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</si>
  <si>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</si>
  <si>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</si>
  <si>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</si>
  <si>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</si>
  <si>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</si>
  <si>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</si>
  <si>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</si>
  <si>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</si>
  <si>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</si>
  <si>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</si>
  <si>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</si>
  <si>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</si>
  <si>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</si>
  <si>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</si>
  <si>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</si>
  <si>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</si>
  <si>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</si>
  <si>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</si>
  <si>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</si>
  <si>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</si>
  <si>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</si>
  <si>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</si>
  <si>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</si>
  <si>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</si>
  <si>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</si>
  <si>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</si>
  <si>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</si>
  <si>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</si>
  <si>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</si>
  <si>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</si>
  <si>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</si>
  <si>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</si>
  <si>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</si>
  <si>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</si>
  <si>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</si>
  <si>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</si>
  <si>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</si>
  <si>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</si>
  <si>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</si>
  <si>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</si>
  <si>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</si>
  <si>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</si>
  <si>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</si>
  <si>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</si>
  <si>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</si>
  <si>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</si>
  <si>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</si>
  <si>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</si>
  <si>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</si>
  <si>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</si>
  <si>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</si>
  <si>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</si>
  <si>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</si>
  <si>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</si>
  <si>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</si>
  <si>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</si>
  <si>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</si>
  <si>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</si>
  <si>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</si>
  <si>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</si>
  <si>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</si>
  <si>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</si>
  <si>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</si>
  <si>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</si>
  <si>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</si>
  <si>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</si>
  <si>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</si>
  <si>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</si>
  <si>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</si>
  <si>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</si>
  <si>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</si>
  <si>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</si>
  <si>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</si>
  <si>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</si>
  <si>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</si>
  <si>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</si>
  <si>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</si>
  <si>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</si>
  <si>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</si>
  <si>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</si>
  <si>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</si>
  <si>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</si>
  <si>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</si>
  <si>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</si>
  <si>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</si>
  <si>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</si>
  <si>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</si>
  <si>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</si>
  <si>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</si>
  <si>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</si>
  <si>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</si>
  <si>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</si>
  <si>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</si>
  <si>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</si>
  <si>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</si>
  <si>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</si>
  <si>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</si>
  <si>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</si>
  <si>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</si>
  <si>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</si>
  <si>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</si>
  <si>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</si>
  <si>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</si>
  <si>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</si>
  <si>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</si>
  <si>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</si>
  <si>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</si>
  <si>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</si>
  <si>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</si>
  <si>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</si>
  <si>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</si>
  <si>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</si>
  <si>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</si>
  <si>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</si>
  <si>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</si>
  <si>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</si>
  <si>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</si>
  <si>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</si>
  <si>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</si>
  <si>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</si>
  <si>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</si>
  <si>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</si>
  <si>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</si>
  <si>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</si>
  <si>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</si>
  <si>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</si>
  <si>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</si>
  <si>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</si>
  <si>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</si>
  <si>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</si>
  <si>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</si>
  <si>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</si>
  <si>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</si>
  <si>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</si>
  <si>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</si>
  <si>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</si>
  <si>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</si>
  <si>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</si>
  <si>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</si>
  <si>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</si>
  <si>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</si>
  <si>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</si>
  <si>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</si>
  <si>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</si>
  <si>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</si>
  <si>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</si>
  <si>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</si>
  <si>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</si>
  <si>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</si>
  <si>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</si>
  <si>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</si>
  <si>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</si>
  <si>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</si>
  <si>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</si>
  <si>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</si>
  <si>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</si>
  <si>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</si>
  <si>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</si>
  <si>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</si>
  <si>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</si>
  <si>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</si>
  <si>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</si>
  <si>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</si>
  <si>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</si>
  <si>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</si>
  <si>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</si>
  <si>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</si>
  <si>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</si>
  <si>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</si>
  <si>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</si>
  <si>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</si>
  <si>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</si>
  <si>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</si>
  <si>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</si>
  <si>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</si>
  <si>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</si>
  <si>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</si>
  <si>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</si>
  <si>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</si>
  <si>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</si>
  <si>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</si>
  <si>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</si>
  <si>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</si>
  <si>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</si>
  <si>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</si>
  <si>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</si>
  <si>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</si>
  <si>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</si>
  <si>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</si>
  <si>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</si>
  <si>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</si>
  <si>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</si>
  <si>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</si>
  <si>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</si>
  <si>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</si>
  <si>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</si>
  <si>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</si>
  <si>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</si>
  <si>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</si>
  <si>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</si>
  <si>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</si>
  <si>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</si>
  <si>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</si>
  <si>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</si>
  <si>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</si>
  <si>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</si>
  <si>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</si>
  <si>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</si>
  <si>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</si>
  <si>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</si>
  <si>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</si>
  <si>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</si>
  <si>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</si>
  <si>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</si>
  <si>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</si>
  <si>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</si>
  <si>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</si>
  <si>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</si>
  <si>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</si>
  <si>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</si>
  <si>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</si>
  <si>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</si>
  <si>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</si>
  <si>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</si>
  <si>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</si>
  <si>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</si>
  <si>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</si>
  <si>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</si>
  <si>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</si>
  <si>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</si>
  <si>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</si>
  <si>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</si>
  <si>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</si>
  <si>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</si>
  <si>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</si>
  <si>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</si>
  <si>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</si>
  <si>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</si>
  <si>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</si>
  <si>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</si>
  <si>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</si>
  <si>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</si>
  <si>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</si>
  <si>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</si>
  <si>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</si>
  <si>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</si>
  <si>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</si>
  <si>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</si>
  <si>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</si>
  <si>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</si>
  <si>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</si>
  <si>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</si>
  <si>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</si>
  <si>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</si>
  <si>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</si>
  <si>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</si>
  <si>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</si>
  <si>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</si>
  <si>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</si>
  <si>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</si>
  <si>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</si>
  <si>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</si>
  <si>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</si>
  <si>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</si>
  <si>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</si>
  <si>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</si>
  <si>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</si>
  <si>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</si>
  <si>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</si>
  <si>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</si>
  <si>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</si>
  <si>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</si>
  <si>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</si>
  <si>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</si>
  <si>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</si>
  <si>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</si>
  <si>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</si>
  <si>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</si>
  <si>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</si>
  <si>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</si>
  <si>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</si>
  <si>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</si>
  <si>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</si>
  <si>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</si>
  <si>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</si>
  <si>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</si>
  <si>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</si>
  <si>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</si>
  <si>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</si>
  <si>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</si>
  <si>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</si>
  <si>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</si>
  <si>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</si>
  <si>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</si>
  <si>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</si>
  <si>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</si>
  <si>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</si>
  <si>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</si>
  <si>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</si>
  <si>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</si>
  <si>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</si>
  <si>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</si>
  <si>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</si>
  <si>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</si>
  <si>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</si>
  <si>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</si>
  <si>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</si>
  <si>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</si>
  <si>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</si>
  <si>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</si>
  <si>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</si>
  <si>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</si>
  <si>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</si>
  <si>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</si>
  <si>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</si>
  <si>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</si>
  <si>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</si>
  <si>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</si>
  <si>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</si>
  <si>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</si>
  <si>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</si>
  <si>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</si>
  <si>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</si>
  <si>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</si>
  <si>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</si>
  <si>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</si>
  <si>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</si>
  <si>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</si>
  <si>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</si>
  <si>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</si>
  <si>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</si>
  <si>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</si>
  <si>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</si>
  <si>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</si>
  <si>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</si>
  <si>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</si>
  <si>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</si>
  <si>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</si>
  <si>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</si>
  <si>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</si>
  <si>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</si>
  <si>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</si>
  <si>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</si>
  <si>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</si>
  <si>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</si>
  <si>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</si>
  <si>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</si>
  <si>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</si>
  <si>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</si>
  <si>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</si>
  <si>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</si>
  <si>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</si>
  <si>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</si>
  <si>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</si>
  <si>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</si>
  <si>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</si>
  <si>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</si>
  <si>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</si>
  <si>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</si>
  <si>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</si>
  <si>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</si>
  <si>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</si>
  <si>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</si>
  <si>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</si>
  <si>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</si>
  <si>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</si>
  <si>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</si>
  <si>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</si>
  <si>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</si>
  <si>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</si>
  <si>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</si>
  <si>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</si>
  <si>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</si>
  <si>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</si>
  <si>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</si>
  <si>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</si>
  <si>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</si>
  <si>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</si>
  <si>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</si>
  <si>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</si>
  <si>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</si>
  <si>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</si>
  <si>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</si>
  <si>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</si>
  <si>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</si>
  <si>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</si>
  <si>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</si>
  <si>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</si>
  <si>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</si>
  <si>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</si>
  <si>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</si>
  <si>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</si>
  <si>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</si>
  <si>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</si>
  <si>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</si>
  <si>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</si>
  <si>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</si>
  <si>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</si>
  <si>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</si>
  <si>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</si>
  <si>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</si>
  <si>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</si>
  <si>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</si>
  <si>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</si>
  <si>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</si>
  <si>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</si>
  <si>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</si>
  <si>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</si>
  <si>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</si>
  <si>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</si>
  <si>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</si>
  <si>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</si>
  <si>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</si>
  <si>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</si>
  <si>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</si>
  <si>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</si>
  <si>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</si>
  <si>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</si>
  <si>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</si>
  <si>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</si>
  <si>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</si>
  <si>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</si>
  <si>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</si>
  <si>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</si>
  <si>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</si>
  <si>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</si>
  <si>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</si>
  <si>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</si>
  <si>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</si>
  <si>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</si>
  <si>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</si>
  <si>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</si>
  <si>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</si>
  <si>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</si>
  <si>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</si>
  <si>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</si>
  <si>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</si>
  <si>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</si>
  <si>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</si>
  <si>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</si>
  <si>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</si>
  <si>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</si>
  <si>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</si>
  <si>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</si>
  <si>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</si>
  <si>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</si>
  <si>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</si>
  <si>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</si>
  <si>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</si>
  <si>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</si>
  <si>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</si>
  <si>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</si>
  <si>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</si>
  <si>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</si>
  <si>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</si>
  <si>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</si>
  <si>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</si>
  <si>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</si>
  <si>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</si>
  <si>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</si>
  <si>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</si>
  <si>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</si>
  <si>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</si>
  <si>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</si>
  <si>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</si>
  <si>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</si>
  <si>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</si>
  <si>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</si>
  <si>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</si>
  <si>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</si>
  <si>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</si>
  <si>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</si>
  <si>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</si>
  <si>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</si>
  <si>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</si>
  <si>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</si>
  <si>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</si>
  <si>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</si>
  <si>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</si>
  <si>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</si>
  <si>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</si>
  <si>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</si>
  <si>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</si>
  <si>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</si>
  <si>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</si>
  <si>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</si>
  <si>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</si>
  <si>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</si>
  <si>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</si>
  <si>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</si>
  <si>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</si>
  <si>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</si>
  <si>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</si>
  <si>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</si>
  <si>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</si>
  <si>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</si>
  <si>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</si>
  <si>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</si>
  <si>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</si>
  <si>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</si>
  <si>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</si>
  <si>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</si>
  <si>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</si>
  <si>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</si>
  <si>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</si>
  <si>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</si>
  <si>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</si>
  <si>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</si>
  <si>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</si>
  <si>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</si>
  <si>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</si>
  <si>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</si>
  <si>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</si>
  <si>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</si>
  <si>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</si>
  <si>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</si>
  <si>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</si>
  <si>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</si>
  <si>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</si>
  <si>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</si>
  <si>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</si>
  <si>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</si>
  <si>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</si>
  <si>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</si>
  <si>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</si>
  <si>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</si>
  <si>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</si>
  <si>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</si>
  <si>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</si>
  <si>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</si>
  <si>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</si>
  <si>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</si>
  <si>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</si>
  <si>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</si>
  <si>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</si>
  <si>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</si>
  <si>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</si>
  <si>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</si>
  <si>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</si>
  <si>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</si>
  <si>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</si>
  <si>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</si>
  <si>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</si>
  <si>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</si>
  <si>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</si>
  <si>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</si>
  <si>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</si>
  <si>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</si>
  <si>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</si>
  <si>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</si>
  <si>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</si>
  <si>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</si>
  <si>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</si>
  <si>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</si>
  <si>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</si>
  <si>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</si>
  <si>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</si>
  <si>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</si>
  <si>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</si>
  <si>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</si>
  <si>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</si>
  <si>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</si>
  <si>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</si>
  <si>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</si>
  <si>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</si>
  <si>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</si>
  <si>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</si>
  <si>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</si>
  <si>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</si>
  <si>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</si>
  <si>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</si>
  <si>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</si>
  <si>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</si>
  <si>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</si>
  <si>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</si>
  <si>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</si>
  <si>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</si>
  <si>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</si>
  <si>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</si>
  <si>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</si>
  <si>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</si>
  <si>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</si>
  <si>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</si>
  <si>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</si>
  <si>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</si>
  <si>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</si>
  <si>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</si>
  <si>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</si>
  <si>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</si>
  <si>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</si>
  <si>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</si>
  <si>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</si>
  <si>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</si>
  <si>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</si>
  <si>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</si>
  <si>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</si>
  <si>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</si>
  <si>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</si>
  <si>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</si>
  <si>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</si>
  <si>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</si>
  <si>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</si>
  <si>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</si>
  <si>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</si>
  <si>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</si>
  <si>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</si>
  <si>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</si>
  <si>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</si>
  <si>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</si>
  <si>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</si>
  <si>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</si>
  <si>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</si>
  <si>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</si>
  <si>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</si>
  <si>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</si>
  <si>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</si>
  <si>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</si>
  <si>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</si>
  <si>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</si>
  <si>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</si>
  <si>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</si>
  <si>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</si>
  <si>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</si>
  <si>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</si>
  <si>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</si>
  <si>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</si>
  <si>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</si>
  <si>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</si>
  <si>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</si>
  <si>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</si>
  <si>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</si>
  <si>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</si>
  <si>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</si>
  <si>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</si>
  <si>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</si>
  <si>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</si>
  <si>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</si>
  <si>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</si>
  <si>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</si>
  <si>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</si>
  <si>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</si>
  <si>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</si>
  <si>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</si>
  <si>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</si>
  <si>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</si>
  <si>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</si>
  <si>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</si>
  <si>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</si>
  <si>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</si>
  <si>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</si>
  <si>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</si>
  <si>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</si>
  <si>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</si>
  <si>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</si>
  <si>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</si>
  <si>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</si>
  <si>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</si>
  <si>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</si>
  <si>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</si>
  <si>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</si>
  <si>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</si>
  <si>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</si>
  <si>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</si>
  <si>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</si>
  <si>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</si>
  <si>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</si>
  <si>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</si>
  <si>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</si>
  <si>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</si>
  <si>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</si>
  <si>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</si>
  <si>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</si>
  <si>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</si>
  <si>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</si>
  <si>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</si>
  <si>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</si>
  <si>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</si>
  <si>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</si>
  <si>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</si>
  <si>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</si>
  <si>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</si>
  <si>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</si>
  <si>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</si>
  <si>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</si>
  <si>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</si>
  <si>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</si>
  <si>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</si>
  <si>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</si>
  <si>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</si>
  <si>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</si>
  <si>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</si>
  <si>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</si>
  <si>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</si>
  <si>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</si>
  <si>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</si>
  <si>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</si>
  <si>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</si>
  <si>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</si>
  <si>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</si>
  <si>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</si>
  <si>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</si>
  <si>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</si>
  <si>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</si>
  <si>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</si>
  <si>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</si>
  <si>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</si>
  <si>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</si>
  <si>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</si>
  <si>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</si>
  <si>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</si>
  <si>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</si>
  <si>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</si>
  <si>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</si>
  <si>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</si>
  <si>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</si>
  <si>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</si>
  <si>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</si>
  <si>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</si>
  <si>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</si>
  <si>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</si>
  <si>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</si>
  <si>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</si>
  <si>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</si>
  <si>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</si>
  <si>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</si>
  <si>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</si>
  <si>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</si>
  <si>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</si>
  <si>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</si>
  <si>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</si>
  <si>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</si>
  <si>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</si>
  <si>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</si>
  <si>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</si>
  <si>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</si>
  <si>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</si>
  <si>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</si>
  <si>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</si>
  <si>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</si>
  <si>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</si>
  <si>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</si>
  <si>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</si>
  <si>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</si>
  <si>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</si>
  <si>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founded</t>
  </si>
  <si>
    <t>Average donation</t>
  </si>
  <si>
    <t>Row Labels</t>
  </si>
  <si>
    <t>Sum of goal</t>
  </si>
  <si>
    <t>Grand Total</t>
  </si>
  <si>
    <t>Column Labels</t>
  </si>
  <si>
    <t>(All)</t>
  </si>
  <si>
    <t>All</t>
  </si>
  <si>
    <t>Number of successful</t>
  </si>
  <si>
    <t>Number of failed</t>
  </si>
  <si>
    <t>Total projects</t>
  </si>
  <si>
    <t>Number of canceled</t>
  </si>
  <si>
    <t>Percentage successful</t>
  </si>
  <si>
    <t>Percentage failed</t>
  </si>
  <si>
    <t>Percentage canceled</t>
  </si>
  <si>
    <t>1000 to 4999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</si>
  <si>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</si>
  <si>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</si>
  <si>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</si>
  <si>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</si>
  <si>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</si>
  <si>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</si>
  <si>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</si>
  <si>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</si>
  <si>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</si>
  <si>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</si>
  <si>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</si>
  <si>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Sub-Category</t>
  </si>
  <si>
    <t>television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</si>
  <si>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</si>
  <si>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</si>
  <si>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</si>
  <si>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</si>
  <si>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</si>
  <si>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</si>
  <si>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</si>
  <si>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</si>
  <si>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</si>
  <si>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Category</t>
  </si>
  <si>
    <t>category</t>
  </si>
  <si>
    <t>parent-Category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</si>
  <si>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</si>
  <si>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</si>
  <si>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</si>
  <si>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</si>
  <si>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</si>
  <si>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</si>
  <si>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</si>
  <si>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</si>
  <si>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</si>
  <si>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</si>
  <si>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</si>
  <si>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</si>
  <si>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</si>
  <si>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</si>
  <si>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</si>
  <si>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</si>
  <si>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</si>
  <si>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</si>
  <si>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</si>
  <si>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</si>
  <si>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</si>
  <si>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</si>
  <si>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</si>
  <si>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</si>
  <si>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</si>
  <si>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</si>
  <si>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</si>
  <si>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</si>
  <si>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</si>
  <si>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</si>
  <si>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</si>
  <si>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</si>
  <si>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</si>
  <si>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</si>
  <si>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</si>
  <si>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</si>
  <si>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</si>
  <si>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</si>
  <si>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</si>
  <si>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</si>
  <si>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Count of category</t>
  </si>
  <si>
    <t>Date created conversion</t>
  </si>
  <si>
    <t>Date Ended Conversuon</t>
  </si>
  <si>
    <t>&lt;8/7/2014</t>
  </si>
  <si>
    <t>Aug</t>
  </si>
  <si>
    <t>Jul</t>
  </si>
  <si>
    <t>Dec</t>
  </si>
  <si>
    <t>Feb</t>
  </si>
  <si>
    <t>Mar</t>
  </si>
  <si>
    <t>Years</t>
  </si>
  <si>
    <t>May</t>
  </si>
  <si>
    <t>Sep</t>
  </si>
  <si>
    <t>Oct</t>
  </si>
  <si>
    <t>Nov</t>
  </si>
  <si>
    <t>Jan</t>
  </si>
  <si>
    <t>Apr</t>
  </si>
  <si>
    <t>Jun</t>
  </si>
  <si>
    <t>Count of 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</si>
</sst>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2" fontId="0" fillId="0" borderId="0" xfId="0" applyNumberFormat="1"/>
    <xf numFmtId="2" fontId="3" fillId="0" borderId="0" xfId="0" applyNumberFormat="1" applyFont="1"/>
    <xf numFmtId="0" fontId="4" fillId="0" borderId="0" xfId="0" applyFont="1"/>
    <xf numFmtId="14" fontId="0" fillId="0" borderId="0" xfId="0" applyNumberFormat="1"/>
    <xf numFmtId="14" fontId="2" fillId="0" borderId="0" xfId="0" applyNumberFormat="1" applyFont="1"/>
    <xf numFmtId="1" fontId="2" fillId="0" borderId="0" xfId="0" applyNumberFormat="1" applyFont="1"/>
  </cellXfs>
  <cellStyles count="1">
    <cellStyle name="Normal" xfId="0" builtinId="0"/>
  </cellStyles>
  <dxfs count="3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23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pivotCacheDefinition" Target="pivotCache/pivotCacheDefinition5.xml"/><Relationship Id="rId22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WK1.xlsx]Pivot Table Category!PivotTable5</c:name>
    <c:fmtId val="7"/>
  </c:pivotSource>
  <c:chart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025371828521428E-2"/>
          <c:y val="6.7403032954214057E-2"/>
          <c:w val="0.71001159230096234"/>
          <c:h val="0.42738735783027121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'Pivot Table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Category'!$B$6:$B$15</c:f>
              <c:numCache>
                <c:formatCode>General</c:formatCode>
                <c:ptCount val="9"/>
                <c:pt idx="0">
                  <c:v>39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174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4C2-4B87-A7BE-9C26292F9B7F}"/>
            </c:ext>
          </c:extLst>
        </c:ser>
        <c:ser>
          <c:idx val="5"/>
          <c:order val="1"/>
          <c:tx>
            <c:strRef>
              <c:f>'Pivot Table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4C2-4B87-A7BE-9C26292F9B7F}"/>
            </c:ext>
          </c:extLst>
        </c:ser>
        <c:ser>
          <c:idx val="6"/>
          <c:order val="2"/>
          <c:tx>
            <c:strRef>
              <c:f>'Pivot Table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16</c:v>
                </c:pt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4C2-4B87-A7BE-9C26292F9B7F}"/>
            </c:ext>
          </c:extLst>
        </c:ser>
        <c:ser>
          <c:idx val="7"/>
          <c:order val="3"/>
          <c:tx>
            <c:strRef>
              <c:f>'Pivot Table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Category'!$E$6:$E$15</c:f>
              <c:numCache>
                <c:formatCode>General</c:formatCode>
                <c:ptCount val="9"/>
                <c:pt idx="0">
                  <c:v>301</c:v>
                </c:pt>
                <c:pt idx="1">
                  <c:v>34</c:v>
                </c:pt>
                <c:pt idx="2">
                  <c:v>80</c:v>
                </c:pt>
                <c:pt idx="4">
                  <c:v>544</c:v>
                </c:pt>
                <c:pt idx="5">
                  <c:v>103</c:v>
                </c:pt>
                <c:pt idx="6">
                  <c:v>80</c:v>
                </c:pt>
                <c:pt idx="7">
                  <c:v>213</c:v>
                </c:pt>
                <c:pt idx="8">
                  <c:v>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4C2-4B87-A7BE-9C26292F9B7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20682704"/>
        <c:axId val="569924128"/>
      </c:barChart>
      <c:catAx>
        <c:axId val="32068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924128"/>
        <c:crosses val="autoZero"/>
        <c:auto val="1"/>
        <c:lblAlgn val="ctr"/>
        <c:lblOffset val="100"/>
        <c:noMultiLvlLbl val="0"/>
      </c:catAx>
      <c:valAx>
        <c:axId val="56992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68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WK1.xlsx]Pivot Table Sub-Category!PivotTable2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39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56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72-4C9E-8762-93CB7DB0A39F}"/>
            </c:ext>
          </c:extLst>
        </c:ser>
        <c:ser>
          <c:idx val="1"/>
          <c:order val="1"/>
          <c:tx>
            <c:strRef>
              <c:f>'Pivot Table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72-4C9E-8762-93CB7DB0A39F}"/>
            </c:ext>
          </c:extLst>
        </c:ser>
        <c:ser>
          <c:idx val="2"/>
          <c:order val="2"/>
          <c:tx>
            <c:strRef>
              <c:f>'Pivot Table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Sub-Category'!$D$6:$D$47</c:f>
              <c:numCache>
                <c:formatCode>General</c:formatCode>
                <c:ptCount val="41"/>
                <c:pt idx="8">
                  <c:v>16</c:v>
                </c:pt>
                <c:pt idx="24">
                  <c:v>16</c:v>
                </c:pt>
                <c:pt idx="31">
                  <c:v>6</c:v>
                </c:pt>
                <c:pt idx="3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72-4C9E-8762-93CB7DB0A39F}"/>
            </c:ext>
          </c:extLst>
        </c:ser>
        <c:ser>
          <c:idx val="3"/>
          <c:order val="3"/>
          <c:tx>
            <c:strRef>
              <c:f>'Pivot Table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8">
                  <c:v>4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697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29">
                  <c:v>1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60</c:v>
                </c:pt>
                <c:pt idx="3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72-4C9E-8762-93CB7DB0A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7092463"/>
        <c:axId val="658198959"/>
      </c:barChart>
      <c:catAx>
        <c:axId val="767092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198959"/>
        <c:crosses val="autoZero"/>
        <c:auto val="1"/>
        <c:lblAlgn val="ctr"/>
        <c:lblOffset val="100"/>
        <c:noMultiLvlLbl val="0"/>
      </c:catAx>
      <c:valAx>
        <c:axId val="65819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092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4"/>
          <c:order val="4"/>
          <c:tx>
            <c:strRef>
              <c:f>'Pivot Table'!$F$1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'Pivot Table'!$F$2:$F$13</c:f>
              <c:numCache>
                <c:formatCode>0.00</c:formatCode>
                <c:ptCount val="12"/>
                <c:pt idx="0">
                  <c:v>71.491228070175438</c:v>
                </c:pt>
                <c:pt idx="1">
                  <c:v>66.029723991507424</c:v>
                </c:pt>
                <c:pt idx="2">
                  <c:v>53.556485355648533</c:v>
                </c:pt>
                <c:pt idx="3">
                  <c:v>48.011363636363633</c:v>
                </c:pt>
                <c:pt idx="4">
                  <c:v>47.029702970297024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50</c:v>
                </c:pt>
                <c:pt idx="10">
                  <c:v>28.571428571428569</c:v>
                </c:pt>
                <c:pt idx="11">
                  <c:v>19.775280898876403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2D-4BF8-A817-811EC1EE0A61}"/>
            </c:ext>
          </c:extLst>
        </c:ser>
        <c:ser>
          <c:idx val="5"/>
          <c:order val="5"/>
          <c:tx>
            <c:strRef>
              <c:f>'Pivot Table'!$G$1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'Pivot Table'!$G$2:$G$13</c:f>
              <c:numCache>
                <c:formatCode>0.00</c:formatCode>
                <c:ptCount val="12"/>
                <c:pt idx="0">
                  <c:v>24.780701754385966</c:v>
                </c:pt>
                <c:pt idx="1">
                  <c:v>29.723991507430998</c:v>
                </c:pt>
                <c:pt idx="2">
                  <c:v>39.470013947001391</c:v>
                </c:pt>
                <c:pt idx="3">
                  <c:v>40.909090909090914</c:v>
                </c:pt>
                <c:pt idx="4">
                  <c:v>44.554455445544555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36.363636363636367</c:v>
                </c:pt>
                <c:pt idx="10">
                  <c:v>52.380952380952387</c:v>
                </c:pt>
                <c:pt idx="11">
                  <c:v>57.977528089887642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2D-4BF8-A817-811EC1EE0A61}"/>
            </c:ext>
          </c:extLst>
        </c:ser>
        <c:ser>
          <c:idx val="6"/>
          <c:order val="6"/>
          <c:tx>
            <c:strRef>
              <c:f>'Pivot Table'!$H$1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'Pivot Table'!$H$2:$H$13</c:f>
              <c:numCache>
                <c:formatCode>0.00</c:formatCode>
                <c:ptCount val="12"/>
                <c:pt idx="0">
                  <c:v>3.7280701754385963</c:v>
                </c:pt>
                <c:pt idx="1">
                  <c:v>4.2462845010615711</c:v>
                </c:pt>
                <c:pt idx="2">
                  <c:v>6.9735006973500697</c:v>
                </c:pt>
                <c:pt idx="3">
                  <c:v>11.079545454545455</c:v>
                </c:pt>
                <c:pt idx="4">
                  <c:v>8.4158415841584162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13.636363636363635</c:v>
                </c:pt>
                <c:pt idx="10">
                  <c:v>19.047619047619047</c:v>
                </c:pt>
                <c:pt idx="11">
                  <c:v>22.247191011235955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2D-4BF8-A817-811EC1EE0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99328"/>
        <c:axId val="21400457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'Pivot Table'!$B$1</c15:sqref>
                        </c15:formulaRef>
                      </c:ext>
                    </c:extLst>
                    <c:strCache>
                      <c:ptCount val="1"/>
                      <c:pt idx="0">
                        <c:v>Number of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'Pivot Table'!$A$2:$A$13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'Pivot Table'!$B$2:$B$13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326</c:v>
                      </c:pt>
                      <c:pt idx="1">
                        <c:v>933</c:v>
                      </c:pt>
                      <c:pt idx="2">
                        <c:v>384</c:v>
                      </c:pt>
                      <c:pt idx="3">
                        <c:v>169</c:v>
                      </c:pt>
                      <c:pt idx="4">
                        <c:v>95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22</c:v>
                      </c:pt>
                      <c:pt idx="10">
                        <c:v>6</c:v>
                      </c:pt>
                      <c:pt idx="11">
                        <c:v>88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12D-4BF8-A817-811EC1EE0A6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'Pivot Table'!$C$1</c15:sqref>
                        </c15:formulaRef>
                      </c:ext>
                    </c:extLst>
                    <c:strCache>
                      <c:ptCount val="1"/>
                      <c:pt idx="0">
                        <c:v>Number of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'Pivot Table'!$A$2:$A$13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'Pivot Table'!$C$2:$C$13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12D-4BF8-A817-811EC1EE0A6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'Pivot Table'!$D$1</c15:sqref>
                        </c15:formulaRef>
                      </c:ext>
                    </c:extLst>
                    <c:strCache>
                      <c:ptCount val="1"/>
                      <c:pt idx="0">
                        <c:v>Number of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'Pivot Table'!$A$2:$A$13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'Pivot Table'!$D$2:$D$13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17</c:v>
                      </c:pt>
                      <c:pt idx="1">
                        <c:v>60</c:v>
                      </c:pt>
                      <c:pt idx="2">
                        <c:v>50</c:v>
                      </c:pt>
                      <c:pt idx="3">
                        <c:v>39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12D-4BF8-A817-811EC1EE0A6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'Pivot Table'!$E$1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'Pivot Table'!$A$2:$A$13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'Pivot Table'!$E$2:$E$13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456</c:v>
                      </c:pt>
                      <c:pt idx="1">
                        <c:v>1413</c:v>
                      </c:pt>
                      <c:pt idx="2">
                        <c:v>717</c:v>
                      </c:pt>
                      <c:pt idx="3">
                        <c:v>352</c:v>
                      </c:pt>
                      <c:pt idx="4">
                        <c:v>202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44</c:v>
                      </c:pt>
                      <c:pt idx="10">
                        <c:v>21</c:v>
                      </c:pt>
                      <c:pt idx="11">
                        <c:v>445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12D-4BF8-A817-811EC1EE0A61}"/>
                  </c:ext>
                </c:extLst>
              </c15:ser>
            </c15:filteredLineSeries>
          </c:ext>
        </c:extLst>
      </c:lineChart>
      <c:catAx>
        <c:axId val="4199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045712"/>
        <c:crosses val="autoZero"/>
        <c:auto val="1"/>
        <c:lblAlgn val="ctr"/>
        <c:lblOffset val="100"/>
        <c:noMultiLvlLbl val="0"/>
      </c:catAx>
      <c:valAx>
        <c:axId val="214004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9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WK1.xlsx]Pivot charts!PivotTable1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Months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charts'!$A$7:$A$19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charts'!$B$7:$B$19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26</c:v>
                </c:pt>
                <c:pt idx="6">
                  <c:v>42</c:v>
                </c:pt>
                <c:pt idx="7">
                  <c:v>33</c:v>
                </c:pt>
                <c:pt idx="8">
                  <c:v>23</c:v>
                </c:pt>
                <c:pt idx="9">
                  <c:v>20</c:v>
                </c:pt>
                <c:pt idx="10">
                  <c:v>37</c:v>
                </c:pt>
                <c:pt idx="1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9D1-4448-9E4D-1C3789A7548C}"/>
            </c:ext>
          </c:extLst>
        </c:ser>
        <c:ser>
          <c:idx val="1"/>
          <c:order val="1"/>
          <c:tx>
            <c:strRef>
              <c:f>'Pivot charts'!$C$5:$C$6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charts'!$A$7:$A$19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charts'!$C$7:$C$19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9D1-4448-9E4D-1C3789A7548C}"/>
            </c:ext>
          </c:extLst>
        </c:ser>
        <c:ser>
          <c:idx val="2"/>
          <c:order val="2"/>
          <c:tx>
            <c:strRef>
              <c:f>'Pivot charts'!$D$5:$D$6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charts'!$A$7:$A$19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charts'!$D$7:$D$19</c:f>
              <c:numCache>
                <c:formatCode>General</c:formatCode>
                <c:ptCount val="12"/>
                <c:pt idx="0">
                  <c:v>1</c:v>
                </c:pt>
                <c:pt idx="1">
                  <c:v>11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9D1-4448-9E4D-1C3789A7548C}"/>
            </c:ext>
          </c:extLst>
        </c:ser>
        <c:ser>
          <c:idx val="3"/>
          <c:order val="3"/>
          <c:tx>
            <c:strRef>
              <c:f>'Pivot charts'!$E$5:$E$6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charts'!$A$7:$A$19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charts'!$E$7:$E$19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208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193</c:v>
                </c:pt>
                <c:pt idx="7">
                  <c:v>166</c:v>
                </c:pt>
                <c:pt idx="8">
                  <c:v>148</c:v>
                </c:pt>
                <c:pt idx="9">
                  <c:v>183</c:v>
                </c:pt>
                <c:pt idx="10">
                  <c:v>182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9D1-4448-9E4D-1C3789A75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286175"/>
        <c:axId val="674513439"/>
      </c:lineChart>
      <c:catAx>
        <c:axId val="62228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513439"/>
        <c:crosses val="autoZero"/>
        <c:auto val="1"/>
        <c:lblAlgn val="ctr"/>
        <c:lblOffset val="100"/>
        <c:noMultiLvlLbl val="0"/>
      </c:catAx>
      <c:valAx>
        <c:axId val="67451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28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129540</xdr:rowOff>
    </xdr:from>
    <xdr:to>
      <xdr:col>24</xdr:col>
      <xdr:colOff>228600</xdr:colOff>
      <xdr:row>20</xdr:row>
      <xdr:rowOff>87630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DC2935-C4B1-4AD0-82DE-72B33C4D3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4</xdr:row>
      <xdr:rowOff>110490</xdr:rowOff>
    </xdr:from>
    <xdr:to>
      <xdr:col>13</xdr:col>
      <xdr:colOff>342900</xdr:colOff>
      <xdr:row>19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160DBE-31D2-4530-9BFB-D5ADF904E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609600</xdr:colOff>
      <xdr:row>13</xdr:row>
      <xdr:rowOff>293370</xdr:rowOff>
    </xdr:from>
    <xdr:to>
      <xdr:col>6</xdr:col>
      <xdr:colOff>243840</xdr:colOff>
      <xdr:row>24</xdr:row>
      <xdr:rowOff>110490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0A47B9-8E51-491C-80EE-7EB24AFC4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2</xdr:row>
      <xdr:rowOff>175260</xdr:rowOff>
    </xdr:from>
    <xdr:to>
      <xdr:col>14</xdr:col>
      <xdr:colOff>114300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761C5E-5C8C-4172-AE6E-D394587A6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7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7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nc" refreshedDate="43791.630753240737" createdVersion="6" refreshedVersion="6" minRefreshableVersion="3" recordCount="4114" xr:uid="{7C2DD166-44CF-4C81-873F-9A6D27B5325B}">
  <cacheSource type="worksheet">
    <worksheetSource ref="A1:M4115" sheet="Master Sheet"/>
  </cacheSource>
  <cacheFields count="1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inc" refreshedDate="43791.635957986109" backgroundQuery="1" createdVersion="6" refreshedVersion="6" minRefreshableVersion="3" recordCount="0" supportSubquery="1" supportAdvancedDrill="1" xr:uid="{2238A134-2A0B-4379-8947-6F6B2CE587CB}">
  <cacheSource type="external" connectionId="1"/>
  <cacheFields count="3">
    <cacheField name="[Range].[pledged].[pledged]" caption="pledged" numFmtId="0" hierarchy="4" level="1">
      <sharedItems containsSemiMixedTypes="0" containsString="0" containsNumber="1" minValue="101" maxValue="2344134.67" count="2456">
        <n v="101"/>
        <n v="102"/>
        <n v="104"/>
        <n v="105"/>
        <n v="106"/>
        <n v="107"/>
        <n v="108"/>
        <n v="109"/>
        <n v="110"/>
        <n v="113"/>
        <n v="114"/>
        <n v="115"/>
        <n v="116"/>
        <n v="118"/>
        <n v="120"/>
        <n v="123"/>
        <n v="124"/>
        <n v="125"/>
        <n v="126"/>
        <n v="128"/>
        <n v="129"/>
        <n v="130"/>
        <n v="131"/>
        <n v="132"/>
        <n v="133"/>
        <n v="135"/>
        <n v="136"/>
        <n v="137"/>
        <n v="138"/>
        <n v="140"/>
        <n v="141"/>
        <n v="142"/>
        <n v="145"/>
        <n v="146"/>
        <n v="149"/>
        <n v="150"/>
        <n v="151"/>
        <n v="153"/>
        <n v="155"/>
        <n v="156"/>
        <n v="160"/>
        <n v="162"/>
        <n v="165"/>
        <n v="170"/>
        <n v="173"/>
        <n v="175"/>
        <n v="177"/>
        <n v="178"/>
        <n v="178.52"/>
        <n v="180"/>
        <n v="185"/>
        <n v="186"/>
        <n v="187"/>
        <n v="188"/>
        <n v="189"/>
        <n v="190"/>
        <n v="194"/>
        <n v="195"/>
        <n v="196"/>
        <n v="199"/>
        <n v="200"/>
        <n v="201"/>
        <n v="202"/>
        <n v="203.9"/>
        <n v="204"/>
        <n v="205"/>
        <n v="210"/>
        <n v="211"/>
        <n v="212"/>
        <n v="214"/>
        <n v="215"/>
        <n v="216"/>
        <n v="220"/>
        <n v="223"/>
        <n v="225"/>
        <n v="226"/>
        <n v="230"/>
        <n v="233"/>
        <n v="234"/>
        <n v="235"/>
        <n v="236"/>
        <n v="237"/>
        <n v="240"/>
        <n v="241"/>
        <n v="243"/>
        <n v="245"/>
        <n v="250"/>
        <n v="251"/>
        <n v="252"/>
        <n v="255"/>
        <n v="258"/>
        <n v="259"/>
        <n v="260"/>
        <n v="261"/>
        <n v="262"/>
        <n v="264"/>
        <n v="266"/>
        <n v="270"/>
        <n v="271"/>
        <n v="272"/>
        <n v="273"/>
        <n v="276"/>
        <n v="277"/>
        <n v="278"/>
        <n v="279"/>
        <n v="280"/>
        <n v="281"/>
        <n v="284"/>
        <n v="285"/>
        <n v="286"/>
        <n v="289"/>
        <n v="290"/>
        <n v="292"/>
        <n v="298"/>
        <n v="300"/>
        <n v="301"/>
        <n v="302"/>
        <n v="305"/>
        <n v="310"/>
        <n v="311"/>
        <n v="312"/>
        <n v="316"/>
        <n v="317"/>
        <n v="320"/>
        <n v="325"/>
        <n v="326.33"/>
        <n v="327"/>
        <n v="330"/>
        <n v="334"/>
        <n v="335"/>
        <n v="338"/>
        <n v="340"/>
        <n v="341"/>
        <n v="345"/>
        <n v="346"/>
        <n v="350"/>
        <n v="351"/>
        <n v="353"/>
        <n v="355"/>
        <n v="358"/>
        <n v="359"/>
        <n v="360"/>
        <n v="361"/>
        <n v="362"/>
        <n v="367"/>
        <n v="369"/>
        <n v="371"/>
        <n v="375"/>
        <n v="376"/>
        <n v="377"/>
        <n v="380"/>
        <n v="381"/>
        <n v="385"/>
        <n v="391"/>
        <n v="396"/>
        <n v="397"/>
        <n v="400"/>
        <n v="400.33"/>
        <n v="401"/>
        <n v="402"/>
        <n v="403"/>
        <n v="405"/>
        <n v="408"/>
        <n v="409.01"/>
        <n v="410"/>
        <n v="411"/>
        <n v="413"/>
        <n v="415"/>
        <n v="416"/>
        <n v="417"/>
        <n v="419"/>
        <n v="420"/>
        <n v="420.99"/>
        <n v="425"/>
        <n v="426"/>
        <n v="427"/>
        <n v="430"/>
        <n v="433"/>
        <n v="435"/>
        <n v="437"/>
        <n v="440"/>
        <n v="445"/>
        <n v="450"/>
        <n v="451"/>
        <n v="452"/>
        <n v="453"/>
        <n v="455"/>
        <n v="460"/>
        <n v="463"/>
        <n v="467"/>
        <n v="469"/>
        <n v="470"/>
        <n v="478"/>
        <n v="480"/>
        <n v="481"/>
        <n v="481.5"/>
        <n v="485"/>
        <n v="486"/>
        <n v="487"/>
        <n v="488"/>
        <n v="490"/>
        <n v="492"/>
        <n v="497"/>
        <n v="500"/>
        <n v="501"/>
        <n v="502"/>
        <n v="503"/>
        <n v="503.22"/>
        <n v="504"/>
        <n v="505"/>
        <n v="506"/>
        <n v="509"/>
        <n v="516"/>
        <n v="519"/>
        <n v="520"/>
        <n v="521"/>
        <n v="525"/>
        <n v="527"/>
        <n v="527.45000000000005"/>
        <n v="530"/>
        <n v="530.11"/>
        <n v="537"/>
        <n v="540"/>
        <n v="541"/>
        <n v="542"/>
        <n v="545"/>
        <n v="546"/>
        <n v="550"/>
        <n v="551"/>
        <n v="553"/>
        <n v="555"/>
        <n v="558"/>
        <n v="559"/>
        <n v="560"/>
        <n v="561"/>
        <n v="564"/>
        <n v="564.66"/>
        <n v="565"/>
        <n v="570"/>
        <n v="576"/>
        <n v="580"/>
        <n v="585"/>
        <n v="586"/>
        <n v="587"/>
        <n v="590"/>
        <n v="590.02"/>
        <n v="591"/>
        <n v="592"/>
        <n v="593"/>
        <n v="595"/>
        <n v="597"/>
        <n v="600"/>
        <n v="601"/>
        <n v="605"/>
        <n v="606"/>
        <n v="607"/>
        <n v="610"/>
        <n v="611"/>
        <n v="615"/>
        <n v="618"/>
        <n v="620"/>
        <n v="621"/>
        <n v="622"/>
        <n v="625"/>
        <n v="628"/>
        <n v="629.99"/>
        <n v="631"/>
        <n v="632"/>
        <n v="633"/>
        <n v="635"/>
        <n v="636"/>
        <n v="637"/>
        <n v="639"/>
        <n v="640"/>
        <n v="641"/>
        <n v="644"/>
        <n v="645"/>
        <n v="650"/>
        <n v="651"/>
        <n v="655"/>
        <n v="657"/>
        <n v="658"/>
        <n v="660"/>
        <n v="665.21"/>
        <n v="666"/>
        <n v="668"/>
        <n v="670"/>
        <n v="671"/>
        <n v="675"/>
        <n v="676"/>
        <n v="677"/>
        <n v="678"/>
        <n v="679.44"/>
        <n v="680"/>
        <n v="683"/>
        <n v="684"/>
        <n v="690"/>
        <n v="695"/>
        <n v="700"/>
        <n v="701"/>
        <n v="705"/>
        <n v="710"/>
        <n v="712"/>
        <n v="713"/>
        <n v="714"/>
        <n v="715"/>
        <n v="718"/>
        <n v="720.01"/>
        <n v="721"/>
        <n v="722"/>
        <n v="725"/>
        <n v="726"/>
        <n v="727"/>
        <n v="730"/>
        <n v="731"/>
        <n v="732.5"/>
        <n v="735"/>
        <n v="745"/>
        <n v="746"/>
        <n v="750"/>
        <n v="752"/>
        <n v="754"/>
        <n v="758"/>
        <n v="759"/>
        <n v="760"/>
        <n v="763"/>
        <n v="764"/>
        <n v="766"/>
        <n v="773"/>
        <n v="775"/>
        <n v="780"/>
        <n v="783"/>
        <n v="786"/>
        <n v="788"/>
        <n v="791"/>
        <n v="795"/>
        <n v="796"/>
        <n v="797"/>
        <n v="800"/>
        <n v="801"/>
        <n v="805"/>
        <n v="805.07"/>
        <n v="807"/>
        <n v="810"/>
        <n v="811"/>
        <n v="813"/>
        <n v="814"/>
        <n v="815"/>
        <n v="820"/>
        <n v="821"/>
        <n v="824"/>
        <n v="825"/>
        <n v="827"/>
        <n v="831"/>
        <n v="835"/>
        <n v="837"/>
        <n v="838"/>
        <n v="842"/>
        <n v="850"/>
        <n v="852"/>
        <n v="855"/>
        <n v="858"/>
        <n v="860"/>
        <n v="861"/>
        <n v="865"/>
        <n v="867"/>
        <n v="872"/>
        <n v="875"/>
        <n v="876"/>
        <n v="879"/>
        <n v="880"/>
        <n v="881"/>
        <n v="885"/>
        <n v="886"/>
        <n v="890"/>
        <n v="891"/>
        <n v="895"/>
        <n v="898"/>
        <n v="900"/>
        <n v="903.14"/>
        <n v="904"/>
        <n v="905"/>
        <n v="909"/>
        <n v="910"/>
        <n v="911"/>
        <n v="916"/>
        <n v="920"/>
        <n v="924"/>
        <n v="926"/>
        <n v="930"/>
        <n v="950"/>
        <n v="953"/>
        <n v="966"/>
        <n v="970"/>
        <n v="971"/>
        <n v="977"/>
        <n v="979"/>
        <n v="980"/>
        <n v="986"/>
        <n v="991"/>
        <n v="995"/>
        <n v="997"/>
        <n v="1000"/>
        <n v="1000.01"/>
        <n v="1000.99"/>
        <n v="1001"/>
        <n v="1001.49"/>
        <n v="1002"/>
        <n v="1003"/>
        <n v="1004"/>
        <n v="1005"/>
        <n v="1006"/>
        <n v="1010"/>
        <n v="1011"/>
        <n v="1015"/>
        <n v="1016"/>
        <n v="1020"/>
        <n v="1021"/>
        <n v="1025"/>
        <n v="1026"/>
        <n v="1030"/>
        <n v="1031.6400000000001"/>
        <n v="1035"/>
        <n v="1036"/>
        <n v="1040"/>
        <n v="1041.29"/>
        <n v="1043"/>
        <n v="1046"/>
        <n v="1047"/>
        <n v="1048"/>
        <n v="1050"/>
        <n v="1050.5"/>
        <n v="1055"/>
        <n v="1055.01"/>
        <n v="1056"/>
        <n v="1058"/>
        <n v="1060"/>
        <n v="1063"/>
        <n v="1064"/>
        <n v="1065"/>
        <n v="1065.23"/>
        <n v="1066"/>
        <n v="1066.8"/>
        <n v="1069"/>
        <n v="1072"/>
        <n v="1073"/>
        <n v="1078"/>
        <n v="1080"/>
        <n v="1081"/>
        <n v="1082"/>
        <n v="1082.5"/>
        <n v="1088"/>
        <n v="1090"/>
        <n v="1091"/>
        <n v="1096"/>
        <n v="1097"/>
        <n v="1100"/>
        <n v="1101"/>
        <n v="1102"/>
        <n v="1105"/>
        <n v="1106"/>
        <n v="1108"/>
        <n v="1110"/>
        <n v="1111"/>
        <n v="1115"/>
        <n v="1119"/>
        <n v="1120"/>
        <n v="1123.47"/>
        <n v="1125"/>
        <n v="1126"/>
        <n v="1130"/>
        <n v="1136"/>
        <n v="1140"/>
        <n v="1142"/>
        <n v="1145"/>
        <n v="1147"/>
        <n v="1148"/>
        <n v="1150"/>
        <n v="1155"/>
        <n v="1156"/>
        <n v="1161"/>
        <n v="1165"/>
        <n v="1168"/>
        <n v="1170"/>
        <n v="1174"/>
        <n v="1175"/>
        <n v="1180"/>
        <n v="1183.19"/>
        <n v="1185"/>
        <n v="1197"/>
        <n v="1200"/>
        <n v="1201"/>
        <n v="1202.17"/>
        <n v="1215"/>
        <n v="1216"/>
        <n v="1217"/>
        <n v="1218"/>
        <n v="1220"/>
        <n v="1224"/>
        <n v="1225"/>
        <n v="1235"/>
        <n v="1241"/>
        <n v="1245"/>
        <n v="1246"/>
        <n v="1250"/>
        <n v="1251"/>
        <n v="1256"/>
        <n v="1259"/>
        <n v="1260"/>
        <n v="1261"/>
        <n v="1270"/>
        <n v="1272"/>
        <n v="1273"/>
        <n v="1275"/>
        <n v="1276"/>
        <n v="1280"/>
        <n v="1283"/>
        <n v="1285"/>
        <n v="1286"/>
        <n v="1290"/>
        <n v="1293"/>
        <n v="1296"/>
        <n v="1297"/>
        <n v="1300"/>
        <n v="1301"/>
        <n v="1302"/>
        <n v="1305"/>
        <n v="1306"/>
        <n v="1312"/>
        <n v="1315"/>
        <n v="1316"/>
        <n v="1319"/>
        <n v="1322"/>
        <n v="1326"/>
        <n v="1328"/>
        <n v="1330"/>
        <n v="1332"/>
        <n v="1333"/>
        <n v="1335"/>
        <n v="1336"/>
        <n v="1342.01"/>
        <n v="1345"/>
        <n v="1346.11"/>
        <n v="1351"/>
        <n v="1360"/>
        <n v="1361"/>
        <n v="1362"/>
        <n v="1364"/>
        <n v="1365"/>
        <n v="1366"/>
        <n v="1367"/>
        <n v="1370"/>
        <n v="1373.24"/>
        <n v="1374.16"/>
        <n v="1381"/>
        <n v="1382"/>
        <n v="1384"/>
        <n v="1387"/>
        <n v="1389"/>
        <n v="1390"/>
        <n v="1391"/>
        <n v="1395"/>
        <n v="1398"/>
        <n v="1400"/>
        <n v="1402"/>
        <n v="1405"/>
        <n v="1408"/>
        <n v="1416"/>
        <n v="1417"/>
        <n v="1419"/>
        <n v="1430.06"/>
        <n v="1431"/>
        <n v="1434"/>
        <n v="1436"/>
        <n v="1437"/>
        <n v="1438"/>
        <n v="1445"/>
        <n v="1455"/>
        <n v="1460"/>
        <n v="1461"/>
        <n v="1465"/>
        <n v="1466"/>
        <n v="1471"/>
        <n v="1485"/>
        <n v="1486"/>
        <n v="1493"/>
        <n v="1500"/>
        <n v="1500.2"/>
        <n v="1500.76"/>
        <n v="1501"/>
        <n v="1502.5"/>
        <n v="1503"/>
        <n v="1505"/>
        <n v="1506"/>
        <n v="1510"/>
        <n v="1511"/>
        <n v="1515.08"/>
        <n v="1518"/>
        <n v="1520"/>
        <n v="1521"/>
        <n v="1525"/>
        <n v="1527"/>
        <n v="1527.5"/>
        <n v="1529"/>
        <n v="1532"/>
        <n v="1533"/>
        <n v="1534"/>
        <n v="1535"/>
        <n v="1536"/>
        <n v="1537"/>
        <n v="1538"/>
        <n v="1544"/>
        <n v="1547"/>
        <n v="1550"/>
        <n v="1553"/>
        <n v="1555"/>
        <n v="1557"/>
        <n v="1560"/>
        <n v="1561"/>
        <n v="1563"/>
        <n v="1565"/>
        <n v="1570"/>
        <n v="1571"/>
        <n v="1571.55"/>
        <n v="1575"/>
        <n v="1576"/>
        <n v="1577"/>
        <n v="1580"/>
        <n v="1587"/>
        <n v="1590.29"/>
        <n v="1594"/>
        <n v="1601"/>
        <n v="1605"/>
        <n v="1610"/>
        <n v="1611"/>
        <n v="1614"/>
        <n v="1616"/>
        <n v="1616.14"/>
        <n v="1623"/>
        <n v="1625"/>
        <n v="1626"/>
        <n v="1635"/>
        <n v="1636"/>
        <n v="1647"/>
        <n v="1650"/>
        <n v="1650.69"/>
        <n v="1651"/>
        <n v="1655"/>
        <n v="1656"/>
        <n v="1660"/>
        <n v="1661"/>
        <n v="1665"/>
        <n v="1668"/>
        <n v="1669"/>
        <n v="1671"/>
        <n v="1677"/>
        <n v="1686"/>
        <n v="1690"/>
        <n v="1691"/>
        <n v="1697"/>
        <n v="1698"/>
        <n v="1700"/>
        <n v="1700.01"/>
        <n v="1705"/>
        <n v="1707"/>
        <n v="1710"/>
        <n v="1715"/>
        <n v="1720"/>
        <n v="1728.07"/>
        <n v="1739"/>
        <n v="1742"/>
        <n v="1748"/>
        <n v="1750"/>
        <n v="1751"/>
        <n v="1755.01"/>
        <n v="1758"/>
        <n v="1762"/>
        <n v="1766"/>
        <n v="1767"/>
        <n v="1772"/>
        <n v="1773"/>
        <n v="1775"/>
        <n v="1776"/>
        <n v="1782"/>
        <n v="1785"/>
        <n v="1788"/>
        <n v="1788.57"/>
        <n v="1800"/>
        <n v="1803"/>
        <n v="1805"/>
        <n v="1807.74"/>
        <n v="1820"/>
        <n v="1821"/>
        <n v="1825"/>
        <n v="1826"/>
        <n v="1827"/>
        <n v="1830"/>
        <n v="1831"/>
        <n v="1835"/>
        <n v="1839"/>
        <n v="1841"/>
        <n v="1855"/>
        <n v="1860"/>
        <n v="1862"/>
        <n v="1864"/>
        <n v="1867"/>
        <n v="1870"/>
        <n v="1870.99"/>
        <n v="1873"/>
        <n v="1876"/>
        <n v="1877"/>
        <n v="1883.64"/>
        <n v="1884"/>
        <n v="1888"/>
        <n v="1897"/>
        <n v="1908"/>
        <n v="1910"/>
        <n v="1913.05"/>
        <n v="1918"/>
        <n v="1920"/>
        <n v="1937"/>
        <n v="1940"/>
        <n v="1941"/>
        <n v="1950"/>
        <n v="1955"/>
        <n v="1967"/>
        <n v="1967.76"/>
        <n v="1982"/>
        <n v="1988"/>
        <n v="1993"/>
        <n v="2000"/>
        <n v="2000.66"/>
        <n v="2001"/>
        <n v="2002.22"/>
        <n v="2004"/>
        <n v="2005"/>
        <n v="2007"/>
        <n v="2010"/>
        <n v="2013.47"/>
        <n v="2015"/>
        <n v="2020"/>
        <n v="2025"/>
        <n v="2027"/>
        <n v="2028"/>
        <n v="2030"/>
        <n v="2031"/>
        <n v="2033"/>
        <n v="2035"/>
        <n v="2035.05"/>
        <n v="2041"/>
        <n v="2042"/>
        <n v="2047"/>
        <n v="2050"/>
        <n v="2052"/>
        <n v="2053"/>
        <n v="2055"/>
        <n v="2056.66"/>
        <n v="2059"/>
        <n v="2060"/>
        <n v="2063"/>
        <n v="2065"/>
        <n v="2070"/>
        <n v="2070.5"/>
        <n v="2073"/>
        <n v="2075"/>
        <n v="2076"/>
        <n v="2080"/>
        <n v="2082.25"/>
        <n v="2086"/>
        <n v="2087"/>
        <n v="2093"/>
        <n v="2095"/>
        <n v="2095.2600000000002"/>
        <n v="2100"/>
        <n v="2101"/>
        <n v="2102"/>
        <n v="2103"/>
        <n v="2107"/>
        <n v="2110"/>
        <n v="2110.5"/>
        <n v="2112.9899999999998"/>
        <n v="2113"/>
        <n v="2115"/>
        <n v="2119.9899999999998"/>
        <n v="2125.9899999999998"/>
        <n v="2129"/>
        <n v="2130"/>
        <n v="2132"/>
        <n v="2140"/>
        <n v="2141"/>
        <n v="2142"/>
        <n v="2143"/>
        <n v="2144.34"/>
        <n v="2145"/>
        <n v="2145.0100000000002"/>
        <n v="2147"/>
        <n v="2150.1"/>
        <n v="2152"/>
        <n v="2154.66"/>
        <n v="2155"/>
        <n v="2156"/>
        <n v="2159"/>
        <n v="2160"/>
        <n v="2161"/>
        <n v="2170.9899999999998"/>
        <n v="2175"/>
        <n v="2180"/>
        <n v="2182"/>
        <n v="2191"/>
        <n v="2193"/>
        <n v="2195"/>
        <n v="2196"/>
        <n v="2198"/>
        <n v="2200"/>
        <n v="2202"/>
        <n v="2204"/>
        <n v="2210"/>
        <n v="2215"/>
        <n v="2222"/>
        <n v="2230"/>
        <n v="2230.4299999999998"/>
        <n v="2231"/>
        <n v="2245"/>
        <n v="2249"/>
        <n v="2257"/>
        <n v="2265"/>
        <n v="2270.37"/>
        <n v="2280"/>
        <n v="2282"/>
        <n v="2286"/>
        <n v="2287"/>
        <n v="2290"/>
        <n v="2291"/>
        <n v="2296"/>
        <n v="2298"/>
        <n v="2299"/>
        <n v="2300"/>
        <n v="2305"/>
        <n v="2311"/>
        <n v="2319"/>
        <n v="2321"/>
        <n v="2325"/>
        <n v="2331"/>
        <n v="2333"/>
        <n v="2335"/>
        <n v="2336"/>
        <n v="2340"/>
        <n v="2345"/>
        <n v="2355"/>
        <n v="2358"/>
        <n v="2360.3200000000002"/>
        <n v="2361"/>
        <n v="2363"/>
        <n v="2366"/>
        <n v="2370"/>
        <n v="2372"/>
        <n v="2385"/>
        <n v="2389"/>
        <n v="2390"/>
        <n v="2399.94"/>
        <n v="2400"/>
        <n v="2405"/>
        <n v="2410"/>
        <n v="2412.02"/>
        <n v="2424"/>
        <n v="2445"/>
        <n v="2451.0100000000002"/>
        <n v="2456.66"/>
        <n v="2468"/>
        <n v="2476"/>
        <n v="2484"/>
        <n v="2485"/>
        <n v="2495"/>
        <n v="2500"/>
        <n v="2500.25"/>
        <n v="2501"/>
        <n v="2503"/>
        <n v="2505"/>
        <n v="2506"/>
        <n v="2511.11"/>
        <n v="2512"/>
        <n v="2520"/>
        <n v="2521"/>
        <n v="2524"/>
        <n v="2525"/>
        <n v="2526"/>
        <n v="2532"/>
        <n v="2535"/>
        <n v="2537"/>
        <n v="2540"/>
        <n v="2545"/>
        <n v="2547.69"/>
        <n v="2549"/>
        <n v="2550"/>
        <n v="2555"/>
        <n v="2560"/>
        <n v="2565"/>
        <n v="2569"/>
        <n v="2575"/>
        <n v="2576"/>
        <n v="2580"/>
        <n v="2585"/>
        <n v="2594"/>
        <n v="2596"/>
        <n v="2598"/>
        <n v="2600"/>
        <n v="2605"/>
        <n v="2606"/>
        <n v="2607"/>
        <n v="2608"/>
        <n v="2609"/>
        <n v="2615"/>
        <n v="2616"/>
        <n v="2618"/>
        <n v="2620"/>
        <n v="2630"/>
        <n v="2635"/>
        <n v="2636"/>
        <n v="2646.5"/>
        <n v="2650"/>
        <n v="2650.5"/>
        <n v="2663"/>
        <n v="2669"/>
        <n v="2670"/>
        <n v="2681"/>
        <n v="2689"/>
        <n v="2690"/>
        <n v="2693"/>
        <n v="2700"/>
        <n v="2705"/>
        <n v="2706.23"/>
        <n v="2710"/>
        <n v="2713"/>
        <n v="2716"/>
        <n v="2725"/>
        <n v="2726"/>
        <n v="2729"/>
        <n v="2734.11"/>
        <n v="2735"/>
        <n v="2746"/>
        <n v="2750"/>
        <n v="2751"/>
        <n v="2755"/>
        <n v="2788"/>
        <n v="2795"/>
        <n v="2800"/>
        <n v="2804"/>
        <n v="2804.16"/>
        <n v="2823"/>
        <n v="2826.43"/>
        <n v="2831"/>
        <n v="2833"/>
        <n v="2835"/>
        <n v="2836"/>
        <n v="2841"/>
        <n v="2842"/>
        <n v="2856"/>
        <n v="2857"/>
        <n v="2864"/>
        <n v="2867.99"/>
        <n v="2870"/>
        <n v="2871"/>
        <n v="2876"/>
        <n v="2879"/>
        <n v="2881"/>
        <n v="2885"/>
        <n v="2889"/>
        <n v="2908"/>
        <n v="2923"/>
        <n v="2925"/>
        <n v="2929"/>
        <n v="2930"/>
        <n v="2930.69"/>
        <n v="2932"/>
        <n v="2935"/>
        <n v="2945"/>
        <n v="2946"/>
        <n v="2954"/>
        <n v="2960"/>
        <n v="2965"/>
        <n v="2971"/>
        <n v="2990"/>
        <n v="2993"/>
        <n v="2994"/>
        <n v="3000"/>
        <n v="3001"/>
        <n v="3002"/>
        <n v="3003"/>
        <n v="3005"/>
        <n v="3010.01"/>
        <n v="3012"/>
        <n v="3014"/>
        <n v="3015"/>
        <n v="3015.73"/>
        <n v="3017"/>
        <n v="3022"/>
        <n v="3025.66"/>
        <n v="3030"/>
        <n v="3034"/>
        <n v="3035"/>
        <n v="3035.05"/>
        <n v="3036"/>
        <n v="3045"/>
        <n v="3046"/>
        <n v="3048"/>
        <n v="3055"/>
        <n v="3058"/>
        <n v="3060"/>
        <n v="3060.22"/>
        <n v="3061"/>
        <n v="3062"/>
        <n v="3067"/>
        <n v="3080"/>
        <n v="3081"/>
        <n v="3084"/>
        <n v="3095.11"/>
        <n v="3100"/>
        <n v="3105"/>
        <n v="3120"/>
        <n v="3122"/>
        <n v="3125"/>
        <n v="3132.63"/>
        <n v="3133"/>
        <n v="3135"/>
        <n v="3145"/>
        <n v="3148"/>
        <n v="3150"/>
        <n v="3155"/>
        <n v="3158"/>
        <n v="3160"/>
        <n v="3170"/>
        <n v="3171"/>
        <n v="3172"/>
        <n v="3175"/>
        <n v="3178"/>
        <n v="3185"/>
        <n v="3186"/>
        <n v="3190"/>
        <n v="3195"/>
        <n v="3200"/>
        <n v="3201"/>
        <n v="3205"/>
        <n v="3210"/>
        <n v="3211"/>
        <n v="3221"/>
        <n v="3222"/>
        <n v="3223"/>
        <n v="3225"/>
        <n v="3226"/>
        <n v="3231"/>
        <n v="3236"/>
        <n v="3250"/>
        <n v="3255"/>
        <n v="3258"/>
        <n v="3270"/>
        <n v="3271"/>
        <n v="3273"/>
        <n v="3275"/>
        <n v="3289"/>
        <n v="3292"/>
        <n v="3294.01"/>
        <n v="3305"/>
        <n v="3307"/>
        <n v="3315"/>
        <n v="3317"/>
        <n v="3318"/>
        <n v="3319"/>
        <n v="3320"/>
        <n v="3321.25"/>
        <n v="3330"/>
        <n v="3335"/>
        <n v="3350"/>
        <n v="3353"/>
        <n v="3360.72"/>
        <n v="3363"/>
        <n v="3366"/>
        <n v="3368"/>
        <n v="3372.25"/>
        <n v="3380"/>
        <n v="3383"/>
        <n v="3385"/>
        <n v="3390"/>
        <n v="3392"/>
        <n v="3395"/>
        <n v="3397"/>
        <n v="3398.1"/>
        <n v="3400"/>
        <n v="3405"/>
        <n v="3407"/>
        <n v="3410"/>
        <n v="3415"/>
        <n v="3417"/>
        <n v="3419"/>
        <n v="3432"/>
        <n v="3440"/>
        <n v="3441"/>
        <n v="3449"/>
        <n v="3453.69"/>
        <n v="3460"/>
        <n v="3465"/>
        <n v="3465.32"/>
        <n v="3466"/>
        <n v="3470"/>
        <n v="3485"/>
        <n v="3486"/>
        <n v="3499"/>
        <n v="3500"/>
        <n v="3501.52"/>
        <n v="3506"/>
        <n v="3508"/>
        <n v="3510"/>
        <n v="3514"/>
        <n v="3526"/>
        <n v="3530"/>
        <n v="3531"/>
        <n v="3535"/>
        <n v="3540"/>
        <n v="3550"/>
        <n v="3555"/>
        <n v="3562"/>
        <n v="3572.12"/>
        <n v="3575"/>
        <n v="3590"/>
        <n v="3598"/>
        <n v="3600"/>
        <n v="3636"/>
        <n v="3638"/>
        <n v="3641"/>
        <n v="3655"/>
        <n v="3659"/>
        <n v="3660"/>
        <n v="3670"/>
        <n v="3674"/>
        <n v="3684"/>
        <n v="3685"/>
        <n v="3700"/>
        <n v="3710"/>
        <n v="3730"/>
        <n v="3732"/>
        <n v="3735"/>
        <n v="3736.55"/>
        <n v="3746"/>
        <n v="3750"/>
        <n v="3751"/>
        <n v="3760"/>
        <n v="3773"/>
        <n v="3775.5"/>
        <n v="3781"/>
        <n v="3785"/>
        <n v="3791"/>
        <n v="3798"/>
        <n v="3800"/>
        <n v="3803.55"/>
        <n v="3822.33"/>
        <n v="3851.5"/>
        <n v="3865.55"/>
        <n v="3877"/>
        <n v="3880"/>
        <n v="3900"/>
        <n v="3902.5"/>
        <n v="3905"/>
        <n v="3906"/>
        <n v="3908"/>
        <n v="3910"/>
        <n v="3916"/>
        <n v="3925"/>
        <n v="3938"/>
        <n v="3955"/>
        <n v="3971"/>
        <n v="3976"/>
        <n v="3978"/>
        <n v="3981.5"/>
        <n v="3986"/>
        <n v="4000"/>
        <n v="4000.22"/>
        <n v="4000.5"/>
        <n v="4002"/>
        <n v="4004"/>
        <n v="4005"/>
        <n v="4010"/>
        <n v="4015.71"/>
        <n v="4018"/>
        <n v="4021"/>
        <n v="4022"/>
        <n v="4028"/>
        <n v="4030"/>
        <n v="4035"/>
        <n v="4037"/>
        <n v="4040"/>
        <n v="4045.93"/>
        <n v="4050"/>
        <n v="4051.99"/>
        <n v="4055"/>
        <n v="4065"/>
        <n v="4066"/>
        <n v="4067"/>
        <n v="4073"/>
        <n v="4078"/>
        <n v="4081"/>
        <n v="4085"/>
        <n v="4090"/>
        <n v="4092"/>
        <n v="4103"/>
        <n v="4119"/>
        <n v="4124"/>
        <n v="4130"/>
        <n v="4135"/>
        <n v="4137"/>
        <n v="4140"/>
        <n v="4145"/>
        <n v="4150"/>
        <n v="4151"/>
        <n v="4152"/>
        <n v="4170.17"/>
        <n v="4176"/>
        <n v="4176.1099999999997"/>
        <n v="4181"/>
        <n v="4187"/>
        <n v="4190"/>
        <n v="4205"/>
        <n v="4216"/>
        <n v="4219"/>
        <n v="4225"/>
        <n v="4230"/>
        <n v="4243"/>
        <n v="4247"/>
        <n v="4250"/>
        <n v="4261"/>
        <n v="4275"/>
        <n v="4280"/>
        <n v="4289.99"/>
        <n v="4296"/>
        <n v="4303"/>
        <n v="4306.1099999999997"/>
        <n v="4308"/>
        <n v="4310"/>
        <n v="4313"/>
        <n v="4315"/>
        <n v="4320"/>
        <n v="4340"/>
        <n v="4340.7"/>
        <n v="4343"/>
        <n v="4345"/>
        <n v="4371"/>
        <n v="4372"/>
        <n v="4388"/>
        <n v="4390"/>
        <n v="4395"/>
        <n v="4396"/>
        <n v="4400"/>
        <n v="4409.55"/>
        <n v="4409.7700000000004"/>
        <n v="4428"/>
        <n v="4443"/>
        <n v="4450"/>
        <n v="4457"/>
        <n v="4482"/>
        <n v="4500"/>
        <n v="4510.8599999999997"/>
        <n v="4511"/>
        <n v="4516.4399999999996"/>
        <n v="4518"/>
        <n v="4522.22"/>
        <n v="4524.1499999999996"/>
        <n v="4530"/>
        <n v="4545"/>
        <n v="4546"/>
        <n v="4550"/>
        <n v="4559"/>
        <n v="4559.13"/>
        <n v="4565"/>
        <n v="4569"/>
        <n v="4580"/>
        <n v="4592"/>
        <n v="4610"/>
        <n v="4622.01"/>
        <n v="4635"/>
        <n v="4641"/>
        <n v="4642"/>
        <n v="4648.33"/>
        <n v="4656"/>
        <n v="4660"/>
        <n v="4666"/>
        <n v="4669"/>
        <n v="4673"/>
        <n v="4678.5"/>
        <n v="4685"/>
        <n v="4712"/>
        <n v="4743"/>
        <n v="4784"/>
        <n v="4794.82"/>
        <n v="4796"/>
        <n v="4800.8"/>
        <n v="4804"/>
        <n v="4818"/>
        <n v="4826"/>
        <n v="4853"/>
        <n v="4856"/>
        <n v="4884"/>
        <n v="4890"/>
        <n v="4900"/>
        <n v="4906.59"/>
        <n v="4920"/>
        <n v="4935"/>
        <n v="4939"/>
        <n v="4940"/>
        <n v="4952"/>
        <n v="5000"/>
        <n v="5000.18"/>
        <n v="5001"/>
        <n v="5003"/>
        <n v="5010"/>
        <n v="5012.25"/>
        <n v="5016"/>
        <n v="5024"/>
        <n v="5025"/>
        <n v="5035.6899999999996"/>
        <n v="5040"/>
        <n v="5041"/>
        <n v="5045"/>
        <n v="5046.5200000000004"/>
        <n v="5050"/>
        <n v="5050.7700000000004"/>
        <n v="5051"/>
        <n v="5052"/>
        <n v="5055"/>
        <n v="5056.22"/>
        <n v="5066"/>
        <n v="5070"/>
        <n v="5078"/>
        <n v="5080"/>
        <n v="5086"/>
        <n v="5087"/>
        <n v="5096"/>
        <n v="5100"/>
        <n v="5103"/>
        <n v="5105"/>
        <n v="5116"/>
        <n v="5116.18"/>
        <n v="5135"/>
        <n v="5145"/>
        <n v="5157"/>
        <n v="5167"/>
        <n v="5175"/>
        <n v="5176"/>
        <n v="5186"/>
        <n v="5195"/>
        <n v="5200"/>
        <n v="5202.5"/>
        <n v="5212"/>
        <n v="5221"/>
        <n v="5222"/>
        <n v="5226"/>
        <n v="5232"/>
        <n v="5233"/>
        <n v="5234"/>
        <n v="5235"/>
        <n v="5236"/>
        <n v="5240"/>
        <n v="5250"/>
        <n v="5258"/>
        <n v="5259"/>
        <n v="5260"/>
        <n v="5260.92"/>
        <n v="5263"/>
        <n v="5271"/>
        <n v="5285"/>
        <n v="5291"/>
        <n v="5295"/>
        <n v="5297"/>
        <n v="5300"/>
        <n v="5308.26"/>
        <n v="5322"/>
        <n v="5323.01"/>
        <n v="5328"/>
        <n v="5330"/>
        <n v="5331"/>
        <n v="5343"/>
        <n v="5355"/>
        <n v="5358"/>
        <n v="5359.21"/>
        <n v="5360"/>
        <n v="5366"/>
        <n v="5376"/>
        <n v="5380"/>
        <n v="5380.55"/>
        <n v="5388.79"/>
        <n v="5390"/>
        <n v="5396"/>
        <n v="5398.99"/>
        <n v="5410"/>
        <n v="5414"/>
        <n v="5422"/>
        <n v="5430"/>
        <n v="5431"/>
        <n v="5433"/>
        <n v="5437"/>
        <n v="5443"/>
        <n v="5452"/>
        <n v="5456"/>
        <n v="5462"/>
        <n v="5465"/>
        <n v="5469"/>
        <n v="5478"/>
        <n v="5481"/>
        <n v="5496"/>
        <n v="5500"/>
        <n v="5501"/>
        <n v="5504"/>
        <n v="5509"/>
        <n v="5510"/>
        <n v="5516"/>
        <n v="5526"/>
        <n v="5535"/>
        <n v="5540"/>
        <n v="5555"/>
        <n v="5557"/>
        <n v="5570"/>
        <n v="5574"/>
        <n v="5580"/>
        <n v="5585"/>
        <n v="5599"/>
        <n v="5600"/>
        <n v="5604"/>
        <n v="5617"/>
        <n v="5621.38"/>
        <n v="5623"/>
        <n v="5634"/>
        <n v="5635"/>
        <n v="5645"/>
        <n v="5651.58"/>
        <n v="5655.6"/>
        <n v="5660"/>
        <n v="5665"/>
        <n v="5666"/>
        <n v="5671.11"/>
        <n v="5673"/>
        <n v="5680"/>
        <n v="5696"/>
        <n v="5700"/>
        <n v="5713"/>
        <n v="5739"/>
        <n v="5757"/>
        <n v="5771"/>
        <n v="5800"/>
        <n v="5813"/>
        <n v="5824"/>
        <n v="5830.83"/>
        <n v="5831.74"/>
        <n v="5845"/>
        <n v="5854"/>
        <n v="5858.84"/>
        <n v="5875"/>
        <n v="5876"/>
        <n v="5902"/>
        <n v="5904"/>
        <n v="5907"/>
        <n v="5910"/>
        <n v="5922"/>
        <n v="5940"/>
        <n v="5985"/>
        <n v="6000"/>
        <n v="6000.66"/>
        <n v="6001"/>
        <n v="6007"/>
        <n v="6019"/>
        <n v="6019.01"/>
        <n v="6020"/>
        <n v="6025"/>
        <n v="6027"/>
        <n v="6029"/>
        <n v="6030"/>
        <n v="6039"/>
        <n v="6041.55"/>
        <n v="6041.6"/>
        <n v="6042.02"/>
        <n v="6053"/>
        <n v="6056"/>
        <n v="6060"/>
        <n v="6061"/>
        <n v="6071"/>
        <n v="6077"/>
        <n v="6080"/>
        <n v="6086.26"/>
        <n v="6100"/>
        <n v="6108"/>
        <n v="6111"/>
        <n v="6118"/>
        <n v="6120"/>
        <n v="6130"/>
        <n v="6141.99"/>
        <n v="6146.27"/>
        <n v="6155"/>
        <n v="6181"/>
        <n v="6207"/>
        <n v="6208.98"/>
        <n v="6210"/>
        <n v="6215"/>
        <n v="6215.56"/>
        <n v="6220"/>
        <n v="6235"/>
        <n v="6240"/>
        <n v="6257"/>
        <n v="6258"/>
        <n v="6300"/>
        <n v="6301"/>
        <n v="6301.76"/>
        <n v="6308"/>
        <n v="6360"/>
        <n v="6373.27"/>
        <n v="6375"/>
        <n v="6382.34"/>
        <n v="6387"/>
        <n v="6388"/>
        <n v="6400.47"/>
        <n v="6438"/>
        <n v="6485"/>
        <n v="6500"/>
        <n v="6500.09"/>
        <n v="6505"/>
        <n v="6506"/>
        <n v="6511"/>
        <n v="6515"/>
        <n v="6530"/>
        <n v="6541"/>
        <n v="6555"/>
        <n v="6565"/>
        <n v="6592"/>
        <n v="6610"/>
        <n v="6628"/>
        <n v="6632.32"/>
        <n v="6633"/>
        <n v="6645"/>
        <n v="6646"/>
        <n v="6658"/>
        <n v="6663"/>
        <n v="6680.22"/>
        <n v="6684"/>
        <n v="6691"/>
        <n v="6700"/>
        <n v="6705"/>
        <n v="6740.37"/>
        <n v="6755"/>
        <n v="6780"/>
        <n v="6842"/>
        <n v="6853"/>
        <n v="6863"/>
        <n v="6904"/>
        <n v="6925"/>
        <n v="6962"/>
        <n v="7000.58"/>
        <n v="7003"/>
        <n v="7011"/>
        <n v="7015"/>
        <n v="7019"/>
        <n v="7040"/>
        <n v="7050"/>
        <n v="7053.61"/>
        <n v="7062"/>
        <n v="7140"/>
        <n v="7160.12"/>
        <n v="7164"/>
        <n v="7173"/>
        <n v="7184"/>
        <n v="7206"/>
        <n v="7219"/>
        <n v="7220"/>
        <n v="7226"/>
        <n v="7304.04"/>
        <n v="7326.88"/>
        <n v="7336.01"/>
        <n v="7340"/>
        <n v="7344"/>
        <n v="7365"/>
        <n v="7383.01"/>
        <n v="7397"/>
        <n v="7412"/>
        <n v="7415"/>
        <n v="7433.48"/>
        <n v="7445.14"/>
        <n v="7495"/>
        <n v="7500"/>
        <n v="7505"/>
        <n v="7520"/>
        <n v="7525.12"/>
        <n v="7527"/>
        <n v="7530"/>
        <n v="7540"/>
        <n v="7555"/>
        <n v="7559"/>
        <n v="7576"/>
        <n v="7595.43"/>
        <n v="7617"/>
        <n v="7620"/>
        <n v="7635"/>
        <n v="7655"/>
        <n v="7665"/>
        <n v="7670"/>
        <n v="7685"/>
        <n v="7701.93"/>
        <n v="7711.3"/>
        <n v="7733"/>
        <n v="7750"/>
        <n v="7764"/>
        <n v="7785"/>
        <n v="7790"/>
        <n v="7793"/>
        <n v="7795"/>
        <n v="7810"/>
        <n v="7833"/>
        <n v="7834"/>
        <n v="7839"/>
        <n v="7860"/>
        <n v="7873"/>
        <n v="7876"/>
        <n v="7877"/>
        <n v="7905"/>
        <n v="7917.45"/>
        <n v="7934"/>
        <n v="7942"/>
        <n v="7981"/>
        <n v="8000"/>
        <n v="8001"/>
        <n v="8005"/>
        <n v="8010"/>
        <n v="8014"/>
        <n v="8026"/>
        <n v="8035"/>
        <n v="8053"/>
        <n v="8058.55"/>
        <n v="8064"/>
        <n v="8070.43"/>
        <n v="8076"/>
        <n v="8077"/>
        <n v="8080.33"/>
        <n v="8084"/>
        <n v="8091"/>
        <n v="8095"/>
        <n v="8098"/>
        <n v="8105"/>
        <n v="8109"/>
        <n v="8110"/>
        <n v="8114"/>
        <n v="8120"/>
        <n v="8136.01"/>
        <n v="8152"/>
        <n v="8160"/>
        <n v="8165.55"/>
        <n v="8173"/>
        <n v="8190"/>
        <n v="8191"/>
        <n v="8207"/>
        <n v="8211"/>
        <n v="8211.61"/>
        <n v="8227"/>
        <n v="8230"/>
        <n v="8241"/>
        <n v="8256"/>
        <n v="8272"/>
        <n v="8300"/>
        <n v="8301"/>
        <n v="8306.42"/>
        <n v="8315.01"/>
        <n v="8320"/>
        <n v="8348"/>
        <n v="8349"/>
        <n v="8355"/>
        <n v="8399"/>
        <n v="8401"/>
        <n v="8425"/>
        <n v="8447"/>
        <n v="8471"/>
        <n v="8519"/>
        <n v="8529"/>
        <n v="8537"/>
        <n v="8538.66"/>
        <n v="8567"/>
        <n v="8581"/>
        <n v="8586"/>
        <n v="8620"/>
        <n v="8632"/>
        <n v="8636"/>
        <n v="8640"/>
        <n v="8666"/>
        <n v="8685"/>
        <n v="8711.52"/>
        <n v="8722"/>
        <n v="8725"/>
        <n v="8730"/>
        <n v="8735"/>
        <n v="8739.01"/>
        <n v="8740"/>
        <n v="8750"/>
        <n v="8780"/>
        <n v="8792.02"/>
        <n v="8807"/>
        <n v="8815"/>
        <n v="8827"/>
        <n v="8832.49"/>
        <n v="8837"/>
        <n v="8950"/>
        <n v="9015"/>
        <n v="9030"/>
        <n v="9044"/>
        <n v="9110"/>
        <n v="9111"/>
        <n v="9121"/>
        <n v="9124"/>
        <n v="9130"/>
        <n v="9137"/>
        <n v="9170"/>
        <n v="9203.23"/>
        <n v="9228"/>
        <n v="9302.5"/>
        <n v="9302.75"/>
        <n v="9342"/>
        <n v="9370"/>
        <n v="9387"/>
        <n v="9395"/>
        <n v="9419"/>
        <n v="9425.23"/>
        <n v="9446"/>
        <n v="9460"/>
        <n v="9477"/>
        <n v="9486.69"/>
        <n v="9500"/>
        <n v="9525"/>
        <n v="9536"/>
        <n v="9545"/>
        <n v="9700"/>
        <n v="9725"/>
        <n v="9775"/>
        <n v="9801"/>
        <n v="9832"/>
        <n v="9875"/>
        <n v="10000"/>
        <n v="10013"/>
        <n v="10017"/>
        <n v="10025"/>
        <n v="10026.49"/>
        <n v="10027"/>
        <n v="10031"/>
        <n v="10041"/>
        <n v="10042"/>
        <n v="10045"/>
        <n v="10046"/>
        <n v="10065"/>
        <n v="10067.5"/>
        <n v="10071"/>
        <n v="10081"/>
        <n v="10085"/>
        <n v="10088"/>
        <n v="10092"/>
        <n v="10100"/>
        <n v="10115"/>
        <n v="10119"/>
        <n v="10133"/>
        <n v="10135"/>
        <n v="10156"/>
        <n v="10173"/>
        <n v="10182.02"/>
        <n v="10200"/>
        <n v="10210"/>
        <n v="10235"/>
        <n v="10265.01"/>
        <n v="10290"/>
        <n v="10291"/>
        <n v="10299"/>
        <n v="10300"/>
        <n v="10335.01"/>
        <n v="10338"/>
        <n v="10346"/>
        <n v="10373"/>
        <n v="10390"/>
        <n v="10420"/>
        <n v="10429"/>
        <n v="10435"/>
        <n v="10440"/>
        <n v="10501"/>
        <n v="10526"/>
        <n v="10550"/>
        <n v="10554.11"/>
        <n v="10555"/>
        <n v="10556"/>
        <n v="10603"/>
        <n v="10610"/>
        <n v="10640"/>
        <n v="10670"/>
        <n v="10678"/>
        <n v="10680"/>
        <n v="10685"/>
        <n v="10706"/>
        <n v="10710"/>
        <n v="10740"/>
        <n v="10775"/>
        <n v="10800"/>
        <n v="10802"/>
        <n v="10804.45"/>
        <n v="10814"/>
        <n v="10843"/>
        <n v="10846"/>
        <n v="10950"/>
        <n v="10965"/>
        <n v="11032"/>
        <n v="11045"/>
        <n v="11056.75"/>
        <n v="11070"/>
        <n v="11090"/>
        <n v="11094.23"/>
        <n v="11122"/>
        <n v="11160"/>
        <n v="11176"/>
        <n v="11215"/>
        <n v="11226"/>
        <n v="11230.25"/>
        <n v="11231"/>
        <n v="11292"/>
        <n v="11323"/>
        <n v="11335.7"/>
        <n v="11345"/>
        <n v="11353"/>
        <n v="11363"/>
        <n v="11364"/>
        <n v="11385"/>
        <n v="11428.19"/>
        <n v="11432"/>
        <n v="11450"/>
        <n v="11467"/>
        <n v="11472"/>
        <n v="11500"/>
        <n v="11530"/>
        <n v="11545"/>
        <n v="11545.1"/>
        <n v="11570.92"/>
        <n v="11594"/>
        <n v="11621"/>
        <n v="11633"/>
        <n v="11650"/>
        <n v="11656"/>
        <n v="11683"/>
        <n v="11727"/>
        <n v="11744.9"/>
        <n v="11745"/>
        <n v="11747.18"/>
        <n v="11751"/>
        <n v="11805"/>
        <n v="11828"/>
        <n v="11880"/>
        <n v="11923"/>
        <n v="11943"/>
        <n v="11992"/>
        <n v="11998.01"/>
        <n v="12000"/>
        <n v="12001.5"/>
        <n v="12007.18"/>
        <n v="12029"/>
        <n v="12041.66"/>
        <n v="12042"/>
        <n v="12095"/>
        <n v="12106"/>
        <n v="12110"/>
        <n v="12165"/>
        <n v="12178"/>
        <n v="12229"/>
        <n v="12252"/>
        <n v="12256"/>
        <n v="12321"/>
        <n v="12325"/>
        <n v="12348.5"/>
        <n v="12353"/>
        <n v="12400.61"/>
        <n v="12410.5"/>
        <n v="12413"/>
        <n v="12446"/>
        <n v="12521"/>
        <n v="12554"/>
        <n v="12571"/>
        <n v="12627"/>
        <n v="12668"/>
        <n v="12730.42"/>
        <n v="12772.6"/>
        <n v="12792"/>
        <n v="12795"/>
        <n v="12800"/>
        <n v="12806"/>
        <n v="12818"/>
        <n v="12870"/>
        <n v="12879"/>
        <n v="12929.35"/>
        <n v="12965.44"/>
        <n v="13014"/>
        <n v="13112"/>
        <n v="13114"/>
        <n v="13121"/>
        <n v="13163.5"/>
        <n v="13180"/>
        <n v="13228"/>
        <n v="13279"/>
        <n v="13293.8"/>
        <n v="13296"/>
        <n v="13323"/>
        <n v="13383"/>
        <n v="13451"/>
        <n v="13480.16"/>
        <n v="13500"/>
        <n v="13534"/>
        <n v="13566"/>
        <n v="13614"/>
        <n v="13685.99"/>
        <n v="13692"/>
        <n v="13704.33"/>
        <n v="13728"/>
        <n v="13846"/>
        <n v="13864"/>
        <n v="13864.17"/>
        <n v="14000"/>
        <n v="14055"/>
        <n v="14082"/>
        <n v="14166"/>
        <n v="14190"/>
        <n v="14203"/>
        <n v="14303"/>
        <n v="14437.46"/>
        <n v="14450"/>
        <n v="14511"/>
        <n v="14598"/>
        <n v="14653"/>
        <n v="14750"/>
        <n v="15039"/>
        <n v="15077"/>
        <n v="15091.06"/>
        <n v="15121"/>
        <n v="15126"/>
        <n v="15171.5"/>
        <n v="15186.69"/>
        <n v="15230"/>
        <n v="15230.03"/>
        <n v="15265"/>
        <n v="15273"/>
        <n v="15281"/>
        <n v="15285"/>
        <n v="15315"/>
        <n v="15318.55"/>
        <n v="15327"/>
        <n v="15335"/>
        <n v="15390"/>
        <n v="15435.55"/>
        <n v="15443"/>
        <n v="15481"/>
        <n v="15505"/>
        <n v="15530"/>
        <n v="15535"/>
        <n v="15565"/>
        <n v="15591"/>
        <n v="15596"/>
        <n v="15597"/>
        <n v="15606.4"/>
        <n v="15650"/>
        <n v="15651"/>
        <n v="15673.44"/>
        <n v="15677.5"/>
        <n v="15696"/>
        <n v="15700"/>
        <n v="15705"/>
        <n v="15723"/>
        <n v="15725"/>
        <n v="15744"/>
        <n v="15808"/>
        <n v="15851"/>
        <n v="15903.5"/>
        <n v="15918.65"/>
        <n v="15929.51"/>
        <n v="15937"/>
        <n v="16000"/>
        <n v="16145.12"/>
        <n v="16165.6"/>
        <n v="16200"/>
        <n v="16210"/>
        <n v="16232"/>
        <n v="16291"/>
        <n v="16373"/>
        <n v="16465"/>
        <n v="16501"/>
        <n v="16520.04"/>
        <n v="16573"/>
        <n v="16636.78"/>
        <n v="16700"/>
        <n v="16806"/>
        <n v="16862"/>
        <n v="16984"/>
        <n v="17028.88"/>
        <n v="17066"/>
        <n v="17155"/>
        <n v="17170"/>
        <n v="17176.13"/>
        <n v="17260.37"/>
        <n v="17277"/>
        <n v="17350.13"/>
        <n v="17390"/>
        <n v="17396"/>
        <n v="17412"/>
        <n v="17444"/>
        <n v="17482"/>
        <n v="17545"/>
        <n v="17561"/>
        <n v="17590"/>
        <n v="17680"/>
        <n v="17731"/>
        <n v="17805"/>
        <n v="17875"/>
        <n v="17895.25"/>
        <n v="17914"/>
        <n v="18066"/>
        <n v="18083"/>
        <n v="18100"/>
        <n v="18185"/>
        <n v="18221"/>
        <n v="18472"/>
        <n v="18542"/>
        <n v="18625"/>
        <n v="18645"/>
        <n v="18667"/>
        <n v="18671"/>
        <n v="18851"/>
        <n v="18855"/>
        <n v="19028"/>
        <n v="19129"/>
        <n v="19195"/>
        <n v="19292.5"/>
        <n v="19324"/>
        <n v="19430"/>
        <n v="19434"/>
        <n v="19523.310000000001"/>
        <n v="19557"/>
        <n v="19572"/>
        <n v="19770.11"/>
        <n v="19824"/>
        <n v="19860"/>
        <n v="19931"/>
        <n v="20022"/>
        <n v="20025.14"/>
        <n v="20032"/>
        <n v="20070"/>
        <n v="20120"/>
        <n v="20122"/>
        <n v="20128"/>
        <n v="20190"/>
        <n v="20253"/>
        <n v="20343.169999999998"/>
        <n v="20365"/>
        <n v="20398"/>
        <n v="20426"/>
        <n v="20459"/>
        <n v="20491"/>
        <n v="20552"/>
        <n v="20569.05"/>
        <n v="20631"/>
        <n v="20689"/>
        <n v="20755"/>
        <n v="20820.330000000002"/>
        <n v="20843.599999999999"/>
        <n v="20919.25"/>
        <n v="21144"/>
        <n v="21158"/>
        <n v="21300"/>
        <n v="21316"/>
        <n v="21360"/>
        <n v="21361"/>
        <n v="21380"/>
        <n v="21410"/>
        <n v="21480"/>
        <n v="21573"/>
        <n v="21588"/>
        <n v="21637.22"/>
        <n v="21679"/>
        <n v="21684.2"/>
        <n v="21742.78"/>
        <n v="21831"/>
        <n v="21882"/>
        <n v="21884.69"/>
        <n v="21904"/>
        <n v="21905"/>
        <n v="21935"/>
        <n v="21994"/>
        <n v="22197"/>
        <n v="22215"/>
        <n v="22318"/>
        <n v="22345"/>
        <n v="22396"/>
        <n v="22421"/>
        <n v="22542"/>
        <n v="22603"/>
        <n v="22645"/>
        <n v="22933.05"/>
        <n v="22991.01"/>
        <n v="23086"/>
        <n v="23096"/>
        <n v="23285"/>
        <n v="23414"/>
        <n v="23505"/>
        <n v="23530"/>
        <n v="23727.55"/>
        <n v="23948"/>
        <n v="24108"/>
        <n v="24201"/>
        <n v="24297"/>
        <n v="24315"/>
        <n v="24321.1"/>
        <n v="24418.6"/>
        <n v="24490"/>
        <n v="24505"/>
        <n v="24651"/>
        <n v="24691"/>
        <n v="24790"/>
        <n v="25088"/>
        <n v="25132"/>
        <n v="25174"/>
        <n v="25312"/>
        <n v="25375"/>
        <n v="25388"/>
        <n v="25430.66"/>
        <n v="25445"/>
        <n v="25568"/>
        <n v="25577.56"/>
        <n v="25648"/>
        <n v="25655"/>
        <n v="25740"/>
        <n v="25800"/>
        <n v="26024"/>
        <n v="26100"/>
        <n v="26182.5"/>
        <n v="26233.45"/>
        <n v="26241"/>
        <n v="26305.97"/>
        <n v="26349"/>
        <n v="26360"/>
        <n v="26438"/>
        <n v="26445"/>
        <n v="26452"/>
        <n v="26480"/>
        <n v="26495.5"/>
        <n v="26577"/>
        <n v="26619"/>
        <n v="26744.11"/>
        <n v="26978"/>
        <n v="27189"/>
        <n v="27196.71"/>
        <n v="27197.22"/>
        <n v="27541"/>
        <n v="27600.2"/>
        <n v="27675"/>
        <n v="27849.22"/>
        <n v="28067.34"/>
        <n v="28067.57"/>
        <n v="28167.25"/>
        <n v="28276"/>
        <n v="28300.45"/>
        <n v="28474"/>
        <n v="28520"/>
        <n v="28633.5"/>
        <n v="28690"/>
        <n v="28728"/>
        <n v="28817"/>
        <n v="28986.16"/>
        <n v="29089"/>
        <n v="29209.78"/>
        <n v="29520.27"/>
        <n v="29531"/>
        <n v="29681.55"/>
        <n v="29939"/>
        <n v="30026"/>
        <n v="30037.01"/>
        <n v="30047.64"/>
        <n v="30112"/>
        <n v="30177"/>
        <n v="30226"/>
        <n v="30241"/>
        <n v="30274"/>
        <n v="30303.24"/>
        <n v="30315"/>
        <n v="30334.83"/>
        <n v="30383.32"/>
        <n v="30505"/>
        <n v="30608.59"/>
        <n v="30610"/>
        <n v="30675"/>
        <n v="30751"/>
        <n v="30805"/>
        <n v="30866"/>
        <n v="30891.1"/>
        <n v="31272.92"/>
        <n v="31275.599999999999"/>
        <n v="31291"/>
        <n v="31330"/>
        <n v="31404"/>
        <n v="31522"/>
        <n v="31675"/>
        <n v="31683"/>
        <n v="31754.69"/>
        <n v="31820.5"/>
        <n v="31896.33"/>
        <n v="32006.67"/>
        <n v="32035.51"/>
        <n v="32075"/>
        <n v="32172.66"/>
        <n v="32616"/>
        <n v="32745"/>
        <n v="32865.300000000003"/>
        <n v="32903"/>
        <n v="33006"/>
        <n v="33229"/>
        <n v="33370.769999999997"/>
        <n v="33393"/>
        <n v="33393.339999999997"/>
        <n v="33486"/>
        <n v="33641"/>
        <n v="33791"/>
        <n v="33892"/>
        <n v="34090.629999999997"/>
        <n v="34198"/>
        <n v="34660"/>
        <n v="34676"/>
        <n v="35076"/>
        <n v="35123"/>
        <n v="35135"/>
        <n v="35275.64"/>
        <n v="35296"/>
        <n v="35307"/>
        <n v="35338"/>
        <n v="35389.129999999997"/>
        <n v="35640"/>
        <n v="35848"/>
        <n v="35932"/>
        <n v="36082"/>
        <n v="37104.03"/>
        <n v="37354.269999999997"/>
        <n v="37994"/>
        <n v="38082.69"/>
        <n v="38500"/>
        <n v="38743.839999999997"/>
        <n v="38876.949999999997"/>
        <n v="39131"/>
        <n v="39137"/>
        <n v="39304"/>
        <n v="39304.01"/>
        <n v="39500.5"/>
        <n v="39550.5"/>
        <n v="39693.279999999999"/>
        <n v="39757"/>
        <n v="40043.25"/>
        <n v="40055"/>
        <n v="40079"/>
        <n v="40140.01"/>
        <n v="40153"/>
        <n v="40280"/>
        <n v="40357"/>
        <n v="40404"/>
        <n v="40502.99"/>
        <n v="40594"/>
        <n v="40690"/>
        <n v="40850"/>
        <n v="41000"/>
        <n v="41500"/>
        <n v="41850.46"/>
        <n v="41950"/>
        <n v="42086.42"/>
        <n v="42311"/>
        <n v="42642"/>
        <n v="43015"/>
        <n v="43037"/>
        <n v="43296"/>
        <n v="43758"/>
        <n v="44388"/>
        <n v="44636.2"/>
        <n v="44669"/>
        <n v="45041"/>
        <n v="45126"/>
        <n v="45535"/>
        <n v="45979.01"/>
        <n v="46032"/>
        <n v="46100.69"/>
        <n v="46643.07"/>
        <n v="47074"/>
        <n v="47189"/>
        <n v="47327"/>
        <n v="47665"/>
        <n v="47978"/>
        <n v="48434"/>
        <n v="49100"/>
        <n v="49321"/>
        <n v="49588"/>
        <n v="49811"/>
        <n v="49830"/>
        <n v="50091"/>
        <n v="50251.41"/>
        <n v="50653.11"/>
        <n v="50803"/>
        <n v="50863"/>
        <n v="51149"/>
        <n v="51184"/>
        <n v="51514.5"/>
        <n v="51544"/>
        <n v="51605.31"/>
        <n v="51906"/>
        <n v="52198"/>
        <n v="52576"/>
        <n v="53001.3"/>
        <n v="53157"/>
        <n v="53670.6"/>
        <n v="53737"/>
        <n v="53769"/>
        <n v="53771"/>
        <n v="54116.28"/>
        <n v="55201.52"/>
        <n v="55223"/>
        <n v="56079.83"/>
        <n v="56146"/>
        <n v="56590"/>
        <n v="56618"/>
        <n v="57197"/>
        <n v="57342"/>
        <n v="57754"/>
        <n v="57817"/>
        <n v="58520.2"/>
        <n v="60046"/>
        <n v="60095.35"/>
        <n v="60175"/>
        <n v="60180"/>
        <n v="60450.1"/>
        <n v="63460.18"/>
        <n v="63527"/>
        <n v="64203.33"/>
        <n v="64974"/>
        <n v="65313"/>
        <n v="65924.38"/>
        <n v="66458.23"/>
        <n v="66554.559999999998"/>
        <n v="67856"/>
        <n v="69465.33"/>
        <n v="71748"/>
        <n v="71771"/>
        <n v="73552"/>
        <n v="73818.240000000005"/>
        <n v="74026"/>
        <n v="74134"/>
        <n v="75029.48"/>
        <n v="75099.199999999997"/>
        <n v="76047"/>
        <n v="76105"/>
        <n v="76130.2"/>
        <n v="76726"/>
        <n v="76949.820000000007"/>
        <n v="77710.8"/>
        <n v="79173"/>
        <n v="79335.360000000001"/>
        <n v="79686.05"/>
        <n v="80070"/>
        <n v="81316"/>
        <n v="82532"/>
        <n v="84947"/>
        <n v="85192"/>
        <n v="86133"/>
        <n v="86492"/>
        <n v="92154.22"/>
        <n v="92340.21"/>
        <n v="92848.5"/>
        <n v="93374"/>
        <n v="96015.9"/>
        <n v="96248.960000000006"/>
        <n v="97273"/>
        <n v="98953.42"/>
        <n v="100036"/>
        <n v="100490.02"/>
        <n v="100824"/>
        <n v="100939"/>
        <n v="104146.51"/>
        <n v="105745"/>
        <n v="105881"/>
        <n v="106084.5"/>
        <n v="106222"/>
        <n v="106330.39"/>
        <n v="107148.74"/>
        <n v="107421.57"/>
        <n v="108397.11"/>
        <n v="110353.65"/>
        <n v="110538.12"/>
        <n v="112536"/>
        <n v="113015"/>
        <n v="114977"/>
        <n v="115297.5"/>
        <n v="115816"/>
        <n v="117108"/>
        <n v="117210.24000000001"/>
        <n v="120249"/>
        <n v="123444.12"/>
        <n v="123920"/>
        <n v="125137"/>
        <n v="126082.45"/>
        <n v="129748.82"/>
        <n v="136009.76"/>
        <n v="136924.35"/>
        <n v="137254.84"/>
        <n v="142483"/>
        <n v="147233.76999999999"/>
        <n v="150102"/>
        <n v="152165"/>
        <n v="152579"/>
        <n v="152604.29999999999"/>
        <n v="153362"/>
        <n v="160920"/>
        <n v="161459"/>
        <n v="167410.01999999999"/>
        <n v="167820.6"/>
        <n v="168829.14"/>
        <n v="169394.6"/>
        <n v="169985.91"/>
        <n v="170271"/>
        <n v="170525"/>
        <n v="171253"/>
        <n v="176420"/>
        <n v="176524"/>
        <n v="177412.01"/>
        <n v="180062"/>
        <n v="184133.01"/>
        <n v="193963.9"/>
        <n v="198415.01"/>
        <n v="201165"/>
        <n v="202928.5"/>
        <n v="205025"/>
        <n v="206743.09"/>
        <n v="210171"/>
        <n v="229802.31"/>
        <n v="231543.12"/>
        <n v="243778"/>
        <n v="285309.33"/>
        <n v="292097"/>
        <n v="301719.59000000003"/>
        <n v="306970"/>
        <n v="315222.2"/>
        <n v="315295.89"/>
        <n v="335597.31"/>
        <n v="348018"/>
        <n v="349474"/>
        <n v="396659"/>
        <n v="409782"/>
        <n v="471567"/>
        <n v="500784.27"/>
        <n v="508525.01"/>
        <n v="513422.57"/>
        <n v="590807.11"/>
        <n v="791862"/>
        <n v="800211"/>
        <n v="972594.99"/>
        <n v="1052110.8700000001"/>
        <n v="1076751.05"/>
        <n v="2344134.67"/>
      </sharedItems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Range].[country].[country]" caption="country" numFmtId="0" hierarchy="6" level="1">
      <sharedItems containsSemiMixedTypes="0" containsNonDate="0" containsString="0"/>
    </cacheField>
  </cacheFields>
  <cacheHierarchies count="10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2" memberValueDatatype="5" unbalanced="0">
      <fieldsUsage count="2">
        <fieldUsage x="-1"/>
        <fieldUsage x="0"/>
      </fieldsUsage>
    </cacheHierarchy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 1].[percentage founded]" caption="percentage founded" attribute="1" defaultMemberUniqueName="[Range 1].[percentage founded].[All]" allUniqueName="[Range 1].[percentage founded].[All]" dimensionUniqueName="[Range 1]" displayFolder="" count="0" memberValueDatatype="5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5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Parent-category]" caption="Parent-category" attribute="1" defaultMemberUniqueName="[Range 1].[Parent-category].[All]" allUniqueName="[Range 1].[Parent-category].[All]" dimensionUniqueName="[Range 1]" displayFolder="" count="0" memberValueDatatype="130" unbalanced="0"/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2].[goal]" caption="goal" attribute="1" defaultMemberUniqueName="[Range 2].[goal].[All]" allUniqueName="[Range 2].[goal].[All]" dimensionUniqueName="[Range 2]" displayFolder="" count="0" memberValueDatatype="130" unbalanced="0"/>
    <cacheHierarchy uniqueName="[Range 2].[Number of successful]" caption="Number of successful" attribute="1" defaultMemberUniqueName="[Range 2].[Number of successful].[All]" allUniqueName="[Range 2].[Number of successful].[All]" dimensionUniqueName="[Range 2]" displayFolder="" count="0" memberValueDatatype="20" unbalanced="0"/>
    <cacheHierarchy uniqueName="[Range 2].[Number of failed]" caption="Number of failed" attribute="1" defaultMemberUniqueName="[Range 2].[Number of failed].[All]" allUniqueName="[Range 2].[Number of failed].[All]" dimensionUniqueName="[Range 2]" displayFolder="" count="0" memberValueDatatype="20" unbalanced="0"/>
    <cacheHierarchy uniqueName="[Range 2].[Number of canceled]" caption="Number of canceled" attribute="1" defaultMemberUniqueName="[Range 2].[Number of canceled].[All]" allUniqueName="[Range 2].[Number of canceled].[All]" dimensionUniqueName="[Range 2]" displayFolder="" count="0" memberValueDatatype="20" unbalanced="0"/>
    <cacheHierarchy uniqueName="[Range 2].[Total projects]" caption="Total projects" attribute="1" defaultMemberUniqueName="[Range 2].[Total projects].[All]" allUniqueName="[Range 2].[Total projects].[All]" dimensionUniqueName="[Range 2]" displayFolder="" count="0" memberValueDatatype="20" unbalanced="0"/>
    <cacheHierarchy uniqueName="[Range 2].[Percentage successful]" caption="Percentage successful" attribute="1" defaultMemberUniqueName="[Range 2].[Percentage successful].[All]" allUniqueName="[Range 2].[Percentage successful].[All]" dimensionUniqueName="[Range 2]" displayFolder="" count="0" memberValueDatatype="5" unbalanced="0"/>
    <cacheHierarchy uniqueName="[Range 2].[Percentage failed]" caption="Percentage failed" attribute="1" defaultMemberUniqueName="[Range 2].[Percentage failed].[All]" allUniqueName="[Range 2].[Percentage failed].[All]" dimensionUniqueName="[Range 2]" displayFolder="" count="0" memberValueDatatype="5" unbalanced="0"/>
    <cacheHierarchy uniqueName="[Range 2].[Percentage canceled]" caption="Percentage canceled" attribute="1" defaultMemberUniqueName="[Range 2].[Percentage canceled].[All]" allUniqueName="[Range 2].[Percentage canceled].[All]" dimensionUniqueName="[Range 2]" displayFolder="" count="0" memberValueDatatype="5" unbalanced="0"/>
    <cacheHierarchy uniqueName="[Range 3].[currency]" caption="currency" attribute="1" defaultMemberUniqueName="[Range 3].[currency].[All]" allUniqueName="[Range 3].[currency].[All]" dimensionUniqueName="[Range 3]" displayFolder="" count="0" memberValueDatatype="130" unbalanced="0"/>
    <cacheHierarchy uniqueName="[Range 3].[deadline]" caption="deadline" attribute="1" defaultMemberUniqueName="[Range 3].[deadline].[All]" allUniqueName="[Range 3].[deadline].[All]" dimensionUniqueName="[Range 3]" displayFolder="" count="0" memberValueDatatype="20" unbalanced="0"/>
    <cacheHierarchy uniqueName="[Range 3].[launched_at]" caption="launched_at" attribute="1" defaultMemberUniqueName="[Range 3].[launched_at].[All]" allUniqueName="[Range 3].[launched_at].[All]" dimensionUniqueName="[Range 3]" displayFolder="" count="0" memberValueDatatype="20" unbalanced="0"/>
    <cacheHierarchy uniqueName="[Range 3].[staff_pick]" caption="staff_pick" attribute="1" defaultMemberUniqueName="[Range 3].[staff_pick].[All]" allUniqueName="[Range 3].[staff_pick].[All]" dimensionUniqueName="[Range 3]" displayFolder="" count="0" memberValueDatatype="11" unbalanced="0"/>
    <cacheHierarchy uniqueName="[Range 3].[backers_count]" caption="backers_count" attribute="1" defaultMemberUniqueName="[Range 3].[backers_count].[All]" allUniqueName="[Range 3].[backers_count].[All]" dimensionUniqueName="[Range 3]" displayFolder="" count="0" memberValueDatatype="20" unbalanced="0"/>
    <cacheHierarchy uniqueName="[Range 3].[spotlight]" caption="spotlight" attribute="1" defaultMemberUniqueName="[Range 3].[spotlight].[All]" allUniqueName="[Range 3].[spotlight].[All]" dimensionUniqueName="[Range 3]" displayFolder="" count="0" memberValueDatatype="11" unbalanced="0"/>
    <cacheHierarchy uniqueName="[Range 4].[id]" caption="id" attribute="1" defaultMemberUniqueName="[Range 4].[id].[All]" allUniqueName="[Range 4].[id].[All]" dimensionUniqueName="[Range 4]" displayFolder="" count="0" memberValueDatatype="20" unbalanced="0"/>
    <cacheHierarchy uniqueName="[Range 4].[name]" caption="name" attribute="1" defaultMemberUniqueName="[Range 4].[name].[All]" allUniqueName="[Range 4].[name].[All]" dimensionUniqueName="[Range 4]" displayFolder="" count="0" memberValueDatatype="130" unbalanced="0"/>
    <cacheHierarchy uniqueName="[Range 4].[blurb]" caption="blurb" attribute="1" defaultMemberUniqueName="[Range 4].[blurb].[All]" allUniqueName="[Range 4].[blurb].[All]" dimensionUniqueName="[Range 4]" displayFolder="" count="0" memberValueDatatype="130" unbalanced="0"/>
    <cacheHierarchy uniqueName="[Range 4].[goal]" caption="goal" attribute="1" defaultMemberUniqueName="[Range 4].[goal].[All]" allUniqueName="[Range 4].[goal].[All]" dimensionUniqueName="[Range 4]" displayFolder="" count="0" memberValueDatatype="5" unbalanced="0"/>
    <cacheHierarchy uniqueName="[Range 4].[pledged]" caption="pledged" attribute="1" defaultMemberUniqueName="[Range 4].[pledged].[All]" allUniqueName="[Range 4].[pledged].[All]" dimensionUniqueName="[Range 4]" displayFolder="" count="0" memberValueDatatype="5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country]" caption="country" attribute="1" defaultMemberUniqueName="[Range 4].[country].[All]" allUniqueName="[Range 4].[country].[All]" dimensionUniqueName="[Range 4]" displayFolder="" count="0" memberValueDatatype="130" unbalanced="0"/>
    <cacheHierarchy uniqueName="[Range 4].[currency]" caption="currency" attribute="1" defaultMemberUniqueName="[Range 4].[currency].[All]" allUniqueName="[Range 4].[currency].[All]" dimensionUniqueName="[Range 4]" displayFolder="" count="0" memberValueDatatype="130" unbalanced="0"/>
    <cacheHierarchy uniqueName="[Range 4].[deadline]" caption="deadline" attribute="1" defaultMemberUniqueName="[Range 4].[deadline].[All]" allUniqueName="[Range 4].[deadline].[All]" dimensionUniqueName="[Range 4]" displayFolder="" count="0" memberValueDatatype="20" unbalanced="0"/>
    <cacheHierarchy uniqueName="[Range 4].[launched_at]" caption="launched_at" attribute="1" defaultMemberUniqueName="[Range 4].[launched_at].[All]" allUniqueName="[Range 4].[launched_at].[All]" dimensionUniqueName="[Range 4]" displayFolder="" count="0" memberValueDatatype="20" unbalanced="0"/>
    <cacheHierarchy uniqueName="[Range 4].[staff_pick]" caption="staff_pick" attribute="1" defaultMemberUniqueName="[Range 4].[staff_pick].[All]" allUniqueName="[Range 4].[staff_pick].[All]" dimensionUniqueName="[Range 4]" displayFolder="" count="0" memberValueDatatype="11" unbalanced="0"/>
    <cacheHierarchy uniqueName="[Range 4].[backers_count]" caption="backers_count" attribute="1" defaultMemberUniqueName="[Range 4].[backers_count].[All]" allUniqueName="[Range 4].[backers_count].[All]" dimensionUniqueName="[Range 4]" displayFolder="" count="0" memberValueDatatype="20" unbalanced="0"/>
    <cacheHierarchy uniqueName="[Range 4].[spotlight]" caption="spotlight" attribute="1" defaultMemberUniqueName="[Range 4].[spotlight].[All]" allUniqueName="[Range 4].[spotlight].[All]" dimensionUniqueName="[Range 4]" displayFolder="" count="0" memberValueDatatype="11" unbalanced="0"/>
    <cacheHierarchy uniqueName="[Range 4].[percentage founded]" caption="percentage founded" attribute="1" defaultMemberUniqueName="[Range 4].[percentage founded].[All]" allUniqueName="[Range 4].[percentage founded].[All]" dimensionUniqueName="[Range 4]" displayFolder="" count="0" memberValueDatatype="5" unbalanced="0"/>
    <cacheHierarchy uniqueName="[Range 4].[Average donation]" caption="Average donation" attribute="1" defaultMemberUniqueName="[Range 4].[Average donation].[All]" allUniqueName="[Range 4].[Average donation].[All]" dimensionUniqueName="[Range 4]" displayFolder="" count="0" memberValueDatatype="5" unbalanced="0"/>
    <cacheHierarchy uniqueName="[Range 4].[Category and Sub-Category]" caption="Category and Sub-Category" attribute="1" defaultMemberUniqueName="[Range 4].[Category and Sub-Category].[All]" allUniqueName="[Range 4].[Category and Sub-Category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-Category]" caption="Sub-Category" attribute="1" defaultMemberUniqueName="[Range 4].[Sub-Category].[All]" allUniqueName="[Range 4].[Sub-Category].[All]" dimensionUniqueName="[Range 4]" displayFolder="" count="0" memberValueDatatype="130" unbalanced="0"/>
    <cacheHierarchy uniqueName="[Range 5].[parent-Category]" caption="parent-Category" attribute="1" defaultMemberUniqueName="[Range 5].[parent-Category].[All]" allUniqueName="[Range 5].[parent-Category].[All]" dimensionUniqueName="[Range 5]" displayFolder="" count="0" memberValueDatatype="130" unbalanced="0"/>
    <cacheHierarchy uniqueName="[Range 5].[category]" caption="category" attribute="1" defaultMemberUniqueName="[Range 5].[category].[All]" allUniqueName="[Range 5].[category].[All]" dimensionUniqueName="[Range 5]" displayFolder="" count="0" memberValueDatatype="130" unbalanced="0"/>
    <cacheHierarchy uniqueName="[Range 5].[Sub-Category]" caption="Sub-Category" attribute="1" defaultMemberUniqueName="[Range 5].[Sub-Category].[All]" allUniqueName="[Range 5].[Sub-Category].[All]" dimensionUniqueName="[Range 5]" displayFolder="" count="0" memberValueDatatype="130" unbalanced="0"/>
    <cacheHierarchy uniqueName="[Range 6].[deadline]" caption="deadline" attribute="1" defaultMemberUniqueName="[Range 6].[deadline].[All]" allUniqueName="[Range 6].[deadline].[All]" dimensionUniqueName="[Range 6]" displayFolder="" count="0" memberValueDatatype="20" unbalanced="0"/>
    <cacheHierarchy uniqueName="[Range 7].[id]" caption="id" attribute="1" defaultMemberUniqueName="[Range 7].[id].[All]" allUniqueName="[Range 7].[id].[All]" dimensionUniqueName="[Range 7]" displayFolder="" count="0" memberValueDatatype="20" unbalanced="0"/>
    <cacheHierarchy uniqueName="[Range 7].[name]" caption="name" attribute="1" defaultMemberUniqueName="[Range 7].[name].[All]" allUniqueName="[Range 7].[name].[All]" dimensionUniqueName="[Range 7]" displayFolder="" count="0" memberValueDatatype="130" unbalanced="0"/>
    <cacheHierarchy uniqueName="[Range 7].[blurb]" caption="blurb" attribute="1" defaultMemberUniqueName="[Range 7].[blurb].[All]" allUniqueName="[Range 7].[blurb].[All]" dimensionUniqueName="[Range 7]" displayFolder="" count="0" memberValueDatatype="130" unbalanced="0"/>
    <cacheHierarchy uniqueName="[Range 7].[goal]" caption="goal" attribute="1" defaultMemberUniqueName="[Range 7].[goal].[All]" allUniqueName="[Range 7].[goal].[All]" dimensionUniqueName="[Range 7]" displayFolder="" count="0" memberValueDatatype="5" unbalanced="0"/>
    <cacheHierarchy uniqueName="[Range 7].[pledged]" caption="pledged" attribute="1" defaultMemberUniqueName="[Range 7].[pledged].[All]" allUniqueName="[Range 7].[pledged].[All]" dimensionUniqueName="[Range 7]" displayFolder="" count="0" memberValueDatatype="5" unbalanced="0"/>
    <cacheHierarchy uniqueName="[Range 7].[state]" caption="state" attribute="1" defaultMemberUniqueName="[Range 7].[state].[All]" allUniqueName="[Range 7].[state].[All]" dimensionUniqueName="[Range 7]" displayFolder="" count="0" memberValueDatatype="130" unbalanced="0"/>
    <cacheHierarchy uniqueName="[Range 7].[country]" caption="country" attribute="1" defaultMemberUniqueName="[Range 7].[country].[All]" allUniqueName="[Range 7].[country].[All]" dimensionUniqueName="[Range 7]" displayFolder="" count="0" memberValueDatatype="130" unbalanced="0"/>
    <cacheHierarchy uniqueName="[Range 7].[currency]" caption="currency" attribute="1" defaultMemberUniqueName="[Range 7].[currency].[All]" allUniqueName="[Range 7].[currency].[All]" dimensionUniqueName="[Range 7]" displayFolder="" count="0" memberValueDatatype="130" unbalanced="0"/>
    <cacheHierarchy uniqueName="[Range 7].[deadline]" caption="deadline" attribute="1" defaultMemberUniqueName="[Range 7].[deadline].[All]" allUniqueName="[Range 7].[deadline].[All]" dimensionUniqueName="[Range 7]" displayFolder="" count="0" memberValueDatatype="20" unbalanced="0"/>
    <cacheHierarchy uniqueName="[Range 7].[launched_at]" caption="launched_at" attribute="1" defaultMemberUniqueName="[Range 7].[launched_at].[All]" allUniqueName="[Range 7].[launched_at].[All]" dimensionUniqueName="[Range 7]" displayFolder="" count="0" memberValueDatatype="20" unbalanced="0"/>
    <cacheHierarchy uniqueName="[Range 7].[staff_pick]" caption="staff_pick" attribute="1" defaultMemberUniqueName="[Range 7].[staff_pick].[All]" allUniqueName="[Range 7].[staff_pick].[All]" dimensionUniqueName="[Range 7]" displayFolder="" count="0" memberValueDatatype="11" unbalanced="0"/>
    <cacheHierarchy uniqueName="[Range 7].[backers_count]" caption="backers_count" attribute="1" defaultMemberUniqueName="[Range 7].[backers_count].[All]" allUniqueName="[Range 7].[backers_count].[All]" dimensionUniqueName="[Range 7]" displayFolder="" count="0" memberValueDatatype="20" unbalanced="0"/>
    <cacheHierarchy uniqueName="[Range 7].[spotlight]" caption="spotlight" attribute="1" defaultMemberUniqueName="[Range 7].[spotlight].[All]" allUniqueName="[Range 7].[spotlight].[All]" dimensionUniqueName="[Range 7]" displayFolder="" count="0" memberValueDatatype="11" unbalanced="0"/>
    <cacheHierarchy uniqueName="[Range 7].[percentage founded]" caption="percentage founded" attribute="1" defaultMemberUniqueName="[Range 7].[percentage founded].[All]" allUniqueName="[Range 7].[percentage founded].[All]" dimensionUniqueName="[Range 7]" displayFolder="" count="0" memberValueDatatype="5" unbalanced="0"/>
    <cacheHierarchy uniqueName="[Range 7].[Average donation]" caption="Average donation" attribute="1" defaultMemberUniqueName="[Range 7].[Average donation].[All]" allUniqueName="[Range 7].[Average donation].[All]" dimensionUniqueName="[Range 7]" displayFolder="" count="0" memberValueDatatype="5" unbalanced="0"/>
    <cacheHierarchy uniqueName="[Range 7].[parent-Category]" caption="parent-Category" attribute="1" defaultMemberUniqueName="[Range 7].[parent-Category].[All]" allUniqueName="[Range 7].[parent-Category].[All]" dimensionUniqueName="[Range 7]" displayFolder="" count="0" memberValueDatatype="130" unbalanced="0"/>
    <cacheHierarchy uniqueName="[Range 7].[category]" caption="category" attribute="1" defaultMemberUniqueName="[Range 7].[category].[All]" allUniqueName="[Range 7].[category].[All]" dimensionUniqueName="[Range 7]" displayFolder="" count="0" memberValueDatatype="130" unbalanced="0"/>
    <cacheHierarchy uniqueName="[Range 7].[Sub-Category]" caption="Sub-Category" attribute="1" defaultMemberUniqueName="[Range 7].[Sub-Category].[All]" allUniqueName="[Range 7].[Sub-Category].[All]" dimensionUniqueName="[Range 7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XL_Count Range 5]" caption="__XL_Count Range 5" measure="1" displayFolder="" measureGroup="Range 5" count="0" hidden="1"/>
    <cacheHierarchy uniqueName="[Measures].[__XL_Count Range 6]" caption="__XL_Count Range 6" measure="1" displayFolder="" measureGroup="Range 6" count="0" hidden="1"/>
    <cacheHierarchy uniqueName="[Measures].[__XL_Count Range 7]" caption="__XL_Count Range 7" measure="1" displayFolder="" measureGroup="Range 7" count="0" hidden="1"/>
    <cacheHierarchy uniqueName="[Measures].[__No measures defined]" caption="__No measures defined" measure="1" displayFolder="" count="0" hidden="1"/>
    <cacheHierarchy uniqueName="[Measures].[Sum of goal]" caption="Sum of goal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rrency]" caption="Count of currency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Sub-category]" caption="Count of Sub-category" measure="1" displayFolder="" measureGroup="Range 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ategory and Sub-Category]" caption="Count of Category and Sub-Category" measure="1" displayFolder="" measureGroup="Range 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verage donation]" caption="Sum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ercentage founded]" caption="Sum of percentage founded" measure="1" displayFolder="" measureGroup="Range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backers_count]" caption="Sum of backers_coun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launched_at]" caption="Sum of launched_at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taff_pick]" caption="Count of staff_pick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ledged]" caption="Sum of pledged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spotlight]" caption="Count of spotlight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otal projects]" caption="Sum of Total projects" measure="1" displayFolder="" measureGroup="Range 2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Number of canceled]" caption="Sum of Number of canceled" measure="1" displayFolder="" measureGroup="Range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deadline]" caption="Sum of deadlin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goal]" caption="Count of goal" measure="1" displayFolder="" measureGroup="Range 2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goal 2]" caption="Count of goal 2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ercentage successful]" caption="Sum of Percentage successful" measure="1" displayFolder="" measureGroup="Range 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tate]" caption="Count of state" measure="1" displayFolder="" measureGroup="Range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goal 2]" caption="Sum of goal 2" measure="1" displayFolder="" measureGroup="Range 4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Category]" caption="Count of Category" measure="1" displayFolder="" measureGroup="Range 4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Sub-Category 2]" caption="Count of Sub-Category 2" measure="1" displayFolder="" measureGroup="Range 4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Category and Sub-Category 2]" caption="Count of Category and Sub-Category 2" measure="1" displayFolder="" measureGroup="Range 4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Count of category 2]" caption="Count of category 2" measure="1" displayFolder="" measureGroup="Range 5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Count of Sub-Category 3]" caption="Count of Sub-Category 3" measure="1" displayFolder="" measureGroup="Range 5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parent-Category]" caption="Count of parent-Category" measure="1" displayFolder="" measureGroup="Range 5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Count of category 3]" caption="Count of category 3" measure="1" displayFolder="" measureGroup="Range 7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</cacheHierarchies>
  <kpis count="0"/>
  <dimensions count="9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  <dimension name="Range 5" uniqueName="[Range 5]" caption="Range 5"/>
    <dimension name="Range 6" uniqueName="[Range 6]" caption="Range 6"/>
    <dimension name="Range 7" uniqueName="[Range 7]" caption="Range 7"/>
  </dimensions>
  <measureGroups count="8">
    <measureGroup name="Range" caption="Range"/>
    <measureGroup name="Range 1" caption="Range 1"/>
    <measureGroup name="Range 2" caption="Range 2"/>
    <measureGroup name="Range 3" caption="Range 3"/>
    <measureGroup name="Range 4" caption="Range 4"/>
    <measureGroup name="Range 5" caption="Range 5"/>
    <measureGroup name="Range 6" caption="Range 6"/>
    <measureGroup name="Range 7" caption="Range 7"/>
  </measureGroups>
  <maps count="8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inc" refreshedDate="43791.659098495373" backgroundQuery="1" createdVersion="6" refreshedVersion="6" minRefreshableVersion="3" recordCount="0" supportSubquery="1" supportAdvancedDrill="1" xr:uid="{EDBF386A-E30C-44D4-AB32-3B7A71C609A4}">
  <cacheSource type="external" connectionId="1"/>
  <cacheFields count="0"/>
  <cacheHierarchies count="10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 1].[percentage founded]" caption="percentage founded" attribute="1" defaultMemberUniqueName="[Range 1].[percentage founded].[All]" allUniqueName="[Range 1].[percentage founded].[All]" dimensionUniqueName="[Range 1]" displayFolder="" count="0" memberValueDatatype="5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5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Parent-category]" caption="Parent-category" attribute="1" defaultMemberUniqueName="[Range 1].[Parent-category].[All]" allUniqueName="[Range 1].[Parent-category].[All]" dimensionUniqueName="[Range 1]" displayFolder="" count="0" memberValueDatatype="130" unbalanced="0"/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2].[goal]" caption="goal" attribute="1" defaultMemberUniqueName="[Range 2].[goal].[All]" allUniqueName="[Range 2].[goal].[All]" dimensionUniqueName="[Range 2]" displayFolder="" count="0" memberValueDatatype="130" unbalanced="0"/>
    <cacheHierarchy uniqueName="[Range 2].[Number of successful]" caption="Number of successful" attribute="1" defaultMemberUniqueName="[Range 2].[Number of successful].[All]" allUniqueName="[Range 2].[Number of successful].[All]" dimensionUniqueName="[Range 2]" displayFolder="" count="0" memberValueDatatype="20" unbalanced="0"/>
    <cacheHierarchy uniqueName="[Range 2].[Number of failed]" caption="Number of failed" attribute="1" defaultMemberUniqueName="[Range 2].[Number of failed].[All]" allUniqueName="[Range 2].[Number of failed].[All]" dimensionUniqueName="[Range 2]" displayFolder="" count="0" memberValueDatatype="20" unbalanced="0"/>
    <cacheHierarchy uniqueName="[Range 2].[Number of canceled]" caption="Number of canceled" attribute="1" defaultMemberUniqueName="[Range 2].[Number of canceled].[All]" allUniqueName="[Range 2].[Number of canceled].[All]" dimensionUniqueName="[Range 2]" displayFolder="" count="0" memberValueDatatype="20" unbalanced="0"/>
    <cacheHierarchy uniqueName="[Range 2].[Total projects]" caption="Total projects" attribute="1" defaultMemberUniqueName="[Range 2].[Total projects].[All]" allUniqueName="[Range 2].[Total projects].[All]" dimensionUniqueName="[Range 2]" displayFolder="" count="0" memberValueDatatype="20" unbalanced="0"/>
    <cacheHierarchy uniqueName="[Range 2].[Percentage successful]" caption="Percentage successful" attribute="1" defaultMemberUniqueName="[Range 2].[Percentage successful].[All]" allUniqueName="[Range 2].[Percentage successful].[All]" dimensionUniqueName="[Range 2]" displayFolder="" count="0" memberValueDatatype="5" unbalanced="0"/>
    <cacheHierarchy uniqueName="[Range 2].[Percentage failed]" caption="Percentage failed" attribute="1" defaultMemberUniqueName="[Range 2].[Percentage failed].[All]" allUniqueName="[Range 2].[Percentage failed].[All]" dimensionUniqueName="[Range 2]" displayFolder="" count="0" memberValueDatatype="5" unbalanced="0"/>
    <cacheHierarchy uniqueName="[Range 2].[Percentage canceled]" caption="Percentage canceled" attribute="1" defaultMemberUniqueName="[Range 2].[Percentage canceled].[All]" allUniqueName="[Range 2].[Percentage canceled].[All]" dimensionUniqueName="[Range 2]" displayFolder="" count="0" memberValueDatatype="5" unbalanced="0"/>
    <cacheHierarchy uniqueName="[Range 3].[currency]" caption="currency" attribute="1" defaultMemberUniqueName="[Range 3].[currency].[All]" allUniqueName="[Range 3].[currency].[All]" dimensionUniqueName="[Range 3]" displayFolder="" count="0" memberValueDatatype="130" unbalanced="0"/>
    <cacheHierarchy uniqueName="[Range 3].[deadline]" caption="deadline" attribute="1" defaultMemberUniqueName="[Range 3].[deadline].[All]" allUniqueName="[Range 3].[deadline].[All]" dimensionUniqueName="[Range 3]" displayFolder="" count="0" memberValueDatatype="20" unbalanced="0"/>
    <cacheHierarchy uniqueName="[Range 3].[launched_at]" caption="launched_at" attribute="1" defaultMemberUniqueName="[Range 3].[launched_at].[All]" allUniqueName="[Range 3].[launched_at].[All]" dimensionUniqueName="[Range 3]" displayFolder="" count="0" memberValueDatatype="20" unbalanced="0"/>
    <cacheHierarchy uniqueName="[Range 3].[staff_pick]" caption="staff_pick" attribute="1" defaultMemberUniqueName="[Range 3].[staff_pick].[All]" allUniqueName="[Range 3].[staff_pick].[All]" dimensionUniqueName="[Range 3]" displayFolder="" count="0" memberValueDatatype="11" unbalanced="0"/>
    <cacheHierarchy uniqueName="[Range 3].[backers_count]" caption="backers_count" attribute="1" defaultMemberUniqueName="[Range 3].[backers_count].[All]" allUniqueName="[Range 3].[backers_count].[All]" dimensionUniqueName="[Range 3]" displayFolder="" count="0" memberValueDatatype="20" unbalanced="0"/>
    <cacheHierarchy uniqueName="[Range 3].[spotlight]" caption="spotlight" attribute="1" defaultMemberUniqueName="[Range 3].[spotlight].[All]" allUniqueName="[Range 3].[spotlight].[All]" dimensionUniqueName="[Range 3]" displayFolder="" count="0" memberValueDatatype="11" unbalanced="0"/>
    <cacheHierarchy uniqueName="[Range 4].[id]" caption="id" attribute="1" defaultMemberUniqueName="[Range 4].[id].[All]" allUniqueName="[Range 4].[id].[All]" dimensionUniqueName="[Range 4]" displayFolder="" count="0" memberValueDatatype="20" unbalanced="0"/>
    <cacheHierarchy uniqueName="[Range 4].[name]" caption="name" attribute="1" defaultMemberUniqueName="[Range 4].[name].[All]" allUniqueName="[Range 4].[name].[All]" dimensionUniqueName="[Range 4]" displayFolder="" count="0" memberValueDatatype="130" unbalanced="0"/>
    <cacheHierarchy uniqueName="[Range 4].[blurb]" caption="blurb" attribute="1" defaultMemberUniqueName="[Range 4].[blurb].[All]" allUniqueName="[Range 4].[blurb].[All]" dimensionUniqueName="[Range 4]" displayFolder="" count="0" memberValueDatatype="130" unbalanced="0"/>
    <cacheHierarchy uniqueName="[Range 4].[goal]" caption="goal" attribute="1" defaultMemberUniqueName="[Range 4].[goal].[All]" allUniqueName="[Range 4].[goal].[All]" dimensionUniqueName="[Range 4]" displayFolder="" count="0" memberValueDatatype="5" unbalanced="0"/>
    <cacheHierarchy uniqueName="[Range 4].[pledged]" caption="pledged" attribute="1" defaultMemberUniqueName="[Range 4].[pledged].[All]" allUniqueName="[Range 4].[pledged].[All]" dimensionUniqueName="[Range 4]" displayFolder="" count="0" memberValueDatatype="5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country]" caption="country" attribute="1" defaultMemberUniqueName="[Range 4].[country].[All]" allUniqueName="[Range 4].[country].[All]" dimensionUniqueName="[Range 4]" displayFolder="" count="0" memberValueDatatype="130" unbalanced="0"/>
    <cacheHierarchy uniqueName="[Range 4].[currency]" caption="currency" attribute="1" defaultMemberUniqueName="[Range 4].[currency].[All]" allUniqueName="[Range 4].[currency].[All]" dimensionUniqueName="[Range 4]" displayFolder="" count="0" memberValueDatatype="130" unbalanced="0"/>
    <cacheHierarchy uniqueName="[Range 4].[deadline]" caption="deadline" attribute="1" defaultMemberUniqueName="[Range 4].[deadline].[All]" allUniqueName="[Range 4].[deadline].[All]" dimensionUniqueName="[Range 4]" displayFolder="" count="0" memberValueDatatype="20" unbalanced="0"/>
    <cacheHierarchy uniqueName="[Range 4].[launched_at]" caption="launched_at" attribute="1" defaultMemberUniqueName="[Range 4].[launched_at].[All]" allUniqueName="[Range 4].[launched_at].[All]" dimensionUniqueName="[Range 4]" displayFolder="" count="0" memberValueDatatype="20" unbalanced="0"/>
    <cacheHierarchy uniqueName="[Range 4].[staff_pick]" caption="staff_pick" attribute="1" defaultMemberUniqueName="[Range 4].[staff_pick].[All]" allUniqueName="[Range 4].[staff_pick].[All]" dimensionUniqueName="[Range 4]" displayFolder="" count="0" memberValueDatatype="11" unbalanced="0"/>
    <cacheHierarchy uniqueName="[Range 4].[backers_count]" caption="backers_count" attribute="1" defaultMemberUniqueName="[Range 4].[backers_count].[All]" allUniqueName="[Range 4].[backers_count].[All]" dimensionUniqueName="[Range 4]" displayFolder="" count="0" memberValueDatatype="20" unbalanced="0"/>
    <cacheHierarchy uniqueName="[Range 4].[spotlight]" caption="spotlight" attribute="1" defaultMemberUniqueName="[Range 4].[spotlight].[All]" allUniqueName="[Range 4].[spotlight].[All]" dimensionUniqueName="[Range 4]" displayFolder="" count="0" memberValueDatatype="11" unbalanced="0"/>
    <cacheHierarchy uniqueName="[Range 4].[percentage founded]" caption="percentage founded" attribute="1" defaultMemberUniqueName="[Range 4].[percentage founded].[All]" allUniqueName="[Range 4].[percentage founded].[All]" dimensionUniqueName="[Range 4]" displayFolder="" count="0" memberValueDatatype="5" unbalanced="0"/>
    <cacheHierarchy uniqueName="[Range 4].[Average donation]" caption="Average donation" attribute="1" defaultMemberUniqueName="[Range 4].[Average donation].[All]" allUniqueName="[Range 4].[Average donation].[All]" dimensionUniqueName="[Range 4]" displayFolder="" count="0" memberValueDatatype="5" unbalanced="0"/>
    <cacheHierarchy uniqueName="[Range 4].[Category and Sub-Category]" caption="Category and Sub-Category" attribute="1" defaultMemberUniqueName="[Range 4].[Category and Sub-Category].[All]" allUniqueName="[Range 4].[Category and Sub-Category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-Category]" caption="Sub-Category" attribute="1" defaultMemberUniqueName="[Range 4].[Sub-Category].[All]" allUniqueName="[Range 4].[Sub-Category].[All]" dimensionUniqueName="[Range 4]" displayFolder="" count="0" memberValueDatatype="130" unbalanced="0"/>
    <cacheHierarchy uniqueName="[Range 5].[parent-Category]" caption="parent-Category" attribute="1" defaultMemberUniqueName="[Range 5].[parent-Category].[All]" allUniqueName="[Range 5].[parent-Category].[All]" dimensionUniqueName="[Range 5]" displayFolder="" count="0" memberValueDatatype="130" unbalanced="0"/>
    <cacheHierarchy uniqueName="[Range 5].[category]" caption="category" attribute="1" defaultMemberUniqueName="[Range 5].[category].[All]" allUniqueName="[Range 5].[category].[All]" dimensionUniqueName="[Range 5]" displayFolder="" count="0" memberValueDatatype="130" unbalanced="0"/>
    <cacheHierarchy uniqueName="[Range 5].[Sub-Category]" caption="Sub-Category" attribute="1" defaultMemberUniqueName="[Range 5].[Sub-Category].[All]" allUniqueName="[Range 5].[Sub-Category].[All]" dimensionUniqueName="[Range 5]" displayFolder="" count="0" memberValueDatatype="130" unbalanced="0"/>
    <cacheHierarchy uniqueName="[Range 6].[deadline]" caption="deadline" attribute="1" defaultMemberUniqueName="[Range 6].[deadline].[All]" allUniqueName="[Range 6].[deadline].[All]" dimensionUniqueName="[Range 6]" displayFolder="" count="0" memberValueDatatype="20" unbalanced="0"/>
    <cacheHierarchy uniqueName="[Range 7].[id]" caption="id" attribute="1" defaultMemberUniqueName="[Range 7].[id].[All]" allUniqueName="[Range 7].[id].[All]" dimensionUniqueName="[Range 7]" displayFolder="" count="0" memberValueDatatype="20" unbalanced="0"/>
    <cacheHierarchy uniqueName="[Range 7].[name]" caption="name" attribute="1" defaultMemberUniqueName="[Range 7].[name].[All]" allUniqueName="[Range 7].[name].[All]" dimensionUniqueName="[Range 7]" displayFolder="" count="0" memberValueDatatype="130" unbalanced="0"/>
    <cacheHierarchy uniqueName="[Range 7].[blurb]" caption="blurb" attribute="1" defaultMemberUniqueName="[Range 7].[blurb].[All]" allUniqueName="[Range 7].[blurb].[All]" dimensionUniqueName="[Range 7]" displayFolder="" count="0" memberValueDatatype="130" unbalanced="0"/>
    <cacheHierarchy uniqueName="[Range 7].[goal]" caption="goal" attribute="1" defaultMemberUniqueName="[Range 7].[goal].[All]" allUniqueName="[Range 7].[goal].[All]" dimensionUniqueName="[Range 7]" displayFolder="" count="0" memberValueDatatype="5" unbalanced="0"/>
    <cacheHierarchy uniqueName="[Range 7].[pledged]" caption="pledged" attribute="1" defaultMemberUniqueName="[Range 7].[pledged].[All]" allUniqueName="[Range 7].[pledged].[All]" dimensionUniqueName="[Range 7]" displayFolder="" count="0" memberValueDatatype="5" unbalanced="0"/>
    <cacheHierarchy uniqueName="[Range 7].[state]" caption="state" attribute="1" defaultMemberUniqueName="[Range 7].[state].[All]" allUniqueName="[Range 7].[state].[All]" dimensionUniqueName="[Range 7]" displayFolder="" count="0" memberValueDatatype="130" unbalanced="0"/>
    <cacheHierarchy uniqueName="[Range 7].[country]" caption="country" attribute="1" defaultMemberUniqueName="[Range 7].[country].[All]" allUniqueName="[Range 7].[country].[All]" dimensionUniqueName="[Range 7]" displayFolder="" count="0" memberValueDatatype="130" unbalanced="0"/>
    <cacheHierarchy uniqueName="[Range 7].[currency]" caption="currency" attribute="1" defaultMemberUniqueName="[Range 7].[currency].[All]" allUniqueName="[Range 7].[currency].[All]" dimensionUniqueName="[Range 7]" displayFolder="" count="0" memberValueDatatype="130" unbalanced="0"/>
    <cacheHierarchy uniqueName="[Range 7].[deadline]" caption="deadline" attribute="1" defaultMemberUniqueName="[Range 7].[deadline].[All]" allUniqueName="[Range 7].[deadline].[All]" dimensionUniqueName="[Range 7]" displayFolder="" count="0" memberValueDatatype="20" unbalanced="0"/>
    <cacheHierarchy uniqueName="[Range 7].[launched_at]" caption="launched_at" attribute="1" defaultMemberUniqueName="[Range 7].[launched_at].[All]" allUniqueName="[Range 7].[launched_at].[All]" dimensionUniqueName="[Range 7]" displayFolder="" count="0" memberValueDatatype="20" unbalanced="0"/>
    <cacheHierarchy uniqueName="[Range 7].[staff_pick]" caption="staff_pick" attribute="1" defaultMemberUniqueName="[Range 7].[staff_pick].[All]" allUniqueName="[Range 7].[staff_pick].[All]" dimensionUniqueName="[Range 7]" displayFolder="" count="0" memberValueDatatype="11" unbalanced="0"/>
    <cacheHierarchy uniqueName="[Range 7].[backers_count]" caption="backers_count" attribute="1" defaultMemberUniqueName="[Range 7].[backers_count].[All]" allUniqueName="[Range 7].[backers_count].[All]" dimensionUniqueName="[Range 7]" displayFolder="" count="0" memberValueDatatype="20" unbalanced="0"/>
    <cacheHierarchy uniqueName="[Range 7].[spotlight]" caption="spotlight" attribute="1" defaultMemberUniqueName="[Range 7].[spotlight].[All]" allUniqueName="[Range 7].[spotlight].[All]" dimensionUniqueName="[Range 7]" displayFolder="" count="0" memberValueDatatype="11" unbalanced="0"/>
    <cacheHierarchy uniqueName="[Range 7].[percentage founded]" caption="percentage founded" attribute="1" defaultMemberUniqueName="[Range 7].[percentage founded].[All]" allUniqueName="[Range 7].[percentage founded].[All]" dimensionUniqueName="[Range 7]" displayFolder="" count="0" memberValueDatatype="5" unbalanced="0"/>
    <cacheHierarchy uniqueName="[Range 7].[Average donation]" caption="Average donation" attribute="1" defaultMemberUniqueName="[Range 7].[Average donation].[All]" allUniqueName="[Range 7].[Average donation].[All]" dimensionUniqueName="[Range 7]" displayFolder="" count="0" memberValueDatatype="5" unbalanced="0"/>
    <cacheHierarchy uniqueName="[Range 7].[parent-Category]" caption="parent-Category" attribute="1" defaultMemberUniqueName="[Range 7].[parent-Category].[All]" allUniqueName="[Range 7].[parent-Category].[All]" dimensionUniqueName="[Range 7]" displayFolder="" count="0" memberValueDatatype="130" unbalanced="0"/>
    <cacheHierarchy uniqueName="[Range 7].[category]" caption="category" attribute="1" defaultMemberUniqueName="[Range 7].[category].[All]" allUniqueName="[Range 7].[category].[All]" dimensionUniqueName="[Range 7]" displayFolder="" count="0" memberValueDatatype="130" unbalanced="0"/>
    <cacheHierarchy uniqueName="[Range 7].[Sub-Category]" caption="Sub-Category" attribute="1" defaultMemberUniqueName="[Range 7].[Sub-Category].[All]" allUniqueName="[Range 7].[Sub-Category].[All]" dimensionUniqueName="[Range 7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XL_Count Range 5]" caption="__XL_Count Range 5" measure="1" displayFolder="" measureGroup="Range 5" count="0" hidden="1"/>
    <cacheHierarchy uniqueName="[Measures].[__XL_Count Range 6]" caption="__XL_Count Range 6" measure="1" displayFolder="" measureGroup="Range 6" count="0" hidden="1"/>
    <cacheHierarchy uniqueName="[Measures].[__XL_Count Range 7]" caption="__XL_Count Range 7" measure="1" displayFolder="" measureGroup="Range 7" count="0" hidden="1"/>
    <cacheHierarchy uniqueName="[Measures].[__No measures defined]" caption="__No measures defined" measure="1" displayFolder="" count="0" hidden="1"/>
    <cacheHierarchy uniqueName="[Measures].[Sum of goal]" caption="Sum of goal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rrency]" caption="Count of currency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Sub-category]" caption="Count of Sub-category" measure="1" displayFolder="" measureGroup="Range 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ategory and Sub-Category]" caption="Count of Category and Sub-Category" measure="1" displayFolder="" measureGroup="Range 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verage donation]" caption="Sum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ercentage founded]" caption="Sum of percentage founded" measure="1" displayFolder="" measureGroup="Range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backers_count]" caption="Sum of backers_coun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launched_at]" caption="Sum of launched_at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taff_pick]" caption="Count of staff_pick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ledged]" caption="Sum of pledged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spotlight]" caption="Count of spotlight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otal projects]" caption="Sum of Total projects" measure="1" displayFolder="" measureGroup="Range 2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Number of canceled]" caption="Sum of Number of canceled" measure="1" displayFolder="" measureGroup="Range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deadline]" caption="Sum of deadlin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goal]" caption="Count of goal" measure="1" displayFolder="" measureGroup="Range 2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goal 2]" caption="Count of goal 2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ercentage successful]" caption="Sum of Percentage successful" measure="1" displayFolder="" measureGroup="Range 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tate]" caption="Count of state" measure="1" displayFolder="" measureGroup="Range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goal 2]" caption="Sum of goal 2" measure="1" displayFolder="" measureGroup="Range 4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Category]" caption="Count of Category" measure="1" displayFolder="" measureGroup="Range 4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Sub-Category 2]" caption="Count of Sub-Category 2" measure="1" displayFolder="" measureGroup="Range 4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Category and Sub-Category 2]" caption="Count of Category and Sub-Category 2" measure="1" displayFolder="" measureGroup="Range 4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Count of category 2]" caption="Count of category 2" measure="1" displayFolder="" measureGroup="Range 5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Count of Sub-Category 3]" caption="Count of Sub-Category 3" measure="1" displayFolder="" measureGroup="Range 5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parent-Category]" caption="Count of parent-Category" measure="1" displayFolder="" measureGroup="Range 5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Count of category 3]" caption="Count of category 3" measure="1" displayFolder="" measureGroup="Range 7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</cacheHierarchies>
  <kpis count="0"/>
  <dimensions count="9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  <dimension name="Range 5" uniqueName="[Range 5]" caption="Range 5"/>
    <dimension name="Range 6" uniqueName="[Range 6]" caption="Range 6"/>
    <dimension name="Range 7" uniqueName="[Range 7]" caption="Range 7"/>
  </dimensions>
  <measureGroups count="8">
    <measureGroup name="Range" caption="Range"/>
    <measureGroup name="Range 1" caption="Range 1"/>
    <measureGroup name="Range 2" caption="Range 2"/>
    <measureGroup name="Range 3" caption="Range 3"/>
    <measureGroup name="Range 4" caption="Range 4"/>
    <measureGroup name="Range 5" caption="Range 5"/>
    <measureGroup name="Range 6" caption="Range 6"/>
    <measureGroup name="Range 7" caption="Range 7"/>
  </measureGroups>
  <maps count="8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inc" refreshedDate="43793.723453356484" backgroundQuery="1" createdVersion="6" refreshedVersion="6" minRefreshableVersion="3" recordCount="0" supportSubquery="1" supportAdvancedDrill="1" xr:uid="{C32974BF-FC37-48AD-8437-E429FC955601}">
  <cacheSource type="external" connectionId="1"/>
  <cacheFields count="5">
    <cacheField name="[Range 4].[country].[country]" caption="country" numFmtId="0" hierarchy="38" level="1">
      <sharedItems containsSemiMixedTypes="0" containsNonDate="0" containsString="0"/>
    </cacheField>
    <cacheField name="[Range 4].[Category and Sub-Category].[Category and Sub-Category]" caption="Category and Sub-Category" numFmtId="0" hierarchy="47" level="1">
      <sharedItems containsSemiMixedTypes="0" containsNonDate="0" containsString="0"/>
    </cacheField>
    <cacheField name="[Range 4].[Sub-Category].[Sub-Category]" caption="Sub-Category" numFmtId="0" hierarchy="49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Range 4].[state].[state]" caption="state" numFmtId="0" hierarchy="37" level="1">
      <sharedItems count="4">
        <s v="canceled"/>
        <s v="failed"/>
        <s v="live"/>
        <s v="successful"/>
      </sharedItems>
    </cacheField>
    <cacheField name="[Measures].[Count of Category]" caption="Count of Category" numFmtId="0" hierarchy="100" level="32767"/>
  </cacheFields>
  <cacheHierarchies count="10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 1].[percentage founded]" caption="percentage founded" attribute="1" defaultMemberUniqueName="[Range 1].[percentage founded].[All]" allUniqueName="[Range 1].[percentage founded].[All]" dimensionUniqueName="[Range 1]" displayFolder="" count="0" memberValueDatatype="5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5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Parent-category]" caption="Parent-category" attribute="1" defaultMemberUniqueName="[Range 1].[Parent-category].[All]" allUniqueName="[Range 1].[Parent-category].[All]" dimensionUniqueName="[Range 1]" displayFolder="" count="0" memberValueDatatype="130" unbalanced="0"/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2].[goal]" caption="goal" attribute="1" defaultMemberUniqueName="[Range 2].[goal].[All]" allUniqueName="[Range 2].[goal].[All]" dimensionUniqueName="[Range 2]" displayFolder="" count="0" memberValueDatatype="130" unbalanced="0"/>
    <cacheHierarchy uniqueName="[Range 2].[Number of successful]" caption="Number of successful" attribute="1" defaultMemberUniqueName="[Range 2].[Number of successful].[All]" allUniqueName="[Range 2].[Number of successful].[All]" dimensionUniqueName="[Range 2]" displayFolder="" count="0" memberValueDatatype="20" unbalanced="0"/>
    <cacheHierarchy uniqueName="[Range 2].[Number of failed]" caption="Number of failed" attribute="1" defaultMemberUniqueName="[Range 2].[Number of failed].[All]" allUniqueName="[Range 2].[Number of failed].[All]" dimensionUniqueName="[Range 2]" displayFolder="" count="0" memberValueDatatype="20" unbalanced="0"/>
    <cacheHierarchy uniqueName="[Range 2].[Number of canceled]" caption="Number of canceled" attribute="1" defaultMemberUniqueName="[Range 2].[Number of canceled].[All]" allUniqueName="[Range 2].[Number of canceled].[All]" dimensionUniqueName="[Range 2]" displayFolder="" count="0" memberValueDatatype="20" unbalanced="0"/>
    <cacheHierarchy uniqueName="[Range 2].[Total projects]" caption="Total projects" attribute="1" defaultMemberUniqueName="[Range 2].[Total projects].[All]" allUniqueName="[Range 2].[Total projects].[All]" dimensionUniqueName="[Range 2]" displayFolder="" count="0" memberValueDatatype="20" unbalanced="0"/>
    <cacheHierarchy uniqueName="[Range 2].[Percentage successful]" caption="Percentage successful" attribute="1" defaultMemberUniqueName="[Range 2].[Percentage successful].[All]" allUniqueName="[Range 2].[Percentage successful].[All]" dimensionUniqueName="[Range 2]" displayFolder="" count="0" memberValueDatatype="5" unbalanced="0"/>
    <cacheHierarchy uniqueName="[Range 2].[Percentage failed]" caption="Percentage failed" attribute="1" defaultMemberUniqueName="[Range 2].[Percentage failed].[All]" allUniqueName="[Range 2].[Percentage failed].[All]" dimensionUniqueName="[Range 2]" displayFolder="" count="0" memberValueDatatype="5" unbalanced="0"/>
    <cacheHierarchy uniqueName="[Range 2].[Percentage canceled]" caption="Percentage canceled" attribute="1" defaultMemberUniqueName="[Range 2].[Percentage canceled].[All]" allUniqueName="[Range 2].[Percentage canceled].[All]" dimensionUniqueName="[Range 2]" displayFolder="" count="0" memberValueDatatype="5" unbalanced="0"/>
    <cacheHierarchy uniqueName="[Range 3].[currency]" caption="currency" attribute="1" defaultMemberUniqueName="[Range 3].[currency].[All]" allUniqueName="[Range 3].[currency].[All]" dimensionUniqueName="[Range 3]" displayFolder="" count="0" memberValueDatatype="130" unbalanced="0"/>
    <cacheHierarchy uniqueName="[Range 3].[deadline]" caption="deadline" attribute="1" defaultMemberUniqueName="[Range 3].[deadline].[All]" allUniqueName="[Range 3].[deadline].[All]" dimensionUniqueName="[Range 3]" displayFolder="" count="0" memberValueDatatype="20" unbalanced="0"/>
    <cacheHierarchy uniqueName="[Range 3].[launched_at]" caption="launched_at" attribute="1" defaultMemberUniqueName="[Range 3].[launched_at].[All]" allUniqueName="[Range 3].[launched_at].[All]" dimensionUniqueName="[Range 3]" displayFolder="" count="0" memberValueDatatype="20" unbalanced="0"/>
    <cacheHierarchy uniqueName="[Range 3].[staff_pick]" caption="staff_pick" attribute="1" defaultMemberUniqueName="[Range 3].[staff_pick].[All]" allUniqueName="[Range 3].[staff_pick].[All]" dimensionUniqueName="[Range 3]" displayFolder="" count="0" memberValueDatatype="11" unbalanced="0"/>
    <cacheHierarchy uniqueName="[Range 3].[backers_count]" caption="backers_count" attribute="1" defaultMemberUniqueName="[Range 3].[backers_count].[All]" allUniqueName="[Range 3].[backers_count].[All]" dimensionUniqueName="[Range 3]" displayFolder="" count="0" memberValueDatatype="20" unbalanced="0"/>
    <cacheHierarchy uniqueName="[Range 3].[spotlight]" caption="spotlight" attribute="1" defaultMemberUniqueName="[Range 3].[spotlight].[All]" allUniqueName="[Range 3].[spotlight].[All]" dimensionUniqueName="[Range 3]" displayFolder="" count="0" memberValueDatatype="11" unbalanced="0"/>
    <cacheHierarchy uniqueName="[Range 4].[id]" caption="id" attribute="1" defaultMemberUniqueName="[Range 4].[id].[All]" allUniqueName="[Range 4].[id].[All]" dimensionUniqueName="[Range 4]" displayFolder="" count="0" memberValueDatatype="20" unbalanced="0"/>
    <cacheHierarchy uniqueName="[Range 4].[name]" caption="name" attribute="1" defaultMemberUniqueName="[Range 4].[name].[All]" allUniqueName="[Range 4].[name].[All]" dimensionUniqueName="[Range 4]" displayFolder="" count="0" memberValueDatatype="130" unbalanced="0"/>
    <cacheHierarchy uniqueName="[Range 4].[blurb]" caption="blurb" attribute="1" defaultMemberUniqueName="[Range 4].[blurb].[All]" allUniqueName="[Range 4].[blurb].[All]" dimensionUniqueName="[Range 4]" displayFolder="" count="0" memberValueDatatype="130" unbalanced="0"/>
    <cacheHierarchy uniqueName="[Range 4].[goal]" caption="goal" attribute="1" defaultMemberUniqueName="[Range 4].[goal].[All]" allUniqueName="[Range 4].[goal].[All]" dimensionUniqueName="[Range 4]" displayFolder="" count="0" memberValueDatatype="5" unbalanced="0"/>
    <cacheHierarchy uniqueName="[Range 4].[pledged]" caption="pledged" attribute="1" defaultMemberUniqueName="[Range 4].[pledged].[All]" allUniqueName="[Range 4].[pledged].[All]" dimensionUniqueName="[Range 4]" displayFolder="" count="0" memberValueDatatype="5" unbalanced="0"/>
    <cacheHierarchy uniqueName="[Range 4].[state]" caption="state" attribute="1" defaultMemberUniqueName="[Range 4].[state].[All]" allUniqueName="[Range 4].[state].[All]" dimensionUniqueName="[Range 4]" displayFolder="" count="2" memberValueDatatype="130" unbalanced="0">
      <fieldsUsage count="2">
        <fieldUsage x="-1"/>
        <fieldUsage x="3"/>
      </fieldsUsage>
    </cacheHierarchy>
    <cacheHierarchy uniqueName="[Range 4].[country]" caption="country" attribute="1" defaultMemberUniqueName="[Range 4].[country].[All]" allUniqueName="[Range 4].[country].[All]" dimensionUniqueName="[Range 4]" displayFolder="" count="2" memberValueDatatype="130" unbalanced="0">
      <fieldsUsage count="2">
        <fieldUsage x="-1"/>
        <fieldUsage x="0"/>
      </fieldsUsage>
    </cacheHierarchy>
    <cacheHierarchy uniqueName="[Range 4].[currency]" caption="currency" attribute="1" defaultMemberUniqueName="[Range 4].[currency].[All]" allUniqueName="[Range 4].[currency].[All]" dimensionUniqueName="[Range 4]" displayFolder="" count="0" memberValueDatatype="130" unbalanced="0"/>
    <cacheHierarchy uniqueName="[Range 4].[deadline]" caption="deadline" attribute="1" defaultMemberUniqueName="[Range 4].[deadline].[All]" allUniqueName="[Range 4].[deadline].[All]" dimensionUniqueName="[Range 4]" displayFolder="" count="0" memberValueDatatype="20" unbalanced="0"/>
    <cacheHierarchy uniqueName="[Range 4].[launched_at]" caption="launched_at" attribute="1" defaultMemberUniqueName="[Range 4].[launched_at].[All]" allUniqueName="[Range 4].[launched_at].[All]" dimensionUniqueName="[Range 4]" displayFolder="" count="0" memberValueDatatype="20" unbalanced="0"/>
    <cacheHierarchy uniqueName="[Range 4].[staff_pick]" caption="staff_pick" attribute="1" defaultMemberUniqueName="[Range 4].[staff_pick].[All]" allUniqueName="[Range 4].[staff_pick].[All]" dimensionUniqueName="[Range 4]" displayFolder="" count="0" memberValueDatatype="11" unbalanced="0"/>
    <cacheHierarchy uniqueName="[Range 4].[backers_count]" caption="backers_count" attribute="1" defaultMemberUniqueName="[Range 4].[backers_count].[All]" allUniqueName="[Range 4].[backers_count].[All]" dimensionUniqueName="[Range 4]" displayFolder="" count="0" memberValueDatatype="20" unbalanced="0"/>
    <cacheHierarchy uniqueName="[Range 4].[spotlight]" caption="spotlight" attribute="1" defaultMemberUniqueName="[Range 4].[spotlight].[All]" allUniqueName="[Range 4].[spotlight].[All]" dimensionUniqueName="[Range 4]" displayFolder="" count="0" memberValueDatatype="11" unbalanced="0"/>
    <cacheHierarchy uniqueName="[Range 4].[percentage founded]" caption="percentage founded" attribute="1" defaultMemberUniqueName="[Range 4].[percentage founded].[All]" allUniqueName="[Range 4].[percentage founded].[All]" dimensionUniqueName="[Range 4]" displayFolder="" count="0" memberValueDatatype="5" unbalanced="0"/>
    <cacheHierarchy uniqueName="[Range 4].[Average donation]" caption="Average donation" attribute="1" defaultMemberUniqueName="[Range 4].[Average donation].[All]" allUniqueName="[Range 4].[Average donation].[All]" dimensionUniqueName="[Range 4]" displayFolder="" count="0" memberValueDatatype="5" unbalanced="0"/>
    <cacheHierarchy uniqueName="[Range 4].[Category and Sub-Category]" caption="Category and Sub-Category" attribute="1" defaultMemberUniqueName="[Range 4].[Category and Sub-Category].[All]" allUniqueName="[Range 4].[Category and Sub-Category].[All]" dimensionUniqueName="[Range 4]" displayFolder="" count="2" memberValueDatatype="130" unbalanced="0">
      <fieldsUsage count="2">
        <fieldUsage x="-1"/>
        <fieldUsage x="1"/>
      </fieldsUsage>
    </cacheHierarchy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-Category]" caption="Sub-Category" attribute="1" defaultMemberUniqueName="[Range 4].[Sub-Category].[All]" allUniqueName="[Range 4].[Sub-Category].[All]" dimensionUniqueName="[Range 4]" displayFolder="" count="2" memberValueDatatype="130" unbalanced="0">
      <fieldsUsage count="2">
        <fieldUsage x="-1"/>
        <fieldUsage x="2"/>
      </fieldsUsage>
    </cacheHierarchy>
    <cacheHierarchy uniqueName="[Range 5].[parent-Category]" caption="parent-Category" attribute="1" defaultMemberUniqueName="[Range 5].[parent-Category].[All]" allUniqueName="[Range 5].[parent-Category].[All]" dimensionUniqueName="[Range 5]" displayFolder="" count="0" memberValueDatatype="130" unbalanced="0"/>
    <cacheHierarchy uniqueName="[Range 5].[category]" caption="category" attribute="1" defaultMemberUniqueName="[Range 5].[category].[All]" allUniqueName="[Range 5].[category].[All]" dimensionUniqueName="[Range 5]" displayFolder="" count="0" memberValueDatatype="130" unbalanced="0"/>
    <cacheHierarchy uniqueName="[Range 5].[Sub-Category]" caption="Sub-Category" attribute="1" defaultMemberUniqueName="[Range 5].[Sub-Category].[All]" allUniqueName="[Range 5].[Sub-Category].[All]" dimensionUniqueName="[Range 5]" displayFolder="" count="0" memberValueDatatype="130" unbalanced="0"/>
    <cacheHierarchy uniqueName="[Range 6].[deadline]" caption="deadline" attribute="1" defaultMemberUniqueName="[Range 6].[deadline].[All]" allUniqueName="[Range 6].[deadline].[All]" dimensionUniqueName="[Range 6]" displayFolder="" count="0" memberValueDatatype="20" unbalanced="0"/>
    <cacheHierarchy uniqueName="[Range 7].[id]" caption="id" attribute="1" defaultMemberUniqueName="[Range 7].[id].[All]" allUniqueName="[Range 7].[id].[All]" dimensionUniqueName="[Range 7]" displayFolder="" count="0" memberValueDatatype="20" unbalanced="0"/>
    <cacheHierarchy uniqueName="[Range 7].[name]" caption="name" attribute="1" defaultMemberUniqueName="[Range 7].[name].[All]" allUniqueName="[Range 7].[name].[All]" dimensionUniqueName="[Range 7]" displayFolder="" count="0" memberValueDatatype="130" unbalanced="0"/>
    <cacheHierarchy uniqueName="[Range 7].[blurb]" caption="blurb" attribute="1" defaultMemberUniqueName="[Range 7].[blurb].[All]" allUniqueName="[Range 7].[blurb].[All]" dimensionUniqueName="[Range 7]" displayFolder="" count="0" memberValueDatatype="130" unbalanced="0"/>
    <cacheHierarchy uniqueName="[Range 7].[goal]" caption="goal" attribute="1" defaultMemberUniqueName="[Range 7].[goal].[All]" allUniqueName="[Range 7].[goal].[All]" dimensionUniqueName="[Range 7]" displayFolder="" count="0" memberValueDatatype="5" unbalanced="0"/>
    <cacheHierarchy uniqueName="[Range 7].[pledged]" caption="pledged" attribute="1" defaultMemberUniqueName="[Range 7].[pledged].[All]" allUniqueName="[Range 7].[pledged].[All]" dimensionUniqueName="[Range 7]" displayFolder="" count="0" memberValueDatatype="5" unbalanced="0"/>
    <cacheHierarchy uniqueName="[Range 7].[state]" caption="state" attribute="1" defaultMemberUniqueName="[Range 7].[state].[All]" allUniqueName="[Range 7].[state].[All]" dimensionUniqueName="[Range 7]" displayFolder="" count="0" memberValueDatatype="130" unbalanced="0"/>
    <cacheHierarchy uniqueName="[Range 7].[country]" caption="country" attribute="1" defaultMemberUniqueName="[Range 7].[country].[All]" allUniqueName="[Range 7].[country].[All]" dimensionUniqueName="[Range 7]" displayFolder="" count="0" memberValueDatatype="130" unbalanced="0"/>
    <cacheHierarchy uniqueName="[Range 7].[currency]" caption="currency" attribute="1" defaultMemberUniqueName="[Range 7].[currency].[All]" allUniqueName="[Range 7].[currency].[All]" dimensionUniqueName="[Range 7]" displayFolder="" count="0" memberValueDatatype="130" unbalanced="0"/>
    <cacheHierarchy uniqueName="[Range 7].[deadline]" caption="deadline" attribute="1" defaultMemberUniqueName="[Range 7].[deadline].[All]" allUniqueName="[Range 7].[deadline].[All]" dimensionUniqueName="[Range 7]" displayFolder="" count="0" memberValueDatatype="20" unbalanced="0"/>
    <cacheHierarchy uniqueName="[Range 7].[launched_at]" caption="launched_at" attribute="1" defaultMemberUniqueName="[Range 7].[launched_at].[All]" allUniqueName="[Range 7].[launched_at].[All]" dimensionUniqueName="[Range 7]" displayFolder="" count="0" memberValueDatatype="20" unbalanced="0"/>
    <cacheHierarchy uniqueName="[Range 7].[staff_pick]" caption="staff_pick" attribute="1" defaultMemberUniqueName="[Range 7].[staff_pick].[All]" allUniqueName="[Range 7].[staff_pick].[All]" dimensionUniqueName="[Range 7]" displayFolder="" count="0" memberValueDatatype="11" unbalanced="0"/>
    <cacheHierarchy uniqueName="[Range 7].[backers_count]" caption="backers_count" attribute="1" defaultMemberUniqueName="[Range 7].[backers_count].[All]" allUniqueName="[Range 7].[backers_count].[All]" dimensionUniqueName="[Range 7]" displayFolder="" count="0" memberValueDatatype="20" unbalanced="0"/>
    <cacheHierarchy uniqueName="[Range 7].[spotlight]" caption="spotlight" attribute="1" defaultMemberUniqueName="[Range 7].[spotlight].[All]" allUniqueName="[Range 7].[spotlight].[All]" dimensionUniqueName="[Range 7]" displayFolder="" count="0" memberValueDatatype="11" unbalanced="0"/>
    <cacheHierarchy uniqueName="[Range 7].[percentage founded]" caption="percentage founded" attribute="1" defaultMemberUniqueName="[Range 7].[percentage founded].[All]" allUniqueName="[Range 7].[percentage founded].[All]" dimensionUniqueName="[Range 7]" displayFolder="" count="0" memberValueDatatype="5" unbalanced="0"/>
    <cacheHierarchy uniqueName="[Range 7].[Average donation]" caption="Average donation" attribute="1" defaultMemberUniqueName="[Range 7].[Average donation].[All]" allUniqueName="[Range 7].[Average donation].[All]" dimensionUniqueName="[Range 7]" displayFolder="" count="0" memberValueDatatype="5" unbalanced="0"/>
    <cacheHierarchy uniqueName="[Range 7].[parent-Category]" caption="parent-Category" attribute="1" defaultMemberUniqueName="[Range 7].[parent-Category].[All]" allUniqueName="[Range 7].[parent-Category].[All]" dimensionUniqueName="[Range 7]" displayFolder="" count="0" memberValueDatatype="130" unbalanced="0"/>
    <cacheHierarchy uniqueName="[Range 7].[category]" caption="category" attribute="1" defaultMemberUniqueName="[Range 7].[category].[All]" allUniqueName="[Range 7].[category].[All]" dimensionUniqueName="[Range 7]" displayFolder="" count="0" memberValueDatatype="130" unbalanced="0"/>
    <cacheHierarchy uniqueName="[Range 7].[Sub-Category]" caption="Sub-Category" attribute="1" defaultMemberUniqueName="[Range 7].[Sub-Category].[All]" allUniqueName="[Range 7].[Sub-Category].[All]" dimensionUniqueName="[Range 7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XL_Count Range 5]" caption="__XL_Count Range 5" measure="1" displayFolder="" measureGroup="Range 5" count="0" hidden="1"/>
    <cacheHierarchy uniqueName="[Measures].[__XL_Count Range 6]" caption="__XL_Count Range 6" measure="1" displayFolder="" measureGroup="Range 6" count="0" hidden="1"/>
    <cacheHierarchy uniqueName="[Measures].[__XL_Count Range 7]" caption="__XL_Count Range 7" measure="1" displayFolder="" measureGroup="Range 7" count="0" hidden="1"/>
    <cacheHierarchy uniqueName="[Measures].[__No measures defined]" caption="__No measures defined" measure="1" displayFolder="" count="0" hidden="1"/>
    <cacheHierarchy uniqueName="[Measures].[Sum of goal]" caption="Sum of goal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rrency]" caption="Count of currency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Sub-category]" caption="Count of Sub-category" measure="1" displayFolder="" measureGroup="Range 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ategory and Sub-Category]" caption="Count of Category and Sub-Category" measure="1" displayFolder="" measureGroup="Range 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verage donation]" caption="Sum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ercentage founded]" caption="Sum of percentage founded" measure="1" displayFolder="" measureGroup="Range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backers_count]" caption="Sum of backers_coun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launched_at]" caption="Sum of launched_at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taff_pick]" caption="Count of staff_pick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ledged]" caption="Sum of pledged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spotlight]" caption="Count of spotlight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otal projects]" caption="Sum of Total projects" measure="1" displayFolder="" measureGroup="Range 2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Number of canceled]" caption="Sum of Number of canceled" measure="1" displayFolder="" measureGroup="Range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deadline]" caption="Sum of deadlin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goal]" caption="Count of goal" measure="1" displayFolder="" measureGroup="Range 2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goal 2]" caption="Count of goal 2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ercentage successful]" caption="Sum of Percentage successful" measure="1" displayFolder="" measureGroup="Range 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tate]" caption="Count of state" measure="1" displayFolder="" measureGroup="Range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goal 2]" caption="Sum of goal 2" measure="1" displayFolder="" measureGroup="Range 4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Category]" caption="Count of Category" measure="1" displayFolder="" measureGroup="Range 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Sub-Category 2]" caption="Count of Sub-Category 2" measure="1" displayFolder="" measureGroup="Range 4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Category and Sub-Category 2]" caption="Count of Category and Sub-Category 2" measure="1" displayFolder="" measureGroup="Range 4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Count of category 2]" caption="Count of category 2" measure="1" displayFolder="" measureGroup="Range 5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Count of Sub-Category 3]" caption="Count of Sub-Category 3" measure="1" displayFolder="" measureGroup="Range 5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parent-Category]" caption="Count of parent-Category" measure="1" displayFolder="" measureGroup="Range 5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Count of category 3]" caption="Count of category 3" measure="1" displayFolder="" measureGroup="Range 7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</cacheHierarchies>
  <kpis count="0"/>
  <dimensions count="9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  <dimension name="Range 5" uniqueName="[Range 5]" caption="Range 5"/>
    <dimension name="Range 6" uniqueName="[Range 6]" caption="Range 6"/>
    <dimension name="Range 7" uniqueName="[Range 7]" caption="Range 7"/>
  </dimensions>
  <measureGroups count="8">
    <measureGroup name="Range" caption="Range"/>
    <measureGroup name="Range 1" caption="Range 1"/>
    <measureGroup name="Range 2" caption="Range 2"/>
    <measureGroup name="Range 3" caption="Range 3"/>
    <measureGroup name="Range 4" caption="Range 4"/>
    <measureGroup name="Range 5" caption="Range 5"/>
    <measureGroup name="Range 6" caption="Range 6"/>
    <measureGroup name="Range 7" caption="Range 7"/>
  </measureGroups>
  <maps count="8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inc" refreshedDate="43792.788411805559" backgroundQuery="1" createdVersion="6" refreshedVersion="6" minRefreshableVersion="3" recordCount="0" supportSubquery="1" supportAdvancedDrill="1" xr:uid="{204BE54A-2A1A-447F-B210-62F9133BF88F}">
  <cacheSource type="external" connectionId="1"/>
  <cacheFields count="0"/>
  <cacheHierarchies count="10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 1].[percentage founded]" caption="percentage founded" attribute="1" defaultMemberUniqueName="[Range 1].[percentage founded].[All]" allUniqueName="[Range 1].[percentage founded].[All]" dimensionUniqueName="[Range 1]" displayFolder="" count="0" memberValueDatatype="5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5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Parent-category]" caption="Parent-category" attribute="1" defaultMemberUniqueName="[Range 1].[Parent-category].[All]" allUniqueName="[Range 1].[Parent-category].[All]" dimensionUniqueName="[Range 1]" displayFolder="" count="0" memberValueDatatype="130" unbalanced="0"/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2].[goal]" caption="goal" attribute="1" defaultMemberUniqueName="[Range 2].[goal].[All]" allUniqueName="[Range 2].[goal].[All]" dimensionUniqueName="[Range 2]" displayFolder="" count="0" memberValueDatatype="130" unbalanced="0"/>
    <cacheHierarchy uniqueName="[Range 2].[Number of successful]" caption="Number of successful" attribute="1" defaultMemberUniqueName="[Range 2].[Number of successful].[All]" allUniqueName="[Range 2].[Number of successful].[All]" dimensionUniqueName="[Range 2]" displayFolder="" count="0" memberValueDatatype="20" unbalanced="0"/>
    <cacheHierarchy uniqueName="[Range 2].[Number of failed]" caption="Number of failed" attribute="1" defaultMemberUniqueName="[Range 2].[Number of failed].[All]" allUniqueName="[Range 2].[Number of failed].[All]" dimensionUniqueName="[Range 2]" displayFolder="" count="0" memberValueDatatype="20" unbalanced="0"/>
    <cacheHierarchy uniqueName="[Range 2].[Number of canceled]" caption="Number of canceled" attribute="1" defaultMemberUniqueName="[Range 2].[Number of canceled].[All]" allUniqueName="[Range 2].[Number of canceled].[All]" dimensionUniqueName="[Range 2]" displayFolder="" count="0" memberValueDatatype="20" unbalanced="0"/>
    <cacheHierarchy uniqueName="[Range 2].[Total projects]" caption="Total projects" attribute="1" defaultMemberUniqueName="[Range 2].[Total projects].[All]" allUniqueName="[Range 2].[Total projects].[All]" dimensionUniqueName="[Range 2]" displayFolder="" count="0" memberValueDatatype="20" unbalanced="0"/>
    <cacheHierarchy uniqueName="[Range 2].[Percentage successful]" caption="Percentage successful" attribute="1" defaultMemberUniqueName="[Range 2].[Percentage successful].[All]" allUniqueName="[Range 2].[Percentage successful].[All]" dimensionUniqueName="[Range 2]" displayFolder="" count="0" memberValueDatatype="5" unbalanced="0"/>
    <cacheHierarchy uniqueName="[Range 2].[Percentage failed]" caption="Percentage failed" attribute="1" defaultMemberUniqueName="[Range 2].[Percentage failed].[All]" allUniqueName="[Range 2].[Percentage failed].[All]" dimensionUniqueName="[Range 2]" displayFolder="" count="0" memberValueDatatype="5" unbalanced="0"/>
    <cacheHierarchy uniqueName="[Range 2].[Percentage canceled]" caption="Percentage canceled" attribute="1" defaultMemberUniqueName="[Range 2].[Percentage canceled].[All]" allUniqueName="[Range 2].[Percentage canceled].[All]" dimensionUniqueName="[Range 2]" displayFolder="" count="0" memberValueDatatype="5" unbalanced="0"/>
    <cacheHierarchy uniqueName="[Range 3].[currency]" caption="currency" attribute="1" defaultMemberUniqueName="[Range 3].[currency].[All]" allUniqueName="[Range 3].[currency].[All]" dimensionUniqueName="[Range 3]" displayFolder="" count="0" memberValueDatatype="130" unbalanced="0"/>
    <cacheHierarchy uniqueName="[Range 3].[deadline]" caption="deadline" attribute="1" defaultMemberUniqueName="[Range 3].[deadline].[All]" allUniqueName="[Range 3].[deadline].[All]" dimensionUniqueName="[Range 3]" displayFolder="" count="0" memberValueDatatype="20" unbalanced="0"/>
    <cacheHierarchy uniqueName="[Range 3].[launched_at]" caption="launched_at" attribute="1" defaultMemberUniqueName="[Range 3].[launched_at].[All]" allUniqueName="[Range 3].[launched_at].[All]" dimensionUniqueName="[Range 3]" displayFolder="" count="0" memberValueDatatype="20" unbalanced="0"/>
    <cacheHierarchy uniqueName="[Range 3].[staff_pick]" caption="staff_pick" attribute="1" defaultMemberUniqueName="[Range 3].[staff_pick].[All]" allUniqueName="[Range 3].[staff_pick].[All]" dimensionUniqueName="[Range 3]" displayFolder="" count="0" memberValueDatatype="11" unbalanced="0"/>
    <cacheHierarchy uniqueName="[Range 3].[backers_count]" caption="backers_count" attribute="1" defaultMemberUniqueName="[Range 3].[backers_count].[All]" allUniqueName="[Range 3].[backers_count].[All]" dimensionUniqueName="[Range 3]" displayFolder="" count="0" memberValueDatatype="20" unbalanced="0"/>
    <cacheHierarchy uniqueName="[Range 3].[spotlight]" caption="spotlight" attribute="1" defaultMemberUniqueName="[Range 3].[spotlight].[All]" allUniqueName="[Range 3].[spotlight].[All]" dimensionUniqueName="[Range 3]" displayFolder="" count="0" memberValueDatatype="11" unbalanced="0"/>
    <cacheHierarchy uniqueName="[Range 4].[id]" caption="id" attribute="1" defaultMemberUniqueName="[Range 4].[id].[All]" allUniqueName="[Range 4].[id].[All]" dimensionUniqueName="[Range 4]" displayFolder="" count="0" memberValueDatatype="20" unbalanced="0"/>
    <cacheHierarchy uniqueName="[Range 4].[name]" caption="name" attribute="1" defaultMemberUniqueName="[Range 4].[name].[All]" allUniqueName="[Range 4].[name].[All]" dimensionUniqueName="[Range 4]" displayFolder="" count="0" memberValueDatatype="130" unbalanced="0"/>
    <cacheHierarchy uniqueName="[Range 4].[blurb]" caption="blurb" attribute="1" defaultMemberUniqueName="[Range 4].[blurb].[All]" allUniqueName="[Range 4].[blurb].[All]" dimensionUniqueName="[Range 4]" displayFolder="" count="0" memberValueDatatype="130" unbalanced="0"/>
    <cacheHierarchy uniqueName="[Range 4].[goal]" caption="goal" attribute="1" defaultMemberUniqueName="[Range 4].[goal].[All]" allUniqueName="[Range 4].[goal].[All]" dimensionUniqueName="[Range 4]" displayFolder="" count="0" memberValueDatatype="5" unbalanced="0"/>
    <cacheHierarchy uniqueName="[Range 4].[pledged]" caption="pledged" attribute="1" defaultMemberUniqueName="[Range 4].[pledged].[All]" allUniqueName="[Range 4].[pledged].[All]" dimensionUniqueName="[Range 4]" displayFolder="" count="0" memberValueDatatype="5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country]" caption="country" attribute="1" defaultMemberUniqueName="[Range 4].[country].[All]" allUniqueName="[Range 4].[country].[All]" dimensionUniqueName="[Range 4]" displayFolder="" count="0" memberValueDatatype="130" unbalanced="0"/>
    <cacheHierarchy uniqueName="[Range 4].[currency]" caption="currency" attribute="1" defaultMemberUniqueName="[Range 4].[currency].[All]" allUniqueName="[Range 4].[currency].[All]" dimensionUniqueName="[Range 4]" displayFolder="" count="0" memberValueDatatype="130" unbalanced="0"/>
    <cacheHierarchy uniqueName="[Range 4].[deadline]" caption="deadline" attribute="1" defaultMemberUniqueName="[Range 4].[deadline].[All]" allUniqueName="[Range 4].[deadline].[All]" dimensionUniqueName="[Range 4]" displayFolder="" count="0" memberValueDatatype="20" unbalanced="0"/>
    <cacheHierarchy uniqueName="[Range 4].[launched_at]" caption="launched_at" attribute="1" defaultMemberUniqueName="[Range 4].[launched_at].[All]" allUniqueName="[Range 4].[launched_at].[All]" dimensionUniqueName="[Range 4]" displayFolder="" count="0" memberValueDatatype="20" unbalanced="0"/>
    <cacheHierarchy uniqueName="[Range 4].[staff_pick]" caption="staff_pick" attribute="1" defaultMemberUniqueName="[Range 4].[staff_pick].[All]" allUniqueName="[Range 4].[staff_pick].[All]" dimensionUniqueName="[Range 4]" displayFolder="" count="0" memberValueDatatype="11" unbalanced="0"/>
    <cacheHierarchy uniqueName="[Range 4].[backers_count]" caption="backers_count" attribute="1" defaultMemberUniqueName="[Range 4].[backers_count].[All]" allUniqueName="[Range 4].[backers_count].[All]" dimensionUniqueName="[Range 4]" displayFolder="" count="0" memberValueDatatype="20" unbalanced="0"/>
    <cacheHierarchy uniqueName="[Range 4].[spotlight]" caption="spotlight" attribute="1" defaultMemberUniqueName="[Range 4].[spotlight].[All]" allUniqueName="[Range 4].[spotlight].[All]" dimensionUniqueName="[Range 4]" displayFolder="" count="0" memberValueDatatype="11" unbalanced="0"/>
    <cacheHierarchy uniqueName="[Range 4].[percentage founded]" caption="percentage founded" attribute="1" defaultMemberUniqueName="[Range 4].[percentage founded].[All]" allUniqueName="[Range 4].[percentage founded].[All]" dimensionUniqueName="[Range 4]" displayFolder="" count="0" memberValueDatatype="5" unbalanced="0"/>
    <cacheHierarchy uniqueName="[Range 4].[Average donation]" caption="Average donation" attribute="1" defaultMemberUniqueName="[Range 4].[Average donation].[All]" allUniqueName="[Range 4].[Average donation].[All]" dimensionUniqueName="[Range 4]" displayFolder="" count="0" memberValueDatatype="5" unbalanced="0"/>
    <cacheHierarchy uniqueName="[Range 4].[Category and Sub-Category]" caption="Category and Sub-Category" attribute="1" defaultMemberUniqueName="[Range 4].[Category and Sub-Category].[All]" allUniqueName="[Range 4].[Category and Sub-Category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-Category]" caption="Sub-Category" attribute="1" defaultMemberUniqueName="[Range 4].[Sub-Category].[All]" allUniqueName="[Range 4].[Sub-Category].[All]" dimensionUniqueName="[Range 4]" displayFolder="" count="0" memberValueDatatype="130" unbalanced="0"/>
    <cacheHierarchy uniqueName="[Range 5].[parent-Category]" caption="parent-Category" attribute="1" defaultMemberUniqueName="[Range 5].[parent-Category].[All]" allUniqueName="[Range 5].[parent-Category].[All]" dimensionUniqueName="[Range 5]" displayFolder="" count="0" memberValueDatatype="130" unbalanced="0"/>
    <cacheHierarchy uniqueName="[Range 5].[category]" caption="category" attribute="1" defaultMemberUniqueName="[Range 5].[category].[All]" allUniqueName="[Range 5].[category].[All]" dimensionUniqueName="[Range 5]" displayFolder="" count="0" memberValueDatatype="130" unbalanced="0"/>
    <cacheHierarchy uniqueName="[Range 5].[Sub-Category]" caption="Sub-Category" attribute="1" defaultMemberUniqueName="[Range 5].[Sub-Category].[All]" allUniqueName="[Range 5].[Sub-Category].[All]" dimensionUniqueName="[Range 5]" displayFolder="" count="0" memberValueDatatype="130" unbalanced="0"/>
    <cacheHierarchy uniqueName="[Range 6].[deadline]" caption="deadline" attribute="1" defaultMemberUniqueName="[Range 6].[deadline].[All]" allUniqueName="[Range 6].[deadline].[All]" dimensionUniqueName="[Range 6]" displayFolder="" count="0" memberValueDatatype="20" unbalanced="0"/>
    <cacheHierarchy uniqueName="[Range 7].[id]" caption="id" attribute="1" defaultMemberUniqueName="[Range 7].[id].[All]" allUniqueName="[Range 7].[id].[All]" dimensionUniqueName="[Range 7]" displayFolder="" count="0" memberValueDatatype="20" unbalanced="0"/>
    <cacheHierarchy uniqueName="[Range 7].[name]" caption="name" attribute="1" defaultMemberUniqueName="[Range 7].[name].[All]" allUniqueName="[Range 7].[name].[All]" dimensionUniqueName="[Range 7]" displayFolder="" count="0" memberValueDatatype="130" unbalanced="0"/>
    <cacheHierarchy uniqueName="[Range 7].[blurb]" caption="blurb" attribute="1" defaultMemberUniqueName="[Range 7].[blurb].[All]" allUniqueName="[Range 7].[blurb].[All]" dimensionUniqueName="[Range 7]" displayFolder="" count="0" memberValueDatatype="130" unbalanced="0"/>
    <cacheHierarchy uniqueName="[Range 7].[goal]" caption="goal" attribute="1" defaultMemberUniqueName="[Range 7].[goal].[All]" allUniqueName="[Range 7].[goal].[All]" dimensionUniqueName="[Range 7]" displayFolder="" count="0" memberValueDatatype="5" unbalanced="0"/>
    <cacheHierarchy uniqueName="[Range 7].[pledged]" caption="pledged" attribute="1" defaultMemberUniqueName="[Range 7].[pledged].[All]" allUniqueName="[Range 7].[pledged].[All]" dimensionUniqueName="[Range 7]" displayFolder="" count="0" memberValueDatatype="5" unbalanced="0"/>
    <cacheHierarchy uniqueName="[Range 7].[state]" caption="state" attribute="1" defaultMemberUniqueName="[Range 7].[state].[All]" allUniqueName="[Range 7].[state].[All]" dimensionUniqueName="[Range 7]" displayFolder="" count="0" memberValueDatatype="130" unbalanced="0"/>
    <cacheHierarchy uniqueName="[Range 7].[country]" caption="country" attribute="1" defaultMemberUniqueName="[Range 7].[country].[All]" allUniqueName="[Range 7].[country].[All]" dimensionUniqueName="[Range 7]" displayFolder="" count="0" memberValueDatatype="130" unbalanced="0"/>
    <cacheHierarchy uniqueName="[Range 7].[currency]" caption="currency" attribute="1" defaultMemberUniqueName="[Range 7].[currency].[All]" allUniqueName="[Range 7].[currency].[All]" dimensionUniqueName="[Range 7]" displayFolder="" count="0" memberValueDatatype="130" unbalanced="0"/>
    <cacheHierarchy uniqueName="[Range 7].[deadline]" caption="deadline" attribute="1" defaultMemberUniqueName="[Range 7].[deadline].[All]" allUniqueName="[Range 7].[deadline].[All]" dimensionUniqueName="[Range 7]" displayFolder="" count="0" memberValueDatatype="20" unbalanced="0"/>
    <cacheHierarchy uniqueName="[Range 7].[launched_at]" caption="launched_at" attribute="1" defaultMemberUniqueName="[Range 7].[launched_at].[All]" allUniqueName="[Range 7].[launched_at].[All]" dimensionUniqueName="[Range 7]" displayFolder="" count="0" memberValueDatatype="20" unbalanced="0"/>
    <cacheHierarchy uniqueName="[Range 7].[staff_pick]" caption="staff_pick" attribute="1" defaultMemberUniqueName="[Range 7].[staff_pick].[All]" allUniqueName="[Range 7].[staff_pick].[All]" dimensionUniqueName="[Range 7]" displayFolder="" count="0" memberValueDatatype="11" unbalanced="0"/>
    <cacheHierarchy uniqueName="[Range 7].[backers_count]" caption="backers_count" attribute="1" defaultMemberUniqueName="[Range 7].[backers_count].[All]" allUniqueName="[Range 7].[backers_count].[All]" dimensionUniqueName="[Range 7]" displayFolder="" count="0" memberValueDatatype="20" unbalanced="0"/>
    <cacheHierarchy uniqueName="[Range 7].[spotlight]" caption="spotlight" attribute="1" defaultMemberUniqueName="[Range 7].[spotlight].[All]" allUniqueName="[Range 7].[spotlight].[All]" dimensionUniqueName="[Range 7]" displayFolder="" count="0" memberValueDatatype="11" unbalanced="0"/>
    <cacheHierarchy uniqueName="[Range 7].[percentage founded]" caption="percentage founded" attribute="1" defaultMemberUniqueName="[Range 7].[percentage founded].[All]" allUniqueName="[Range 7].[percentage founded].[All]" dimensionUniqueName="[Range 7]" displayFolder="" count="0" memberValueDatatype="5" unbalanced="0"/>
    <cacheHierarchy uniqueName="[Range 7].[Average donation]" caption="Average donation" attribute="1" defaultMemberUniqueName="[Range 7].[Average donation].[All]" allUniqueName="[Range 7].[Average donation].[All]" dimensionUniqueName="[Range 7]" displayFolder="" count="0" memberValueDatatype="5" unbalanced="0"/>
    <cacheHierarchy uniqueName="[Range 7].[parent-Category]" caption="parent-Category" attribute="1" defaultMemberUniqueName="[Range 7].[parent-Category].[All]" allUniqueName="[Range 7].[parent-Category].[All]" dimensionUniqueName="[Range 7]" displayFolder="" count="0" memberValueDatatype="130" unbalanced="0"/>
    <cacheHierarchy uniqueName="[Range 7].[category]" caption="category" attribute="1" defaultMemberUniqueName="[Range 7].[category].[All]" allUniqueName="[Range 7].[category].[All]" dimensionUniqueName="[Range 7]" displayFolder="" count="0" memberValueDatatype="130" unbalanced="0"/>
    <cacheHierarchy uniqueName="[Range 7].[Sub-Category]" caption="Sub-Category" attribute="1" defaultMemberUniqueName="[Range 7].[Sub-Category].[All]" allUniqueName="[Range 7].[Sub-Category].[All]" dimensionUniqueName="[Range 7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XL_Count Range 5]" caption="__XL_Count Range 5" measure="1" displayFolder="" measureGroup="Range 5" count="0" hidden="1"/>
    <cacheHierarchy uniqueName="[Measures].[__XL_Count Range 6]" caption="__XL_Count Range 6" measure="1" displayFolder="" measureGroup="Range 6" count="0" hidden="1"/>
    <cacheHierarchy uniqueName="[Measures].[__XL_Count Range 7]" caption="__XL_Count Range 7" measure="1" displayFolder="" measureGroup="Range 7" count="0" hidden="1"/>
    <cacheHierarchy uniqueName="[Measures].[__No measures defined]" caption="__No measures defined" measure="1" displayFolder="" count="0" hidden="1"/>
    <cacheHierarchy uniqueName="[Measures].[Sum of goal]" caption="Sum of goal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rrency]" caption="Count of currency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Sub-category]" caption="Count of Sub-category" measure="1" displayFolder="" measureGroup="Range 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ategory and Sub-Category]" caption="Count of Category and Sub-Category" measure="1" displayFolder="" measureGroup="Range 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verage donation]" caption="Sum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ercentage founded]" caption="Sum of percentage founded" measure="1" displayFolder="" measureGroup="Range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backers_count]" caption="Sum of backers_coun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launched_at]" caption="Sum of launched_at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taff_pick]" caption="Count of staff_pick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ledged]" caption="Sum of pledged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spotlight]" caption="Count of spotlight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otal projects]" caption="Sum of Total projects" measure="1" displayFolder="" measureGroup="Range 2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Number of canceled]" caption="Sum of Number of canceled" measure="1" displayFolder="" measureGroup="Range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deadline]" caption="Sum of deadlin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goal]" caption="Count of goal" measure="1" displayFolder="" measureGroup="Range 2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goal 2]" caption="Count of goal 2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ercentage successful]" caption="Sum of Percentage successful" measure="1" displayFolder="" measureGroup="Range 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tate]" caption="Count of state" measure="1" displayFolder="" measureGroup="Range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goal 2]" caption="Sum of goal 2" measure="1" displayFolder="" measureGroup="Range 4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Category]" caption="Count of Category" measure="1" displayFolder="" measureGroup="Range 4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Sub-Category 2]" caption="Count of Sub-Category 2" measure="1" displayFolder="" measureGroup="Range 4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Category and Sub-Category 2]" caption="Count of Category and Sub-Category 2" measure="1" displayFolder="" measureGroup="Range 4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Count of category 2]" caption="Count of category 2" measure="1" displayFolder="" measureGroup="Range 5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Count of Sub-Category 3]" caption="Count of Sub-Category 3" measure="1" displayFolder="" measureGroup="Range 5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parent-Category]" caption="Count of parent-Category" measure="1" displayFolder="" measureGroup="Range 5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Count of category 3]" caption="Count of category 3" measure="1" displayFolder="" measureGroup="Range 7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</cacheHierarchies>
  <kpis count="0"/>
  <dimensions count="9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  <dimension name="Range 5" uniqueName="[Range 5]" caption="Range 5"/>
    <dimension name="Range 6" uniqueName="[Range 6]" caption="Range 6"/>
    <dimension name="Range 7" uniqueName="[Range 7]" caption="Range 7"/>
  </dimensions>
  <measureGroups count="8">
    <measureGroup name="Range" caption="Range"/>
    <measureGroup name="Range 1" caption="Range 1"/>
    <measureGroup name="Range 2" caption="Range 2"/>
    <measureGroup name="Range 3" caption="Range 3"/>
    <measureGroup name="Range 4" caption="Range 4"/>
    <measureGroup name="Range 5" caption="Range 5"/>
    <measureGroup name="Range 6" caption="Range 6"/>
    <measureGroup name="Range 7" caption="Range 7"/>
  </measureGroups>
  <maps count="8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inc" refreshedDate="43793.798139583334" backgroundQuery="1" createdVersion="6" refreshedVersion="6" minRefreshableVersion="3" recordCount="0" supportSubquery="1" supportAdvancedDrill="1" xr:uid="{739F29C2-A8DC-4B30-BEB7-57B6F3B0487B}">
  <cacheSource type="external" connectionId="1"/>
  <cacheFields count="5">
    <cacheField name="[Range 7].[state].[state]" caption="state" numFmtId="0" hierarchy="59" level="1">
      <sharedItems count="4">
        <s v="canceled"/>
        <s v="failed"/>
        <s v="live"/>
        <s v="successful"/>
      </sharedItems>
    </cacheField>
    <cacheField name="[Range 7].[country].[country]" caption="country" numFmtId="0" hierarchy="60" level="1">
      <sharedItems containsSemiMixedTypes="0" containsNonDate="0" containsString="0"/>
    </cacheField>
    <cacheField name="[Range 7].[parent-Category].[parent-Category]" caption="parent-Category" numFmtId="0" hierarchy="69" level="1">
      <sharedItems containsSemiMixedTypes="0" containsNonDate="0" containsString="0"/>
    </cacheField>
    <cacheField name="[Range 7].[Sub-Category].[Sub-Category]" caption="Sub-Category" numFmtId="0" hierarchy="71" level="1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[Measures].[Count of category 3]" caption="Count of category 3" numFmtId="0" hierarchy="106" level="32767"/>
  </cacheFields>
  <cacheHierarchies count="10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 1].[percentage founded]" caption="percentage founded" attribute="1" defaultMemberUniqueName="[Range 1].[percentage founded].[All]" allUniqueName="[Range 1].[percentage founded].[All]" dimensionUniqueName="[Range 1]" displayFolder="" count="0" memberValueDatatype="5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5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Parent-category]" caption="Parent-category" attribute="1" defaultMemberUniqueName="[Range 1].[Parent-category].[All]" allUniqueName="[Range 1].[Parent-category].[All]" dimensionUniqueName="[Range 1]" displayFolder="" count="0" memberValueDatatype="130" unbalanced="0"/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2].[goal]" caption="goal" attribute="1" defaultMemberUniqueName="[Range 2].[goal].[All]" allUniqueName="[Range 2].[goal].[All]" dimensionUniqueName="[Range 2]" displayFolder="" count="0" memberValueDatatype="130" unbalanced="0"/>
    <cacheHierarchy uniqueName="[Range 2].[Number of successful]" caption="Number of successful" attribute="1" defaultMemberUniqueName="[Range 2].[Number of successful].[All]" allUniqueName="[Range 2].[Number of successful].[All]" dimensionUniqueName="[Range 2]" displayFolder="" count="0" memberValueDatatype="20" unbalanced="0"/>
    <cacheHierarchy uniqueName="[Range 2].[Number of failed]" caption="Number of failed" attribute="1" defaultMemberUniqueName="[Range 2].[Number of failed].[All]" allUniqueName="[Range 2].[Number of failed].[All]" dimensionUniqueName="[Range 2]" displayFolder="" count="0" memberValueDatatype="20" unbalanced="0"/>
    <cacheHierarchy uniqueName="[Range 2].[Number of canceled]" caption="Number of canceled" attribute="1" defaultMemberUniqueName="[Range 2].[Number of canceled].[All]" allUniqueName="[Range 2].[Number of canceled].[All]" dimensionUniqueName="[Range 2]" displayFolder="" count="0" memberValueDatatype="20" unbalanced="0"/>
    <cacheHierarchy uniqueName="[Range 2].[Total projects]" caption="Total projects" attribute="1" defaultMemberUniqueName="[Range 2].[Total projects].[All]" allUniqueName="[Range 2].[Total projects].[All]" dimensionUniqueName="[Range 2]" displayFolder="" count="0" memberValueDatatype="20" unbalanced="0"/>
    <cacheHierarchy uniqueName="[Range 2].[Percentage successful]" caption="Percentage successful" attribute="1" defaultMemberUniqueName="[Range 2].[Percentage successful].[All]" allUniqueName="[Range 2].[Percentage successful].[All]" dimensionUniqueName="[Range 2]" displayFolder="" count="0" memberValueDatatype="5" unbalanced="0"/>
    <cacheHierarchy uniqueName="[Range 2].[Percentage failed]" caption="Percentage failed" attribute="1" defaultMemberUniqueName="[Range 2].[Percentage failed].[All]" allUniqueName="[Range 2].[Percentage failed].[All]" dimensionUniqueName="[Range 2]" displayFolder="" count="0" memberValueDatatype="5" unbalanced="0"/>
    <cacheHierarchy uniqueName="[Range 2].[Percentage canceled]" caption="Percentage canceled" attribute="1" defaultMemberUniqueName="[Range 2].[Percentage canceled].[All]" allUniqueName="[Range 2].[Percentage canceled].[All]" dimensionUniqueName="[Range 2]" displayFolder="" count="0" memberValueDatatype="5" unbalanced="0"/>
    <cacheHierarchy uniqueName="[Range 3].[currency]" caption="currency" attribute="1" defaultMemberUniqueName="[Range 3].[currency].[All]" allUniqueName="[Range 3].[currency].[All]" dimensionUniqueName="[Range 3]" displayFolder="" count="0" memberValueDatatype="130" unbalanced="0"/>
    <cacheHierarchy uniqueName="[Range 3].[deadline]" caption="deadline" attribute="1" defaultMemberUniqueName="[Range 3].[deadline].[All]" allUniqueName="[Range 3].[deadline].[All]" dimensionUniqueName="[Range 3]" displayFolder="" count="0" memberValueDatatype="20" unbalanced="0"/>
    <cacheHierarchy uniqueName="[Range 3].[launched_at]" caption="launched_at" attribute="1" defaultMemberUniqueName="[Range 3].[launched_at].[All]" allUniqueName="[Range 3].[launched_at].[All]" dimensionUniqueName="[Range 3]" displayFolder="" count="0" memberValueDatatype="20" unbalanced="0"/>
    <cacheHierarchy uniqueName="[Range 3].[staff_pick]" caption="staff_pick" attribute="1" defaultMemberUniqueName="[Range 3].[staff_pick].[All]" allUniqueName="[Range 3].[staff_pick].[All]" dimensionUniqueName="[Range 3]" displayFolder="" count="0" memberValueDatatype="11" unbalanced="0"/>
    <cacheHierarchy uniqueName="[Range 3].[backers_count]" caption="backers_count" attribute="1" defaultMemberUniqueName="[Range 3].[backers_count].[All]" allUniqueName="[Range 3].[backers_count].[All]" dimensionUniqueName="[Range 3]" displayFolder="" count="0" memberValueDatatype="20" unbalanced="0"/>
    <cacheHierarchy uniqueName="[Range 3].[spotlight]" caption="spotlight" attribute="1" defaultMemberUniqueName="[Range 3].[spotlight].[All]" allUniqueName="[Range 3].[spotlight].[All]" dimensionUniqueName="[Range 3]" displayFolder="" count="0" memberValueDatatype="11" unbalanced="0"/>
    <cacheHierarchy uniqueName="[Range 4].[id]" caption="id" attribute="1" defaultMemberUniqueName="[Range 4].[id].[All]" allUniqueName="[Range 4].[id].[All]" dimensionUniqueName="[Range 4]" displayFolder="" count="0" memberValueDatatype="20" unbalanced="0"/>
    <cacheHierarchy uniqueName="[Range 4].[name]" caption="name" attribute="1" defaultMemberUniqueName="[Range 4].[name].[All]" allUniqueName="[Range 4].[name].[All]" dimensionUniqueName="[Range 4]" displayFolder="" count="0" memberValueDatatype="130" unbalanced="0"/>
    <cacheHierarchy uniqueName="[Range 4].[blurb]" caption="blurb" attribute="1" defaultMemberUniqueName="[Range 4].[blurb].[All]" allUniqueName="[Range 4].[blurb].[All]" dimensionUniqueName="[Range 4]" displayFolder="" count="0" memberValueDatatype="130" unbalanced="0"/>
    <cacheHierarchy uniqueName="[Range 4].[goal]" caption="goal" attribute="1" defaultMemberUniqueName="[Range 4].[goal].[All]" allUniqueName="[Range 4].[goal].[All]" dimensionUniqueName="[Range 4]" displayFolder="" count="0" memberValueDatatype="5" unbalanced="0"/>
    <cacheHierarchy uniqueName="[Range 4].[pledged]" caption="pledged" attribute="1" defaultMemberUniqueName="[Range 4].[pledged].[All]" allUniqueName="[Range 4].[pledged].[All]" dimensionUniqueName="[Range 4]" displayFolder="" count="0" memberValueDatatype="5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country]" caption="country" attribute="1" defaultMemberUniqueName="[Range 4].[country].[All]" allUniqueName="[Range 4].[country].[All]" dimensionUniqueName="[Range 4]" displayFolder="" count="0" memberValueDatatype="130" unbalanced="0"/>
    <cacheHierarchy uniqueName="[Range 4].[currency]" caption="currency" attribute="1" defaultMemberUniqueName="[Range 4].[currency].[All]" allUniqueName="[Range 4].[currency].[All]" dimensionUniqueName="[Range 4]" displayFolder="" count="0" memberValueDatatype="130" unbalanced="0"/>
    <cacheHierarchy uniqueName="[Range 4].[deadline]" caption="deadline" attribute="1" defaultMemberUniqueName="[Range 4].[deadline].[All]" allUniqueName="[Range 4].[deadline].[All]" dimensionUniqueName="[Range 4]" displayFolder="" count="0" memberValueDatatype="20" unbalanced="0"/>
    <cacheHierarchy uniqueName="[Range 4].[launched_at]" caption="launched_at" attribute="1" defaultMemberUniqueName="[Range 4].[launched_at].[All]" allUniqueName="[Range 4].[launched_at].[All]" dimensionUniqueName="[Range 4]" displayFolder="" count="0" memberValueDatatype="20" unbalanced="0"/>
    <cacheHierarchy uniqueName="[Range 4].[staff_pick]" caption="staff_pick" attribute="1" defaultMemberUniqueName="[Range 4].[staff_pick].[All]" allUniqueName="[Range 4].[staff_pick].[All]" dimensionUniqueName="[Range 4]" displayFolder="" count="0" memberValueDatatype="11" unbalanced="0"/>
    <cacheHierarchy uniqueName="[Range 4].[backers_count]" caption="backers_count" attribute="1" defaultMemberUniqueName="[Range 4].[backers_count].[All]" allUniqueName="[Range 4].[backers_count].[All]" dimensionUniqueName="[Range 4]" displayFolder="" count="0" memberValueDatatype="20" unbalanced="0"/>
    <cacheHierarchy uniqueName="[Range 4].[spotlight]" caption="spotlight" attribute="1" defaultMemberUniqueName="[Range 4].[spotlight].[All]" allUniqueName="[Range 4].[spotlight].[All]" dimensionUniqueName="[Range 4]" displayFolder="" count="0" memberValueDatatype="11" unbalanced="0"/>
    <cacheHierarchy uniqueName="[Range 4].[percentage founded]" caption="percentage founded" attribute="1" defaultMemberUniqueName="[Range 4].[percentage founded].[All]" allUniqueName="[Range 4].[percentage founded].[All]" dimensionUniqueName="[Range 4]" displayFolder="" count="0" memberValueDatatype="5" unbalanced="0"/>
    <cacheHierarchy uniqueName="[Range 4].[Average donation]" caption="Average donation" attribute="1" defaultMemberUniqueName="[Range 4].[Average donation].[All]" allUniqueName="[Range 4].[Average donation].[All]" dimensionUniqueName="[Range 4]" displayFolder="" count="0" memberValueDatatype="5" unbalanced="0"/>
    <cacheHierarchy uniqueName="[Range 4].[Category and Sub-Category]" caption="Category and Sub-Category" attribute="1" defaultMemberUniqueName="[Range 4].[Category and Sub-Category].[All]" allUniqueName="[Range 4].[Category and Sub-Category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-Category]" caption="Sub-Category" attribute="1" defaultMemberUniqueName="[Range 4].[Sub-Category].[All]" allUniqueName="[Range 4].[Sub-Category].[All]" dimensionUniqueName="[Range 4]" displayFolder="" count="0" memberValueDatatype="130" unbalanced="0"/>
    <cacheHierarchy uniqueName="[Range 5].[parent-Category]" caption="parent-Category" attribute="1" defaultMemberUniqueName="[Range 5].[parent-Category].[All]" allUniqueName="[Range 5].[parent-Category].[All]" dimensionUniqueName="[Range 5]" displayFolder="" count="0" memberValueDatatype="130" unbalanced="0"/>
    <cacheHierarchy uniqueName="[Range 5].[category]" caption="category" attribute="1" defaultMemberUniqueName="[Range 5].[category].[All]" allUniqueName="[Range 5].[category].[All]" dimensionUniqueName="[Range 5]" displayFolder="" count="0" memberValueDatatype="130" unbalanced="0"/>
    <cacheHierarchy uniqueName="[Range 5].[Sub-Category]" caption="Sub-Category" attribute="1" defaultMemberUniqueName="[Range 5].[Sub-Category].[All]" allUniqueName="[Range 5].[Sub-Category].[All]" dimensionUniqueName="[Range 5]" displayFolder="" count="0" memberValueDatatype="130" unbalanced="0"/>
    <cacheHierarchy uniqueName="[Range 6].[deadline]" caption="deadline" attribute="1" defaultMemberUniqueName="[Range 6].[deadline].[All]" allUniqueName="[Range 6].[deadline].[All]" dimensionUniqueName="[Range 6]" displayFolder="" count="0" memberValueDatatype="20" unbalanced="0"/>
    <cacheHierarchy uniqueName="[Range 7].[id]" caption="id" attribute="1" defaultMemberUniqueName="[Range 7].[id].[All]" allUniqueName="[Range 7].[id].[All]" dimensionUniqueName="[Range 7]" displayFolder="" count="0" memberValueDatatype="20" unbalanced="0"/>
    <cacheHierarchy uniqueName="[Range 7].[name]" caption="name" attribute="1" defaultMemberUniqueName="[Range 7].[name].[All]" allUniqueName="[Range 7].[name].[All]" dimensionUniqueName="[Range 7]" displayFolder="" count="0" memberValueDatatype="130" unbalanced="0"/>
    <cacheHierarchy uniqueName="[Range 7].[blurb]" caption="blurb" attribute="1" defaultMemberUniqueName="[Range 7].[blurb].[All]" allUniqueName="[Range 7].[blurb].[All]" dimensionUniqueName="[Range 7]" displayFolder="" count="0" memberValueDatatype="130" unbalanced="0"/>
    <cacheHierarchy uniqueName="[Range 7].[goal]" caption="goal" attribute="1" defaultMemberUniqueName="[Range 7].[goal].[All]" allUniqueName="[Range 7].[goal].[All]" dimensionUniqueName="[Range 7]" displayFolder="" count="0" memberValueDatatype="5" unbalanced="0"/>
    <cacheHierarchy uniqueName="[Range 7].[pledged]" caption="pledged" attribute="1" defaultMemberUniqueName="[Range 7].[pledged].[All]" allUniqueName="[Range 7].[pledged].[All]" dimensionUniqueName="[Range 7]" displayFolder="" count="0" memberValueDatatype="5" unbalanced="0"/>
    <cacheHierarchy uniqueName="[Range 7].[state]" caption="state" attribute="1" defaultMemberUniqueName="[Range 7].[state].[All]" allUniqueName="[Range 7].[state].[All]" dimensionUniqueName="[Range 7]" displayFolder="" count="2" memberValueDatatype="130" unbalanced="0">
      <fieldsUsage count="2">
        <fieldUsage x="-1"/>
        <fieldUsage x="0"/>
      </fieldsUsage>
    </cacheHierarchy>
    <cacheHierarchy uniqueName="[Range 7].[country]" caption="country" attribute="1" defaultMemberUniqueName="[Range 7].[country].[All]" allUniqueName="[Range 7].[country].[All]" dimensionUniqueName="[Range 7]" displayFolder="" count="2" memberValueDatatype="130" unbalanced="0">
      <fieldsUsage count="2">
        <fieldUsage x="-1"/>
        <fieldUsage x="1"/>
      </fieldsUsage>
    </cacheHierarchy>
    <cacheHierarchy uniqueName="[Range 7].[currency]" caption="currency" attribute="1" defaultMemberUniqueName="[Range 7].[currency].[All]" allUniqueName="[Range 7].[currency].[All]" dimensionUniqueName="[Range 7]" displayFolder="" count="0" memberValueDatatype="130" unbalanced="0"/>
    <cacheHierarchy uniqueName="[Range 7].[deadline]" caption="deadline" attribute="1" defaultMemberUniqueName="[Range 7].[deadline].[All]" allUniqueName="[Range 7].[deadline].[All]" dimensionUniqueName="[Range 7]" displayFolder="" count="0" memberValueDatatype="20" unbalanced="0"/>
    <cacheHierarchy uniqueName="[Range 7].[launched_at]" caption="launched_at" attribute="1" defaultMemberUniqueName="[Range 7].[launched_at].[All]" allUniqueName="[Range 7].[launched_at].[All]" dimensionUniqueName="[Range 7]" displayFolder="" count="0" memberValueDatatype="20" unbalanced="0"/>
    <cacheHierarchy uniqueName="[Range 7].[staff_pick]" caption="staff_pick" attribute="1" defaultMemberUniqueName="[Range 7].[staff_pick].[All]" allUniqueName="[Range 7].[staff_pick].[All]" dimensionUniqueName="[Range 7]" displayFolder="" count="0" memberValueDatatype="11" unbalanced="0"/>
    <cacheHierarchy uniqueName="[Range 7].[backers_count]" caption="backers_count" attribute="1" defaultMemberUniqueName="[Range 7].[backers_count].[All]" allUniqueName="[Range 7].[backers_count].[All]" dimensionUniqueName="[Range 7]" displayFolder="" count="0" memberValueDatatype="20" unbalanced="0"/>
    <cacheHierarchy uniqueName="[Range 7].[spotlight]" caption="spotlight" attribute="1" defaultMemberUniqueName="[Range 7].[spotlight].[All]" allUniqueName="[Range 7].[spotlight].[All]" dimensionUniqueName="[Range 7]" displayFolder="" count="0" memberValueDatatype="11" unbalanced="0"/>
    <cacheHierarchy uniqueName="[Range 7].[percentage founded]" caption="percentage founded" attribute="1" defaultMemberUniqueName="[Range 7].[percentage founded].[All]" allUniqueName="[Range 7].[percentage founded].[All]" dimensionUniqueName="[Range 7]" displayFolder="" count="0" memberValueDatatype="5" unbalanced="0"/>
    <cacheHierarchy uniqueName="[Range 7].[Average donation]" caption="Average donation" attribute="1" defaultMemberUniqueName="[Range 7].[Average donation].[All]" allUniqueName="[Range 7].[Average donation].[All]" dimensionUniqueName="[Range 7]" displayFolder="" count="0" memberValueDatatype="5" unbalanced="0"/>
    <cacheHierarchy uniqueName="[Range 7].[parent-Category]" caption="parent-Category" attribute="1" defaultMemberUniqueName="[Range 7].[parent-Category].[All]" allUniqueName="[Range 7].[parent-Category].[All]" dimensionUniqueName="[Range 7]" displayFolder="" count="2" memberValueDatatype="130" unbalanced="0">
      <fieldsUsage count="2">
        <fieldUsage x="-1"/>
        <fieldUsage x="2"/>
      </fieldsUsage>
    </cacheHierarchy>
    <cacheHierarchy uniqueName="[Range 7].[category]" caption="category" attribute="1" defaultMemberUniqueName="[Range 7].[category].[All]" allUniqueName="[Range 7].[category].[All]" dimensionUniqueName="[Range 7]" displayFolder="" count="0" memberValueDatatype="130" unbalanced="0"/>
    <cacheHierarchy uniqueName="[Range 7].[Sub-Category]" caption="Sub-Category" attribute="1" defaultMemberUniqueName="[Range 7].[Sub-Category].[All]" allUniqueName="[Range 7].[Sub-Category].[All]" dimensionUniqueName="[Range 7]" displayFolder="" count="2" memberValueDatatype="130" unbalanced="0">
      <fieldsUsage count="2">
        <fieldUsage x="-1"/>
        <fieldUsage x="3"/>
      </fieldsUsage>
    </cacheHierarchy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XL_Count Range 5]" caption="__XL_Count Range 5" measure="1" displayFolder="" measureGroup="Range 5" count="0" hidden="1"/>
    <cacheHierarchy uniqueName="[Measures].[__XL_Count Range 6]" caption="__XL_Count Range 6" measure="1" displayFolder="" measureGroup="Range 6" count="0" hidden="1"/>
    <cacheHierarchy uniqueName="[Measures].[__XL_Count Range 7]" caption="__XL_Count Range 7" measure="1" displayFolder="" measureGroup="Range 7" count="0" hidden="1"/>
    <cacheHierarchy uniqueName="[Measures].[__No measures defined]" caption="__No measures defined" measure="1" displayFolder="" count="0" hidden="1"/>
    <cacheHierarchy uniqueName="[Measures].[Sum of goal]" caption="Sum of goal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rrency]" caption="Count of currency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Sub-category]" caption="Count of Sub-category" measure="1" displayFolder="" measureGroup="Range 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ategory and Sub-Category]" caption="Count of Category and Sub-Category" measure="1" displayFolder="" measureGroup="Range 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verage donation]" caption="Sum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ercentage founded]" caption="Sum of percentage founded" measure="1" displayFolder="" measureGroup="Range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backers_count]" caption="Sum of backers_coun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launched_at]" caption="Sum of launched_at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taff_pick]" caption="Count of staff_pick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ledged]" caption="Sum of pledged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spotlight]" caption="Count of spotlight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otal projects]" caption="Sum of Total projects" measure="1" displayFolder="" measureGroup="Range 2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Number of canceled]" caption="Sum of Number of canceled" measure="1" displayFolder="" measureGroup="Range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deadline]" caption="Sum of deadlin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goal]" caption="Count of goal" measure="1" displayFolder="" measureGroup="Range 2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goal 2]" caption="Count of goal 2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ercentage successful]" caption="Sum of Percentage successful" measure="1" displayFolder="" measureGroup="Range 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tate]" caption="Count of state" measure="1" displayFolder="" measureGroup="Range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goal 2]" caption="Sum of goal 2" measure="1" displayFolder="" measureGroup="Range 4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Category]" caption="Count of Category" measure="1" displayFolder="" measureGroup="Range 4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Sub-Category 2]" caption="Count of Sub-Category 2" measure="1" displayFolder="" measureGroup="Range 4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Category and Sub-Category 2]" caption="Count of Category and Sub-Category 2" measure="1" displayFolder="" measureGroup="Range 4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Count of category 2]" caption="Count of category 2" measure="1" displayFolder="" measureGroup="Range 5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Count of Sub-Category 3]" caption="Count of Sub-Category 3" measure="1" displayFolder="" measureGroup="Range 5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parent-Category]" caption="Count of parent-Category" measure="1" displayFolder="" measureGroup="Range 5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Count of category 3]" caption="Count of category 3" measure="1" displayFolder="" measureGroup="Range 7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70"/>
        </ext>
      </extLst>
    </cacheHierarchy>
  </cacheHierarchies>
  <kpis count="0"/>
  <dimensions count="9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  <dimension name="Range 5" uniqueName="[Range 5]" caption="Range 5"/>
    <dimension name="Range 6" uniqueName="[Range 6]" caption="Range 6"/>
    <dimension name="Range 7" uniqueName="[Range 7]" caption="Range 7"/>
  </dimensions>
  <measureGroups count="8">
    <measureGroup name="Range" caption="Range"/>
    <measureGroup name="Range 1" caption="Range 1"/>
    <measureGroup name="Range 2" caption="Range 2"/>
    <measureGroup name="Range 3" caption="Range 3"/>
    <measureGroup name="Range 4" caption="Range 4"/>
    <measureGroup name="Range 5" caption="Range 5"/>
    <measureGroup name="Range 6" caption="Range 6"/>
    <measureGroup name="Range 7" caption="Range 7"/>
  </measureGroups>
  <maps count="8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nc" refreshedDate="43805.641765624998" createdVersion="6" refreshedVersion="6" minRefreshableVersion="3" recordCount="4114" xr:uid="{11A0EA95-2076-4361-9086-276DD458A937}">
  <cacheSource type="worksheet">
    <worksheetSource ref="A1:T4115" sheet="Master Sheet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ounded" numFmtId="0">
      <sharedItems containsSemiMixedTypes="0" containsString="0" containsNumber="1" minValue="0" maxValue="2260300"/>
    </cacheField>
    <cacheField name="Average donation" numFmtId="0">
      <sharedItems containsString="0" containsBlank="1" containsNumber="1" minValue="3.25" maxValue="2500.969696969697"/>
    </cacheField>
    <cacheField name="parent-Category" numFmtId="0">
      <sharedItems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uon" numFmtId="0">
      <sharedItems containsNonDate="0" containsDate="1" containsString="0" containsBlank="1" minDate="2014-08-07T12:21:47" maxDate="2017-03-02T14:24:43" count="7">
        <d v="2015-07-23T03:00:00"/>
        <d v="2017-03-02T14:24:43"/>
        <d v="2016-02-15T16:51:23"/>
        <d v="2014-08-07T12:21:47"/>
        <d v="2015-12-19T20:01:19"/>
        <d v="2016-07-29T05:35:00"/>
        <m/>
      </sharedItems>
      <fieldGroup par="21" base="19">
        <rangePr groupBy="months" startDate="2014-08-07T12:21:47" endDate="2017-03-02T14:24:43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2/2017"/>
        </groupItems>
      </fieldGroup>
    </cacheField>
    <cacheField name="Quarters" numFmtId="0" databaseField="0">
      <fieldGroup base="19">
        <rangePr groupBy="quarters" startDate="2014-08-07T12:21:47" endDate="2017-03-02T14:24:43"/>
        <groupItems count="6">
          <s v="&lt;8/7/2014"/>
          <s v="Qtr1"/>
          <s v="Qtr2"/>
          <s v="Qtr3"/>
          <s v="Qtr4"/>
          <s v="&gt;3/2/2017"/>
        </groupItems>
      </fieldGroup>
    </cacheField>
    <cacheField name="Years" numFmtId="0" databaseField="0">
      <fieldGroup base="19">
        <rangePr groupBy="years" startDate="2014-08-07T12:21:47" endDate="2017-03-02T14:24:43"/>
        <groupItems count="6">
          <s v="&lt;8/7/2014"/>
          <s v="2014"/>
          <s v="2015"/>
          <s v="2016"/>
          <s v="2017"/>
          <s v="&gt;3/2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x v="0"/>
    <x v="0"/>
    <x v="0"/>
    <x v="0"/>
    <n v="1437620400"/>
    <x v="0"/>
    <b v="0"/>
    <x v="0"/>
    <b v="1"/>
  </r>
  <r>
    <n v="1"/>
    <x v="1"/>
    <s v="A Hannibal TV Show Fan Convention and Art Collective"/>
    <x v="1"/>
    <x v="1"/>
    <x v="0"/>
    <x v="0"/>
    <x v="0"/>
    <n v="1488464683"/>
    <x v="1"/>
    <b v="0"/>
    <x v="1"/>
    <b v="1"/>
  </r>
  <r>
    <n v="2"/>
    <x v="2"/>
    <s v="Completion fund for post-production for teaser of British crime/drama tv series about a girl who sells morals for money"/>
    <x v="2"/>
    <x v="2"/>
    <x v="0"/>
    <x v="1"/>
    <x v="1"/>
    <n v="1455555083"/>
    <x v="2"/>
    <b v="0"/>
    <x v="2"/>
    <b v="1"/>
  </r>
  <r>
    <n v="3"/>
    <x v="3"/>
    <s v="We already produced the *very* beginning of this story. Help us to see it through?"/>
    <x v="3"/>
    <x v="3"/>
    <x v="0"/>
    <x v="0"/>
    <x v="0"/>
    <n v="1407414107"/>
    <x v="3"/>
    <b v="0"/>
    <x v="3"/>
    <b v="1"/>
  </r>
  <r>
    <n v="4"/>
    <x v="4"/>
    <s v="19th centuryâ€™s most notorious literary characters, out of step with the times, find comradery as roommates in modern day Los Angeles."/>
    <x v="4"/>
    <x v="4"/>
    <x v="0"/>
    <x v="0"/>
    <x v="0"/>
    <n v="1450555279"/>
    <x v="4"/>
    <b v="0"/>
    <x v="4"/>
    <b v="1"/>
  </r>
  <r>
    <n v="5"/>
    <x v="5"/>
    <s v="The BBQ Daddy will be Filming the 1st episode of the Next Hit series to come to Network Television &quot;Bailout My Cookout&quot;"/>
    <x v="5"/>
    <x v="5"/>
    <x v="0"/>
    <x v="0"/>
    <x v="0"/>
    <n v="1469770500"/>
    <x v="5"/>
    <b v="0"/>
    <x v="5"/>
    <b v="1"/>
  </r>
  <r>
    <n v="6"/>
    <x v="6"/>
    <s v="The story of &quot;Point Hope&quot; will honor, respect, and share the beauty and traditions of the Alaska Natives in Point Hope, AK: the Inupiat"/>
    <x v="6"/>
    <x v="6"/>
    <x v="0"/>
    <x v="0"/>
    <x v="0"/>
    <n v="1402710250"/>
    <x v="6"/>
    <b v="0"/>
    <x v="6"/>
    <b v="1"/>
  </r>
  <r>
    <n v="7"/>
    <x v="7"/>
    <s v="Secrets bond three unfortunate teens who are facing issues that are common among youth today. And for one, it becomes too much to bear."/>
    <x v="7"/>
    <x v="7"/>
    <x v="0"/>
    <x v="0"/>
    <x v="0"/>
    <n v="1467680867"/>
    <x v="7"/>
    <b v="0"/>
    <x v="7"/>
    <b v="1"/>
  </r>
  <r>
    <n v="8"/>
    <x v="8"/>
    <s v="Help us raise the funds to film our pilot episode!"/>
    <x v="8"/>
    <x v="8"/>
    <x v="0"/>
    <x v="0"/>
    <x v="0"/>
    <n v="1460754000"/>
    <x v="8"/>
    <b v="0"/>
    <x v="8"/>
    <b v="1"/>
  </r>
  <r>
    <n v="9"/>
    <x v="9"/>
    <s v="Capturing everyday life at Falkirk Academy, a fictitious elite private high school where &quot;everyday life&quot; is anything but normal."/>
    <x v="2"/>
    <x v="9"/>
    <x v="0"/>
    <x v="0"/>
    <x v="0"/>
    <n v="1460860144"/>
    <x v="9"/>
    <b v="0"/>
    <x v="9"/>
    <b v="1"/>
  </r>
  <r>
    <n v="10"/>
    <x v="10"/>
    <s v="Making a reality show casting the real elites of China. They are fun, young, wild, and ambitious. Filmed in Beijing with real risks."/>
    <x v="9"/>
    <x v="10"/>
    <x v="0"/>
    <x v="0"/>
    <x v="0"/>
    <n v="1403660279"/>
    <x v="10"/>
    <b v="0"/>
    <x v="10"/>
    <b v="1"/>
  </r>
  <r>
    <n v="11"/>
    <x v="11"/>
    <s v="HamRadioNow will produce YouTube video of the complete 2016 ARRL &amp; TAPR Amateur Radio (Ham Radio) Digital Communications Conference"/>
    <x v="10"/>
    <x v="11"/>
    <x v="0"/>
    <x v="0"/>
    <x v="0"/>
    <n v="1471834800"/>
    <x v="11"/>
    <b v="0"/>
    <x v="11"/>
    <b v="1"/>
  </r>
  <r>
    <n v="12"/>
    <x v="12"/>
    <s v="Spinward Traveller is based on the award winning role-playing game. Launch your imagination into the Traveller universe at Jump 6."/>
    <x v="11"/>
    <x v="12"/>
    <x v="0"/>
    <x v="0"/>
    <x v="0"/>
    <n v="1405479600"/>
    <x v="12"/>
    <b v="0"/>
    <x v="12"/>
    <b v="1"/>
  </r>
  <r>
    <n v="13"/>
    <x v="13"/>
    <s v="A travel series hosted by touring musicians that profiles a different American city in each episode."/>
    <x v="8"/>
    <x v="13"/>
    <x v="0"/>
    <x v="0"/>
    <x v="0"/>
    <n v="1466713620"/>
    <x v="13"/>
    <b v="0"/>
    <x v="13"/>
    <b v="1"/>
  </r>
  <r>
    <n v="14"/>
    <x v="14"/>
    <s v="A highly charged post apocalyptic sci fi series that pulls no punches!"/>
    <x v="12"/>
    <x v="14"/>
    <x v="0"/>
    <x v="2"/>
    <x v="2"/>
    <n v="1405259940"/>
    <x v="14"/>
    <b v="0"/>
    <x v="14"/>
    <b v="1"/>
  </r>
  <r>
    <n v="15"/>
    <x v="15"/>
    <s v="Cien&amp;Cia es un proyecto transmedia para televisiÃ³n; la finalidad de la venta de camisetas es financiar el reality (Factual)."/>
    <x v="13"/>
    <x v="15"/>
    <x v="0"/>
    <x v="3"/>
    <x v="3"/>
    <n v="1443384840"/>
    <x v="15"/>
    <b v="0"/>
    <x v="15"/>
    <b v="1"/>
  </r>
  <r>
    <n v="16"/>
    <x v="16"/>
    <s v="We want to create a Sizzle Reel to pitch a Reality TV Series to TV Executive starring artists Art Moose will use new artists each week."/>
    <x v="14"/>
    <x v="16"/>
    <x v="0"/>
    <x v="0"/>
    <x v="0"/>
    <n v="1402896600"/>
    <x v="16"/>
    <b v="0"/>
    <x v="16"/>
    <b v="1"/>
  </r>
  <r>
    <n v="17"/>
    <x v="17"/>
    <s v="Uplifting English sitcom, a love letter to youthful exuberance that proves once and for all that none of us are ready for real life."/>
    <x v="15"/>
    <x v="17"/>
    <x v="0"/>
    <x v="1"/>
    <x v="1"/>
    <n v="1415126022"/>
    <x v="17"/>
    <b v="0"/>
    <x v="17"/>
    <b v="1"/>
  </r>
  <r>
    <n v="18"/>
    <x v="18"/>
    <s v="The Indian cooking show you crave: complete with cooking, travel to India, and loads of spicy inspiration with Anupy."/>
    <x v="11"/>
    <x v="18"/>
    <x v="0"/>
    <x v="0"/>
    <x v="0"/>
    <n v="1410958856"/>
    <x v="18"/>
    <b v="0"/>
    <x v="18"/>
    <b v="1"/>
  </r>
  <r>
    <n v="19"/>
    <x v="19"/>
    <s v="Brouhaha chronicles the adventures of aspiring comedian and prolific hedonist Jenny Carmichael as she works at a clickbait website."/>
    <x v="16"/>
    <x v="19"/>
    <x v="0"/>
    <x v="0"/>
    <x v="0"/>
    <n v="1437420934"/>
    <x v="19"/>
    <b v="0"/>
    <x v="19"/>
    <b v="1"/>
  </r>
  <r>
    <n v="20"/>
    <x v="20"/>
    <s v="Help us reach our goal &amp; pay the drama dept that is performing the hard read, which is set for October 2015."/>
    <x v="13"/>
    <x v="20"/>
    <x v="0"/>
    <x v="0"/>
    <x v="0"/>
    <n v="1442167912"/>
    <x v="20"/>
    <b v="0"/>
    <x v="20"/>
    <b v="1"/>
  </r>
  <r>
    <n v="21"/>
    <x v="21"/>
    <s v="â€œLIFE of an INGREDIENT,&quot; a series that tells the story of the greatest chef &amp; farm collaborators in todayâ€™s marketplace."/>
    <x v="17"/>
    <x v="21"/>
    <x v="0"/>
    <x v="0"/>
    <x v="0"/>
    <n v="1411743789"/>
    <x v="21"/>
    <b v="0"/>
    <x v="21"/>
    <b v="1"/>
  </r>
  <r>
    <n v="22"/>
    <x v="22"/>
    <s v="Meet Gary, and Troy: Two unlikely friends that investigate &quot;strange phenomenon&quot;."/>
    <x v="18"/>
    <x v="22"/>
    <x v="0"/>
    <x v="0"/>
    <x v="0"/>
    <n v="1420099140"/>
    <x v="22"/>
    <b v="0"/>
    <x v="22"/>
    <b v="1"/>
  </r>
  <r>
    <n v="23"/>
    <x v="23"/>
    <s v="Lois and Berlin are the Lucy and Ricky of reality. You will go on  journey to reinvent beauty from the inside out. Be the star !"/>
    <x v="13"/>
    <x v="23"/>
    <x v="0"/>
    <x v="0"/>
    <x v="0"/>
    <n v="1430407200"/>
    <x v="23"/>
    <b v="0"/>
    <x v="23"/>
    <b v="1"/>
  </r>
  <r>
    <n v="24"/>
    <x v="24"/>
    <s v="STL Up Late is a weekly late night comedy talk show for St. Louis television."/>
    <x v="19"/>
    <x v="24"/>
    <x v="0"/>
    <x v="0"/>
    <x v="0"/>
    <n v="1442345940"/>
    <x v="24"/>
    <b v="0"/>
    <x v="24"/>
    <b v="1"/>
  </r>
  <r>
    <n v="25"/>
    <x v="25"/>
    <s v="A dram-com television series revolved around memory and the hardships and revelations that come with its early turning point."/>
    <x v="20"/>
    <x v="25"/>
    <x v="0"/>
    <x v="0"/>
    <x v="0"/>
    <n v="1452299761"/>
    <x v="25"/>
    <b v="0"/>
    <x v="25"/>
    <b v="1"/>
  </r>
  <r>
    <n v="26"/>
    <x v="26"/>
    <s v="Highlighting Sicily's points of light: its extraordinary people. Editing phase is now underway!!!"/>
    <x v="21"/>
    <x v="26"/>
    <x v="0"/>
    <x v="0"/>
    <x v="0"/>
    <n v="1408278144"/>
    <x v="26"/>
    <b v="0"/>
    <x v="10"/>
    <b v="1"/>
  </r>
  <r>
    <n v="27"/>
    <x v="27"/>
    <s v="B-Rabbit is a hilarious depiction of immigrating to New Zealand and the life you desperately tried to leave behind."/>
    <x v="22"/>
    <x v="27"/>
    <x v="0"/>
    <x v="4"/>
    <x v="4"/>
    <n v="1416113833"/>
    <x v="27"/>
    <b v="0"/>
    <x v="3"/>
    <b v="1"/>
  </r>
  <r>
    <n v="28"/>
    <x v="28"/>
    <s v="John and Brian are on a quest to change people's lives and rehabilitate dogs."/>
    <x v="14"/>
    <x v="28"/>
    <x v="0"/>
    <x v="0"/>
    <x v="0"/>
    <n v="1450307284"/>
    <x v="28"/>
    <b v="0"/>
    <x v="26"/>
    <b v="1"/>
  </r>
  <r>
    <n v="29"/>
    <x v="29"/>
    <s v="Genuine, no cliche Cop dramedy. Stories based on Adam's time as a Constable. What really goes on? Think you know the Police? Find out."/>
    <x v="9"/>
    <x v="29"/>
    <x v="0"/>
    <x v="1"/>
    <x v="1"/>
    <n v="1406045368"/>
    <x v="29"/>
    <b v="0"/>
    <x v="27"/>
    <b v="1"/>
  </r>
  <r>
    <n v="30"/>
    <x v="30"/>
    <s v="Comedy series about three introverted roommates coping with single life, secret resentments, and loudmouthed extroverts."/>
    <x v="23"/>
    <x v="30"/>
    <x v="0"/>
    <x v="0"/>
    <x v="0"/>
    <n v="1408604515"/>
    <x v="30"/>
    <b v="0"/>
    <x v="28"/>
    <b v="1"/>
  </r>
  <r>
    <n v="31"/>
    <x v="31"/>
    <s v="After a two-year hiatus, The Alan Katz Show is coming back! But it can't unless we can get a 16gb flash drive valued at $12.71!"/>
    <x v="24"/>
    <x v="31"/>
    <x v="0"/>
    <x v="0"/>
    <x v="0"/>
    <n v="1453748434"/>
    <x v="31"/>
    <b v="0"/>
    <x v="29"/>
    <b v="1"/>
  </r>
  <r>
    <n v="32"/>
    <x v="32"/>
    <s v="Approaching a milestone birthday, Gail abandons her group of yuppie stay-at-home mom friends for the vibrant and rowdy gay community."/>
    <x v="25"/>
    <x v="32"/>
    <x v="0"/>
    <x v="0"/>
    <x v="0"/>
    <n v="1463111940"/>
    <x v="32"/>
    <b v="0"/>
    <x v="30"/>
    <b v="1"/>
  </r>
  <r>
    <n v="33"/>
    <x v="33"/>
    <s v="3 best friends balance their work, personal and private lives while finding time for their imaginary friends (who are 3 puppets)."/>
    <x v="26"/>
    <x v="33"/>
    <x v="0"/>
    <x v="0"/>
    <x v="0"/>
    <n v="1447001501"/>
    <x v="33"/>
    <b v="0"/>
    <x v="31"/>
    <b v="1"/>
  </r>
  <r>
    <n v="34"/>
    <x v="34"/>
    <s v="A digitally dependent Josh, is forced to coexist with his promiscuous problematic cousin Wes, and face his fears of a human connection"/>
    <x v="27"/>
    <x v="34"/>
    <x v="0"/>
    <x v="0"/>
    <x v="0"/>
    <n v="1407224601"/>
    <x v="34"/>
    <b v="0"/>
    <x v="32"/>
    <b v="1"/>
  </r>
  <r>
    <n v="35"/>
    <x v="35"/>
    <s v="Why Adam? is an independent TV show that explores concepts of basic science in everyday life."/>
    <x v="28"/>
    <x v="35"/>
    <x v="0"/>
    <x v="0"/>
    <x v="0"/>
    <n v="1430179200"/>
    <x v="35"/>
    <b v="0"/>
    <x v="33"/>
    <b v="1"/>
  </r>
  <r>
    <n v="36"/>
    <x v="36"/>
    <s v="A modern day priest makes an unusual discovery, setting off a chain of events."/>
    <x v="12"/>
    <x v="36"/>
    <x v="0"/>
    <x v="0"/>
    <x v="0"/>
    <n v="1428128525"/>
    <x v="36"/>
    <b v="0"/>
    <x v="34"/>
    <b v="1"/>
  </r>
  <r>
    <n v="37"/>
    <x v="37"/>
    <s v="Take an unscripted, real-time journey with Greg Aiello to the planet's wildest and most iconic places on this adventure travel TV show."/>
    <x v="29"/>
    <x v="37"/>
    <x v="0"/>
    <x v="0"/>
    <x v="0"/>
    <n v="1425055079"/>
    <x v="37"/>
    <b v="0"/>
    <x v="35"/>
    <b v="1"/>
  </r>
  <r>
    <n v="38"/>
    <x v="38"/>
    <s v="A television show about three brothers from Chicago on a mission to discover and highlight the best breweries in America."/>
    <x v="30"/>
    <x v="38"/>
    <x v="0"/>
    <x v="0"/>
    <x v="0"/>
    <n v="1368235344"/>
    <x v="38"/>
    <b v="0"/>
    <x v="36"/>
    <b v="1"/>
  </r>
  <r>
    <n v="39"/>
    <x v="39"/>
    <s v="Mystery-Drama Series. Following a shocking event, residents of a remote woodland community learn that some wounds never heal..."/>
    <x v="31"/>
    <x v="39"/>
    <x v="0"/>
    <x v="1"/>
    <x v="1"/>
    <n v="1401058740"/>
    <x v="39"/>
    <b v="0"/>
    <x v="37"/>
    <b v="1"/>
  </r>
  <r>
    <n v="40"/>
    <x v="40"/>
    <s v="There is a cooking show in production that needs your help, a show about using local ingredients to create simple and elegant meals."/>
    <x v="13"/>
    <x v="40"/>
    <x v="0"/>
    <x v="0"/>
    <x v="0"/>
    <n v="1403150400"/>
    <x v="40"/>
    <b v="0"/>
    <x v="38"/>
    <b v="1"/>
  </r>
  <r>
    <n v="41"/>
    <x v="41"/>
    <s v="A TV series that takes place in a high school setting with religions,morals,&amp; ethics as a guiding message for students &amp; their families"/>
    <x v="13"/>
    <x v="41"/>
    <x v="0"/>
    <x v="0"/>
    <x v="0"/>
    <n v="1412516354"/>
    <x v="41"/>
    <b v="0"/>
    <x v="10"/>
    <b v="1"/>
  </r>
  <r>
    <n v="42"/>
    <x v="42"/>
    <s v="A show that explores the universal hospitality and shenanigans of BRO cultures in the most forbidden and unfamiliar places on earth!"/>
    <x v="32"/>
    <x v="42"/>
    <x v="0"/>
    <x v="0"/>
    <x v="0"/>
    <n v="1419780026"/>
    <x v="42"/>
    <b v="0"/>
    <x v="39"/>
    <b v="1"/>
  </r>
  <r>
    <n v="43"/>
    <x v="43"/>
    <s v="Anglicon is a fan-run British media convention with a focus on Doctor Who, returning to the Seattle area bigger and better than ever!"/>
    <x v="3"/>
    <x v="43"/>
    <x v="0"/>
    <x v="0"/>
    <x v="0"/>
    <n v="1405209600"/>
    <x v="43"/>
    <b v="0"/>
    <x v="40"/>
    <b v="1"/>
  </r>
  <r>
    <n v="44"/>
    <x v="44"/>
    <s v="The Creator of the hit FOX show THE BOURBON LOUNGE brings you BIG WHISKEY. A new travel show exploring whiskey like you've never seen."/>
    <x v="13"/>
    <x v="41"/>
    <x v="0"/>
    <x v="0"/>
    <x v="0"/>
    <n v="1412648537"/>
    <x v="44"/>
    <b v="0"/>
    <x v="41"/>
    <b v="1"/>
  </r>
  <r>
    <n v="45"/>
    <x v="45"/>
    <s v="The Art of the Lift is a crime drama that follows an expert crew of pick-pockets and their attempt at breaking in a new recruit."/>
    <x v="10"/>
    <x v="44"/>
    <x v="0"/>
    <x v="0"/>
    <x v="0"/>
    <n v="1461769107"/>
    <x v="45"/>
    <b v="0"/>
    <x v="42"/>
    <b v="1"/>
  </r>
  <r>
    <n v="46"/>
    <x v="46"/>
    <s v="The legendary community TV programme Joy's World is in dire need of new equipment! We are hoping you can help."/>
    <x v="33"/>
    <x v="45"/>
    <x v="0"/>
    <x v="2"/>
    <x v="2"/>
    <n v="1450220974"/>
    <x v="46"/>
    <b v="0"/>
    <x v="43"/>
    <b v="1"/>
  </r>
  <r>
    <n v="47"/>
    <x v="47"/>
    <s v="Cursed with attracting odd men, an independent woman takes on the Chicago dating scene again with the help of her offbeat friends."/>
    <x v="10"/>
    <x v="46"/>
    <x v="0"/>
    <x v="0"/>
    <x v="0"/>
    <n v="1419021607"/>
    <x v="47"/>
    <b v="0"/>
    <x v="16"/>
    <b v="1"/>
  </r>
  <r>
    <n v="48"/>
    <x v="48"/>
    <s v="With future neo-London as a backdrop to this new independent TV pilot, we investigate the bad and the corrupt that rule London."/>
    <x v="13"/>
    <x v="47"/>
    <x v="0"/>
    <x v="1"/>
    <x v="1"/>
    <n v="1425211200"/>
    <x v="48"/>
    <b v="0"/>
    <x v="44"/>
    <b v="1"/>
  </r>
  <r>
    <n v="49"/>
    <x v="49"/>
    <s v="Driving Jersey is real people telling real stories."/>
    <x v="14"/>
    <x v="48"/>
    <x v="0"/>
    <x v="0"/>
    <x v="0"/>
    <n v="1445660045"/>
    <x v="49"/>
    <b v="0"/>
    <x v="45"/>
    <b v="1"/>
  </r>
  <r>
    <n v="50"/>
    <x v="50"/>
    <s v="A brand new dating show which helps one lucky lady find her Mr Right with difficult decisions to make along the way."/>
    <x v="20"/>
    <x v="49"/>
    <x v="0"/>
    <x v="1"/>
    <x v="1"/>
    <n v="1422637200"/>
    <x v="50"/>
    <b v="0"/>
    <x v="19"/>
    <b v="1"/>
  </r>
  <r>
    <n v="51"/>
    <x v="51"/>
    <s v="Please help us reach stretch goals of 16k, 26k, 41k for the soundtrack, extended scenes &amp; story development for our sci-fi TV series!"/>
    <x v="34"/>
    <x v="50"/>
    <x v="0"/>
    <x v="0"/>
    <x v="0"/>
    <n v="1439245037"/>
    <x v="51"/>
    <b v="0"/>
    <x v="46"/>
    <b v="1"/>
  </r>
  <r>
    <n v="52"/>
    <x v="52"/>
    <s v="Kode Orange is an original television series that follows the lives of two police officers who join a special unit in high-crime LA"/>
    <x v="3"/>
    <x v="51"/>
    <x v="0"/>
    <x v="0"/>
    <x v="0"/>
    <n v="1405615846"/>
    <x v="52"/>
    <b v="0"/>
    <x v="47"/>
    <b v="1"/>
  </r>
  <r>
    <n v="53"/>
    <x v="53"/>
    <s v="Delicious TV's Vegan Mashup launching season two on public television"/>
    <x v="9"/>
    <x v="52"/>
    <x v="0"/>
    <x v="0"/>
    <x v="0"/>
    <n v="1396648800"/>
    <x v="53"/>
    <b v="0"/>
    <x v="27"/>
    <b v="1"/>
  </r>
  <r>
    <n v="54"/>
    <x v="54"/>
    <s v="TV stand-in Elizabeth was diagnosed BRCA+ as her mother was succumbing to cancer. This pilot navigates evolving modern female identity."/>
    <x v="3"/>
    <x v="53"/>
    <x v="0"/>
    <x v="0"/>
    <x v="0"/>
    <n v="1451063221"/>
    <x v="54"/>
    <b v="0"/>
    <x v="47"/>
    <b v="1"/>
  </r>
  <r>
    <n v="55"/>
    <x v="55"/>
    <s v="A story of an Italian family who tried it the right way but realized things work better if they do it &quot;their&quot; way. Weekly Series PILOT"/>
    <x v="35"/>
    <x v="54"/>
    <x v="0"/>
    <x v="0"/>
    <x v="0"/>
    <n v="1464390916"/>
    <x v="55"/>
    <b v="0"/>
    <x v="48"/>
    <b v="1"/>
  </r>
  <r>
    <n v="56"/>
    <x v="56"/>
    <s v="We want to see more women's cycling on TV - and we need your help to make it happen!"/>
    <x v="6"/>
    <x v="55"/>
    <x v="0"/>
    <x v="1"/>
    <x v="1"/>
    <n v="1433779200"/>
    <x v="56"/>
    <b v="0"/>
    <x v="49"/>
    <b v="1"/>
  </r>
  <r>
    <n v="57"/>
    <x v="57"/>
    <s v="An entertainment network built with a focus of uniting our community with quality, relevant live and scripted entertainment."/>
    <x v="36"/>
    <x v="56"/>
    <x v="0"/>
    <x v="0"/>
    <x v="0"/>
    <n v="1429991962"/>
    <x v="57"/>
    <b v="0"/>
    <x v="50"/>
    <b v="1"/>
  </r>
  <r>
    <n v="58"/>
    <x v="58"/>
    <s v="Alex thought he knew how the world worked. You live, you die and it's over. He was very, very wrong."/>
    <x v="3"/>
    <x v="57"/>
    <x v="0"/>
    <x v="0"/>
    <x v="0"/>
    <n v="1416423172"/>
    <x v="58"/>
    <b v="0"/>
    <x v="11"/>
    <b v="1"/>
  </r>
  <r>
    <n v="59"/>
    <x v="59"/>
    <s v="An electronic music producer stuck in his blue collar life has overnight success thrown at him when his music leaks on the internet."/>
    <x v="22"/>
    <x v="58"/>
    <x v="0"/>
    <x v="0"/>
    <x v="0"/>
    <n v="1442264400"/>
    <x v="59"/>
    <b v="0"/>
    <x v="51"/>
    <b v="1"/>
  </r>
  <r>
    <n v="60"/>
    <x v="60"/>
    <s v="Set in a beautiful but desolate world, we see how loneliness can lead to friendship in unconventional ways."/>
    <x v="37"/>
    <x v="59"/>
    <x v="0"/>
    <x v="1"/>
    <x v="1"/>
    <n v="1395532800"/>
    <x v="60"/>
    <b v="0"/>
    <x v="52"/>
    <b v="1"/>
  </r>
  <r>
    <n v="61"/>
    <x v="61"/>
    <s v="An exploration of the shadows that follow us from our past, the darkness that lives inside us and the ability to find our own freedom"/>
    <x v="10"/>
    <x v="60"/>
    <x v="0"/>
    <x v="0"/>
    <x v="0"/>
    <n v="1370547157"/>
    <x v="61"/>
    <b v="0"/>
    <x v="23"/>
    <b v="1"/>
  </r>
  <r>
    <n v="62"/>
    <x v="62"/>
    <s v="A man is forced to repeatedly crawl through a mysterious maze not knowing who captured him or why, but he is determined to find out."/>
    <x v="9"/>
    <x v="61"/>
    <x v="0"/>
    <x v="0"/>
    <x v="0"/>
    <n v="1362337878"/>
    <x v="62"/>
    <b v="0"/>
    <x v="53"/>
    <b v="1"/>
  </r>
  <r>
    <n v="63"/>
    <x v="63"/>
    <s v="The Attic is my first short film.  Please help me with post production and distribution so that I can let it out into the world"/>
    <x v="13"/>
    <x v="62"/>
    <x v="0"/>
    <x v="0"/>
    <x v="0"/>
    <n v="1388206740"/>
    <x v="63"/>
    <b v="0"/>
    <x v="31"/>
    <b v="1"/>
  </r>
  <r>
    <n v="64"/>
    <x v="64"/>
    <s v="At the dawn of the New Millennium, a group of teenagers battle the Y2K bug to save humanity from boredom. The 2nd film by and/or."/>
    <x v="38"/>
    <x v="63"/>
    <x v="0"/>
    <x v="0"/>
    <x v="0"/>
    <n v="1373243181"/>
    <x v="64"/>
    <b v="0"/>
    <x v="54"/>
    <b v="1"/>
  </r>
  <r>
    <n v="65"/>
    <x v="65"/>
    <s v="Help finish the short film Hello World. The story of an android in the broken home of a father &amp; son."/>
    <x v="39"/>
    <x v="64"/>
    <x v="0"/>
    <x v="5"/>
    <x v="5"/>
    <n v="1407736740"/>
    <x v="65"/>
    <b v="0"/>
    <x v="7"/>
    <b v="1"/>
  </r>
  <r>
    <n v="66"/>
    <x v="66"/>
    <s v="A dark comedy set in the '60s about clinical depression and one night stands."/>
    <x v="13"/>
    <x v="65"/>
    <x v="0"/>
    <x v="0"/>
    <x v="0"/>
    <n v="1468873420"/>
    <x v="66"/>
    <b v="0"/>
    <x v="55"/>
    <b v="1"/>
  </r>
  <r>
    <n v="67"/>
    <x v="67"/>
    <s v="The Ordination Mass of five Dominicans friars to the priesthood at the historic Saint Dominicâ€™s Church in Washington DC."/>
    <x v="13"/>
    <x v="66"/>
    <x v="0"/>
    <x v="0"/>
    <x v="0"/>
    <n v="1342360804"/>
    <x v="67"/>
    <b v="0"/>
    <x v="9"/>
    <b v="1"/>
  </r>
  <r>
    <n v="68"/>
    <x v="68"/>
    <s v="Black Comedy by final year students at Leeds University. _x000a_'Bird watching, tea, seaside and murder. Just your average British holiday.'"/>
    <x v="20"/>
    <x v="67"/>
    <x v="0"/>
    <x v="1"/>
    <x v="1"/>
    <n v="1393162791"/>
    <x v="68"/>
    <b v="0"/>
    <x v="17"/>
    <b v="1"/>
  </r>
  <r>
    <n v="69"/>
    <x v="69"/>
    <s v="A breakthrough cinematic experience about more than just the carsâ€¦the people, lifestyle, enthusiasm, party, and the Leavenworth Drive."/>
    <x v="3"/>
    <x v="68"/>
    <x v="0"/>
    <x v="0"/>
    <x v="0"/>
    <n v="1317538740"/>
    <x v="69"/>
    <b v="0"/>
    <x v="56"/>
    <b v="1"/>
  </r>
  <r>
    <n v="70"/>
    <x v="70"/>
    <s v="Maggie barely survives a deranged baptism by her mother only to be born again to a string of foster parents. Things can always be worse"/>
    <x v="2"/>
    <x v="69"/>
    <x v="0"/>
    <x v="0"/>
    <x v="0"/>
    <n v="1315171845"/>
    <x v="70"/>
    <b v="0"/>
    <x v="57"/>
    <b v="1"/>
  </r>
  <r>
    <n v="71"/>
    <x v="71"/>
    <s v="A comedic tale about the duality of man set in a trailer park needs your help with sound design and getting it into film festivals"/>
    <x v="40"/>
    <x v="70"/>
    <x v="0"/>
    <x v="0"/>
    <x v="0"/>
    <n v="1338186657"/>
    <x v="71"/>
    <b v="0"/>
    <x v="58"/>
    <b v="1"/>
  </r>
  <r>
    <n v="72"/>
    <x v="72"/>
    <s v="A young man forced to live back home after an automobile accident leaves him to rediscover what it means to be a part of his family."/>
    <x v="41"/>
    <x v="71"/>
    <x v="0"/>
    <x v="0"/>
    <x v="0"/>
    <n v="1352937600"/>
    <x v="72"/>
    <b v="0"/>
    <x v="14"/>
    <b v="1"/>
  </r>
  <r>
    <n v="73"/>
    <x v="73"/>
    <s v="A scientist on the brink of a discovery that will revolutionize society sees her work destroyed in an experiment gone horribly wrong."/>
    <x v="42"/>
    <x v="72"/>
    <x v="0"/>
    <x v="0"/>
    <x v="0"/>
    <n v="1304395140"/>
    <x v="73"/>
    <b v="0"/>
    <x v="59"/>
    <b v="1"/>
  </r>
  <r>
    <n v="74"/>
    <x v="74"/>
    <s v="La nuit est devenue le lieu de la terreur. Alors qu'un couvre-feu est imposÃ©, une petite fille est enlevÃ©e par un rapace nocturne."/>
    <x v="2"/>
    <x v="73"/>
    <x v="0"/>
    <x v="6"/>
    <x v="3"/>
    <n v="1453376495"/>
    <x v="74"/>
    <b v="0"/>
    <x v="60"/>
    <b v="1"/>
  </r>
  <r>
    <n v="75"/>
    <x v="75"/>
    <s v="A teenager named Charlie discovers something new about himself while coping with the loss of his father."/>
    <x v="8"/>
    <x v="74"/>
    <x v="0"/>
    <x v="0"/>
    <x v="0"/>
    <n v="1366693272"/>
    <x v="75"/>
    <b v="0"/>
    <x v="5"/>
    <b v="1"/>
  </r>
  <r>
    <n v="76"/>
    <x v="76"/>
    <s v="Karn A'Mor has awoken bloodied on a distant battlefield with no memory of his past! JOIN THE RESISTANCE and find out more..."/>
    <x v="43"/>
    <x v="75"/>
    <x v="0"/>
    <x v="0"/>
    <x v="0"/>
    <n v="1325007358"/>
    <x v="76"/>
    <b v="0"/>
    <x v="41"/>
    <b v="1"/>
  </r>
  <r>
    <n v="77"/>
    <x v="77"/>
    <s v="A short film about a boy searching for companionship in a hermit crab he finds on the beach."/>
    <x v="44"/>
    <x v="76"/>
    <x v="0"/>
    <x v="0"/>
    <x v="0"/>
    <n v="1337569140"/>
    <x v="77"/>
    <b v="0"/>
    <x v="55"/>
    <b v="1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x v="3"/>
    <n v="1472751121"/>
    <x v="78"/>
    <b v="0"/>
    <x v="2"/>
    <b v="1"/>
  </r>
  <r>
    <n v="79"/>
    <x v="79"/>
    <s v="A short film about life, achieving your dreams, and overcoming hardship. We all have our mountain to climb."/>
    <x v="46"/>
    <x v="78"/>
    <x v="0"/>
    <x v="1"/>
    <x v="1"/>
    <n v="1398451093"/>
    <x v="79"/>
    <b v="0"/>
    <x v="14"/>
    <b v="1"/>
  </r>
  <r>
    <n v="80"/>
    <x v="80"/>
    <s v="What would you do if you ended up at a swingers party with two dead bodies and $20,000 in drug money?"/>
    <x v="14"/>
    <x v="79"/>
    <x v="0"/>
    <x v="0"/>
    <x v="0"/>
    <n v="1386640856"/>
    <x v="80"/>
    <b v="0"/>
    <x v="5"/>
    <b v="1"/>
  </r>
  <r>
    <n v="81"/>
    <x v="81"/>
    <s v="An elderly woman in rural Maine is haunted by figures seeking a sacrifice, but there are more forces at work than mere ghosts."/>
    <x v="47"/>
    <x v="80"/>
    <x v="0"/>
    <x v="0"/>
    <x v="0"/>
    <n v="1342234920"/>
    <x v="81"/>
    <b v="0"/>
    <x v="33"/>
    <b v="1"/>
  </r>
  <r>
    <n v="82"/>
    <x v="82"/>
    <s v="A short film about the tragically hilarious events that occur when a fearful and panicky 6-year old boy loses his first baby tooth."/>
    <x v="23"/>
    <x v="81"/>
    <x v="0"/>
    <x v="0"/>
    <x v="0"/>
    <n v="1318189261"/>
    <x v="82"/>
    <b v="0"/>
    <x v="61"/>
    <b v="1"/>
  </r>
  <r>
    <n v="83"/>
    <x v="83"/>
    <s v="Isaac, creator of the DreamMaker3000, finds love in his dreams with Mei his boss's wife who lives on the other side of the planet."/>
    <x v="48"/>
    <x v="82"/>
    <x v="0"/>
    <x v="1"/>
    <x v="1"/>
    <n v="1424604600"/>
    <x v="83"/>
    <b v="0"/>
    <x v="62"/>
    <b v="1"/>
  </r>
  <r>
    <n v="84"/>
    <x v="84"/>
    <s v="&quot;A sociopath crosses paths with the person he must confront about his wife's murder, it might be himself&quot;"/>
    <x v="2"/>
    <x v="83"/>
    <x v="0"/>
    <x v="0"/>
    <x v="0"/>
    <n v="1305483086"/>
    <x v="84"/>
    <b v="0"/>
    <x v="63"/>
    <b v="1"/>
  </r>
  <r>
    <n v="85"/>
    <x v="85"/>
    <s v="A short film by Melissa Woodrow &amp; Mark Janiak about seeking forgiveness, embracing the past and memories with a loved one."/>
    <x v="38"/>
    <x v="84"/>
    <x v="0"/>
    <x v="0"/>
    <x v="0"/>
    <n v="1316746837"/>
    <x v="85"/>
    <b v="0"/>
    <x v="64"/>
    <b v="1"/>
  </r>
  <r>
    <n v="86"/>
    <x v="86"/>
    <s v="Two women, two destinies connected by a letter. _x000a_Between Paris and Skopje a poetic outstanding story of true courage, love and hope."/>
    <x v="12"/>
    <x v="85"/>
    <x v="0"/>
    <x v="6"/>
    <x v="3"/>
    <n v="1451226045"/>
    <x v="86"/>
    <b v="0"/>
    <x v="57"/>
    <b v="1"/>
  </r>
  <r>
    <n v="87"/>
    <x v="87"/>
    <s v="A father without work uses his daughter to con sympathy from strangers... sound familiar?  Help us make this film!"/>
    <x v="30"/>
    <x v="86"/>
    <x v="0"/>
    <x v="0"/>
    <x v="0"/>
    <n v="1275529260"/>
    <x v="87"/>
    <b v="0"/>
    <x v="20"/>
    <b v="1"/>
  </r>
  <r>
    <n v="88"/>
    <x v="88"/>
    <s v="Imprisoned in an unfamiliar reality with strange new rules, Dan Everett struggles to find meaning and reason in this sci-fi noir short."/>
    <x v="8"/>
    <x v="87"/>
    <x v="0"/>
    <x v="0"/>
    <x v="0"/>
    <n v="1403452131"/>
    <x v="88"/>
    <b v="0"/>
    <x v="65"/>
    <b v="1"/>
  </r>
  <r>
    <n v="89"/>
    <x v="89"/>
    <s v="A chronicle of four very different stories concerning racism to the power of love, all set in the beauty of the Southwest."/>
    <x v="12"/>
    <x v="88"/>
    <x v="0"/>
    <x v="0"/>
    <x v="0"/>
    <n v="1370196192"/>
    <x v="89"/>
    <b v="0"/>
    <x v="66"/>
    <b v="1"/>
  </r>
  <r>
    <n v="90"/>
    <x v="90"/>
    <s v="We're looking for funding to help submit a short film to film festivals."/>
    <x v="2"/>
    <x v="89"/>
    <x v="0"/>
    <x v="0"/>
    <x v="0"/>
    <n v="1310454499"/>
    <x v="90"/>
    <b v="0"/>
    <x v="38"/>
    <b v="1"/>
  </r>
  <r>
    <n v="91"/>
    <x v="91"/>
    <s v="&quot;Overtime&quot; is a 15 minute horror film about a man haunted by the memories of his past during a graveyard shift at his factory job."/>
    <x v="9"/>
    <x v="87"/>
    <x v="0"/>
    <x v="0"/>
    <x v="0"/>
    <n v="1305625164"/>
    <x v="91"/>
    <b v="0"/>
    <x v="67"/>
    <b v="1"/>
  </r>
  <r>
    <n v="92"/>
    <x v="92"/>
    <s v="Euphoria is an adventure film that follows adrenaline filled athletes on their hunt for the sublime while balancing family and careers."/>
    <x v="10"/>
    <x v="90"/>
    <x v="0"/>
    <x v="5"/>
    <x v="5"/>
    <n v="1485936000"/>
    <x v="92"/>
    <b v="0"/>
    <x v="68"/>
    <b v="1"/>
  </r>
  <r>
    <n v="93"/>
    <x v="93"/>
    <s v="Someday Everyday is a short drama that navigates through the past and present of a young man's life, through his struggles and triumphs"/>
    <x v="28"/>
    <x v="91"/>
    <x v="0"/>
    <x v="0"/>
    <x v="0"/>
    <n v="1341349200"/>
    <x v="93"/>
    <b v="0"/>
    <x v="41"/>
    <b v="1"/>
  </r>
  <r>
    <n v="94"/>
    <x v="94"/>
    <s v="Nathan has his ideal job, the opportunity to see his dream girl on a daily basis. The local bully Jake aims to change all that."/>
    <x v="49"/>
    <x v="92"/>
    <x v="0"/>
    <x v="1"/>
    <x v="1"/>
    <n v="1396890822"/>
    <x v="94"/>
    <b v="0"/>
    <x v="8"/>
    <b v="1"/>
  </r>
  <r>
    <n v="95"/>
    <x v="95"/>
    <s v="The Batman's Rogues Gallery assembles for a meeting. Scarecrow's fear gas accidently goes off and fears of the villains start to arise."/>
    <x v="18"/>
    <x v="75"/>
    <x v="0"/>
    <x v="0"/>
    <x v="0"/>
    <n v="1330214841"/>
    <x v="95"/>
    <b v="0"/>
    <x v="64"/>
    <b v="1"/>
  </r>
  <r>
    <n v="96"/>
    <x v="96"/>
    <s v="Danny is a defenseman for his high school hockey team. This is a day in his life: school, hockey, girls and his next-door neighbor, Ken Daneyko."/>
    <x v="15"/>
    <x v="93"/>
    <x v="0"/>
    <x v="0"/>
    <x v="0"/>
    <n v="1280631600"/>
    <x v="96"/>
    <b v="0"/>
    <x v="69"/>
    <b v="1"/>
  </r>
  <r>
    <n v="97"/>
    <x v="97"/>
    <s v="Innsmouth at 9000 ft. is a Short Film Project in the Spirit of H.P. Lovecraft, and created by Denver based visual artist  Jesse Farley."/>
    <x v="44"/>
    <x v="94"/>
    <x v="0"/>
    <x v="0"/>
    <x v="0"/>
    <n v="1310440482"/>
    <x v="97"/>
    <b v="0"/>
    <x v="22"/>
    <b v="1"/>
  </r>
  <r>
    <n v="98"/>
    <x v="98"/>
    <s v="&quot;Cut Out&quot; tells the story of a young woman who befriends a neighborhood teen and finds herself involved with gang violence."/>
    <x v="50"/>
    <x v="95"/>
    <x v="0"/>
    <x v="0"/>
    <x v="0"/>
    <n v="1354923000"/>
    <x v="98"/>
    <b v="0"/>
    <x v="65"/>
    <b v="1"/>
  </r>
  <r>
    <n v="99"/>
    <x v="99"/>
    <s v="A feminist tale of two girls finally giving a &quot;Nice Guy&quot; what he truly deserves. Also, dancing!"/>
    <x v="15"/>
    <x v="96"/>
    <x v="0"/>
    <x v="0"/>
    <x v="0"/>
    <n v="1390426799"/>
    <x v="99"/>
    <b v="0"/>
    <x v="70"/>
    <b v="1"/>
  </r>
  <r>
    <n v="100"/>
    <x v="100"/>
    <s v="Two sisters share a fragile relationship. When their mother dies and they inherit the family house, old problems rise to the surface."/>
    <x v="10"/>
    <x v="97"/>
    <x v="0"/>
    <x v="0"/>
    <x v="0"/>
    <n v="1352055886"/>
    <x v="100"/>
    <b v="0"/>
    <x v="55"/>
    <b v="1"/>
  </r>
  <r>
    <n v="101"/>
    <x v="101"/>
    <s v="The spatiotemporal boundaries between a manâ€™s life, and that of his father dissolve. A reflection on experience, image, and memory."/>
    <x v="8"/>
    <x v="98"/>
    <x v="0"/>
    <x v="0"/>
    <x v="0"/>
    <n v="1359052710"/>
    <x v="101"/>
    <b v="0"/>
    <x v="2"/>
    <b v="1"/>
  </r>
  <r>
    <n v="102"/>
    <x v="102"/>
    <s v="A gang of outlaw bikers pull a home invasion on a disgraced Anthropologist hiding a secret locked in his cabin basement."/>
    <x v="12"/>
    <x v="99"/>
    <x v="0"/>
    <x v="0"/>
    <x v="0"/>
    <n v="1293073733"/>
    <x v="102"/>
    <b v="0"/>
    <x v="71"/>
    <b v="1"/>
  </r>
  <r>
    <n v="103"/>
    <x v="103"/>
    <s v="Three friends in their twenties are trying to do the impossible - have fun on a casual Friday night."/>
    <x v="46"/>
    <x v="100"/>
    <x v="0"/>
    <x v="1"/>
    <x v="1"/>
    <n v="1394220030"/>
    <x v="103"/>
    <b v="0"/>
    <x v="72"/>
    <b v="1"/>
  </r>
  <r>
    <n v="104"/>
    <x v="104"/>
    <s v="UCF short film about an old man, his love for music, and his misplaced trumpet.  "/>
    <x v="2"/>
    <x v="49"/>
    <x v="0"/>
    <x v="0"/>
    <x v="0"/>
    <n v="1301792400"/>
    <x v="104"/>
    <b v="0"/>
    <x v="73"/>
    <b v="1"/>
  </r>
  <r>
    <n v="105"/>
    <x v="105"/>
    <s v="Single Parent Date Night is a comedic short film about two single parents trying to reentering the dating pool."/>
    <x v="41"/>
    <x v="101"/>
    <x v="0"/>
    <x v="0"/>
    <x v="0"/>
    <n v="1463184000"/>
    <x v="105"/>
    <b v="0"/>
    <x v="65"/>
    <b v="1"/>
  </r>
  <r>
    <n v="106"/>
    <x v="106"/>
    <s v="A Boy. A Girl. A Car. A Serial Killer."/>
    <x v="10"/>
    <x v="102"/>
    <x v="0"/>
    <x v="0"/>
    <x v="0"/>
    <n v="1333391901"/>
    <x v="106"/>
    <b v="0"/>
    <x v="74"/>
    <b v="1"/>
  </r>
  <r>
    <n v="107"/>
    <x v="107"/>
    <s v="PRETTY LITTLE VICTIM is a short film from the expanding community of independent Alaskan filmmakers, to be shot in Anchorage, AK"/>
    <x v="51"/>
    <x v="103"/>
    <x v="0"/>
    <x v="0"/>
    <x v="0"/>
    <n v="1303688087"/>
    <x v="107"/>
    <b v="0"/>
    <x v="50"/>
    <b v="1"/>
  </r>
  <r>
    <n v="108"/>
    <x v="108"/>
    <s v="When a man can't find love, his Google GLASS does the searching for him. A short film shot with Google Glass."/>
    <x v="15"/>
    <x v="29"/>
    <x v="0"/>
    <x v="0"/>
    <x v="0"/>
    <n v="1370011370"/>
    <x v="108"/>
    <b v="0"/>
    <x v="5"/>
    <b v="1"/>
  </r>
  <r>
    <n v="109"/>
    <x v="109"/>
    <s v="This video may be bigger than you and it may be bigger than me but, itâ€™s not bigger than you and me! Can you dig it?"/>
    <x v="28"/>
    <x v="104"/>
    <x v="0"/>
    <x v="0"/>
    <x v="0"/>
    <n v="1298680630"/>
    <x v="109"/>
    <b v="0"/>
    <x v="5"/>
    <b v="1"/>
  </r>
  <r>
    <n v="110"/>
    <x v="110"/>
    <s v="Lee, an awkward teenager with sound-blocking earlids, must confront his self-isolation after a girl moves in next door."/>
    <x v="46"/>
    <x v="105"/>
    <x v="0"/>
    <x v="0"/>
    <x v="0"/>
    <n v="1384408740"/>
    <x v="110"/>
    <b v="0"/>
    <x v="55"/>
    <b v="1"/>
  </r>
  <r>
    <n v="111"/>
    <x v="111"/>
    <s v="Two actors, one bookie and a very bad day.  Judi Dench is Cool in Person is fast, funny and only a little bit nasty."/>
    <x v="8"/>
    <x v="106"/>
    <x v="0"/>
    <x v="2"/>
    <x v="2"/>
    <n v="1433059187"/>
    <x v="111"/>
    <b v="0"/>
    <x v="28"/>
    <b v="1"/>
  </r>
  <r>
    <n v="112"/>
    <x v="112"/>
    <s v="Only one choice can stop Anthony Oswald from fulfilling his destiny and saving millions of lives, and itâ€™s not his decision to make."/>
    <x v="10"/>
    <x v="107"/>
    <x v="0"/>
    <x v="0"/>
    <x v="0"/>
    <n v="1397354400"/>
    <x v="112"/>
    <b v="0"/>
    <x v="75"/>
    <b v="1"/>
  </r>
  <r>
    <n v="113"/>
    <x v="113"/>
    <s v="A living memorial for all those dealing with trauma, grief and loss."/>
    <x v="10"/>
    <x v="108"/>
    <x v="0"/>
    <x v="0"/>
    <x v="0"/>
    <n v="1312642800"/>
    <x v="113"/>
    <b v="0"/>
    <x v="76"/>
    <b v="1"/>
  </r>
  <r>
    <n v="114"/>
    <x v="114"/>
    <s v="This film explores the complicated nature that exists in all human relationships. A mother and a daughter seek to find happiness."/>
    <x v="9"/>
    <x v="109"/>
    <x v="0"/>
    <x v="0"/>
    <x v="0"/>
    <n v="1326436488"/>
    <x v="114"/>
    <b v="0"/>
    <x v="2"/>
    <b v="1"/>
  </r>
  <r>
    <n v="115"/>
    <x v="115"/>
    <s v="Never judge a book (or a lover) by their cover."/>
    <x v="52"/>
    <x v="110"/>
    <x v="0"/>
    <x v="0"/>
    <x v="0"/>
    <n v="1328377444"/>
    <x v="115"/>
    <b v="0"/>
    <x v="19"/>
    <b v="1"/>
  </r>
  <r>
    <n v="116"/>
    <x v="116"/>
    <s v="Villanelle is a feature film that blends elements of classic, hardboiled Film Noir, with classic Horror and tells a great story to boot"/>
    <x v="8"/>
    <x v="111"/>
    <x v="0"/>
    <x v="0"/>
    <x v="0"/>
    <n v="1302260155"/>
    <x v="116"/>
    <b v="0"/>
    <x v="7"/>
    <b v="1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x v="0"/>
    <n v="1276110000"/>
    <x v="117"/>
    <b v="0"/>
    <x v="74"/>
    <b v="1"/>
  </r>
  <r>
    <n v="118"/>
    <x v="118"/>
    <s v="When a ruthless hit-man is 'denounced' from the mafia, his old enemies declare war."/>
    <x v="10"/>
    <x v="113"/>
    <x v="0"/>
    <x v="0"/>
    <x v="0"/>
    <n v="1311902236"/>
    <x v="118"/>
    <b v="0"/>
    <x v="70"/>
    <b v="1"/>
  </r>
  <r>
    <n v="119"/>
    <x v="119"/>
    <s v="This short film will inspire young adult cancer survivors to share with others the wisdom they have gained from their cancer journey."/>
    <x v="53"/>
    <x v="114"/>
    <x v="0"/>
    <x v="0"/>
    <x v="0"/>
    <n v="1313276400"/>
    <x v="119"/>
    <b v="0"/>
    <x v="77"/>
    <b v="1"/>
  </r>
  <r>
    <n v="120"/>
    <x v="120"/>
    <s v="Now, you can chat with people from the history, by our sport cam with the time machine. However, the girl had some trouble to use it."/>
    <x v="54"/>
    <x v="115"/>
    <x v="1"/>
    <x v="7"/>
    <x v="6"/>
    <n v="1475457107"/>
    <x v="120"/>
    <b v="0"/>
    <x v="29"/>
    <b v="0"/>
  </r>
  <r>
    <n v="121"/>
    <x v="121"/>
    <s v="NAVY SEALS sent on a Area 51 Top-Secret rescue mission where they are shrunken and injected into an ET body, the immune system mutated."/>
    <x v="9"/>
    <x v="116"/>
    <x v="1"/>
    <x v="0"/>
    <x v="0"/>
    <n v="1429352160"/>
    <x v="121"/>
    <b v="0"/>
    <x v="29"/>
    <b v="0"/>
  </r>
  <r>
    <n v="122"/>
    <x v="122"/>
    <s v="My ambition for this knows no bounds.  Seeing Sephoria in a live-action is a dream of mine."/>
    <x v="55"/>
    <x v="117"/>
    <x v="1"/>
    <x v="0"/>
    <x v="0"/>
    <n v="1476094907"/>
    <x v="122"/>
    <b v="0"/>
    <x v="78"/>
    <b v="0"/>
  </r>
  <r>
    <n v="123"/>
    <x v="123"/>
    <s v="A group of scientists stumble upon an extraterrestrial virus that is self aware. They must stop it's spread in order to save humanity."/>
    <x v="56"/>
    <x v="118"/>
    <x v="1"/>
    <x v="0"/>
    <x v="0"/>
    <n v="1414533600"/>
    <x v="123"/>
    <b v="0"/>
    <x v="79"/>
    <b v="0"/>
  </r>
  <r>
    <n v="124"/>
    <x v="124"/>
    <s v="An artificial man and woman discover love under the unsuspecting eyes of the four renowned artists who created them."/>
    <x v="23"/>
    <x v="117"/>
    <x v="1"/>
    <x v="0"/>
    <x v="0"/>
    <n v="1431728242"/>
    <x v="124"/>
    <b v="0"/>
    <x v="78"/>
    <b v="0"/>
  </r>
  <r>
    <n v="125"/>
    <x v="125"/>
    <s v="Due to my little sister finally having recovered from her surgery we can finally make our movie if we can get even a little help to pay"/>
    <x v="2"/>
    <x v="119"/>
    <x v="1"/>
    <x v="5"/>
    <x v="5"/>
    <n v="1486165880"/>
    <x v="125"/>
    <b v="0"/>
    <x v="79"/>
    <b v="0"/>
  </r>
  <r>
    <n v="126"/>
    <x v="126"/>
    <s v="A man learns the undiscovered laws of nature hidden in acts of weather &amp; light phenomena. He soon realizes these acts can be harnessed."/>
    <x v="31"/>
    <x v="120"/>
    <x v="1"/>
    <x v="0"/>
    <x v="0"/>
    <n v="1433988000"/>
    <x v="126"/>
    <b v="0"/>
    <x v="62"/>
    <b v="0"/>
  </r>
  <r>
    <n v="127"/>
    <x v="127"/>
    <s v="An ambitious Sci-Fi/Action film that will have a big-budget feel with stunning visuals &amp; stunts starring a casting of up and comers."/>
    <x v="6"/>
    <x v="121"/>
    <x v="1"/>
    <x v="0"/>
    <x v="0"/>
    <n v="1428069541"/>
    <x v="127"/>
    <b v="0"/>
    <x v="80"/>
    <b v="0"/>
  </r>
  <r>
    <n v="128"/>
    <x v="128"/>
    <s v="A Science Fiction film filled with entertainment and Excitement"/>
    <x v="57"/>
    <x v="122"/>
    <x v="1"/>
    <x v="0"/>
    <x v="0"/>
    <n v="1476941293"/>
    <x v="128"/>
    <b v="0"/>
    <x v="79"/>
    <b v="0"/>
  </r>
  <r>
    <n v="129"/>
    <x v="129"/>
    <s v="HEY!!! I'm David House, and I am currently working on a film called Justice League Origins!!! non-profit based on DC Comics Characters."/>
    <x v="22"/>
    <x v="117"/>
    <x v="1"/>
    <x v="0"/>
    <x v="0"/>
    <n v="1414708183"/>
    <x v="129"/>
    <b v="0"/>
    <x v="78"/>
    <b v="0"/>
  </r>
  <r>
    <n v="130"/>
    <x v="130"/>
    <s v="A journey down the rabbit hole into the dark future. A mix of reality and dreams of a world dependant on an oppressed by technology."/>
    <x v="20"/>
    <x v="117"/>
    <x v="1"/>
    <x v="1"/>
    <x v="1"/>
    <n v="1402949760"/>
    <x v="130"/>
    <b v="0"/>
    <x v="78"/>
    <b v="0"/>
  </r>
  <r>
    <n v="131"/>
    <x v="131"/>
    <s v="I"/>
    <x v="38"/>
    <x v="117"/>
    <x v="1"/>
    <x v="0"/>
    <x v="0"/>
    <n v="1467763200"/>
    <x v="131"/>
    <b v="0"/>
    <x v="78"/>
    <b v="0"/>
  </r>
  <r>
    <n v="132"/>
    <x v="132"/>
    <s v="An anime inspired sci-fi action short set in Tokyo, Japan by VFX veterans, Gerald Abraham, Kim Tran and sound engineer, Jeremy Corby."/>
    <x v="58"/>
    <x v="123"/>
    <x v="1"/>
    <x v="0"/>
    <x v="0"/>
    <n v="1415392207"/>
    <x v="132"/>
    <b v="0"/>
    <x v="75"/>
    <b v="0"/>
  </r>
  <r>
    <n v="133"/>
    <x v="133"/>
    <s v="Invasion from outer space sights, to weird to imagine destruction too monstrous to escape"/>
    <x v="59"/>
    <x v="117"/>
    <x v="1"/>
    <x v="0"/>
    <x v="0"/>
    <n v="1464715860"/>
    <x v="133"/>
    <b v="0"/>
    <x v="78"/>
    <b v="0"/>
  </r>
  <r>
    <n v="134"/>
    <x v="134"/>
    <s v="steampunk  remake of &quot;a Christmas carol&quot;"/>
    <x v="10"/>
    <x v="117"/>
    <x v="1"/>
    <x v="0"/>
    <x v="0"/>
    <n v="1441386000"/>
    <x v="134"/>
    <b v="0"/>
    <x v="78"/>
    <b v="0"/>
  </r>
  <r>
    <n v="135"/>
    <x v="135"/>
    <s v="What would someone do if they suddenly discovered they could stop time? Join us on this clever sci-fi short film and find out!"/>
    <x v="9"/>
    <x v="124"/>
    <x v="1"/>
    <x v="0"/>
    <x v="0"/>
    <n v="1404241200"/>
    <x v="135"/>
    <b v="0"/>
    <x v="81"/>
    <b v="0"/>
  </r>
  <r>
    <n v="136"/>
    <x v="136"/>
    <s v="NAVY SEALS sent on a Area 51 Top-Secret rescue mission where they are shrunken and injected into an ET body, the immune system mutated."/>
    <x v="9"/>
    <x v="117"/>
    <x v="1"/>
    <x v="0"/>
    <x v="0"/>
    <n v="1431771360"/>
    <x v="136"/>
    <b v="0"/>
    <x v="78"/>
    <b v="0"/>
  </r>
  <r>
    <n v="137"/>
    <x v="137"/>
    <s v="An unofficial sequel to the independent 2015 fan film Predator: Dark ages. Set in 2141 we follow the crew of the cargoship Centurion"/>
    <x v="56"/>
    <x v="117"/>
    <x v="1"/>
    <x v="8"/>
    <x v="7"/>
    <n v="1444657593"/>
    <x v="137"/>
    <b v="0"/>
    <x v="78"/>
    <b v="0"/>
  </r>
  <r>
    <n v="138"/>
    <x v="138"/>
    <s v="This movie will be the S3qu3l to Thr33 Days Dead, which premiered on SyFy and was the focus of SyFy's &quot;Town of the Living Dead&quot;."/>
    <x v="60"/>
    <x v="125"/>
    <x v="1"/>
    <x v="0"/>
    <x v="0"/>
    <n v="1438405140"/>
    <x v="138"/>
    <b v="0"/>
    <x v="6"/>
    <b v="0"/>
  </r>
  <r>
    <n v="139"/>
    <x v="139"/>
    <s v="When  Rome is infected with a zombie plague, Lucius Agrippa and a small group fights for survival"/>
    <x v="2"/>
    <x v="83"/>
    <x v="0"/>
    <x v="0"/>
    <x v="0"/>
    <n v="1436738772"/>
    <x v="139"/>
    <b v="0"/>
    <x v="29"/>
    <b v="0"/>
  </r>
  <r>
    <n v="140"/>
    <x v="140"/>
    <s v="A Gladiator fights for his freedom to be reunited with his Family, he's one fight away, when Rome is infected with a Zombie Virus"/>
    <x v="61"/>
    <x v="117"/>
    <x v="1"/>
    <x v="0"/>
    <x v="0"/>
    <n v="1426823132"/>
    <x v="140"/>
    <b v="0"/>
    <x v="78"/>
    <b v="0"/>
  </r>
  <r>
    <n v="141"/>
    <x v="141"/>
    <s v="Join us creating a Science Fiction TV Series based upon the popular novels -The Catherine Kimbridge Chronicles."/>
    <x v="14"/>
    <x v="126"/>
    <x v="1"/>
    <x v="0"/>
    <x v="0"/>
    <n v="1433043623"/>
    <x v="141"/>
    <b v="0"/>
    <x v="33"/>
    <b v="0"/>
  </r>
  <r>
    <n v="142"/>
    <x v="142"/>
    <s v="A science fiction series about a women trying to stave off a mysterious appearance of monsters from getting out of a dark alley."/>
    <x v="9"/>
    <x v="115"/>
    <x v="1"/>
    <x v="0"/>
    <x v="0"/>
    <n v="1416176778"/>
    <x v="142"/>
    <b v="0"/>
    <x v="29"/>
    <b v="0"/>
  </r>
  <r>
    <n v="143"/>
    <x v="143"/>
    <s v="A young woman learns she is one of few women left bred like cattle in order to control a deadly disease and the world populace"/>
    <x v="62"/>
    <x v="117"/>
    <x v="1"/>
    <x v="2"/>
    <x v="2"/>
    <n v="1472882100"/>
    <x v="143"/>
    <b v="0"/>
    <x v="78"/>
    <b v="0"/>
  </r>
  <r>
    <n v="144"/>
    <x v="144"/>
    <s v="A film about a collapsing food industry, a lonely farmer and a lonely botanist needs your help to finish post-production!"/>
    <x v="51"/>
    <x v="127"/>
    <x v="1"/>
    <x v="5"/>
    <x v="5"/>
    <n v="1428945472"/>
    <x v="144"/>
    <b v="0"/>
    <x v="77"/>
    <b v="0"/>
  </r>
  <r>
    <n v="145"/>
    <x v="145"/>
    <s v="Film-Makers Ricky Comuniello &amp; Ian Weeks are at it again - for the 1st time. We need your support for a modern Sci-Fiction short film"/>
    <x v="37"/>
    <x v="128"/>
    <x v="1"/>
    <x v="0"/>
    <x v="0"/>
    <n v="1439298052"/>
    <x v="145"/>
    <b v="0"/>
    <x v="82"/>
    <b v="0"/>
  </r>
  <r>
    <n v="146"/>
    <x v="146"/>
    <s v="California and the west have declared their refusal to support the election of a staunch conservative president. Will it be Civil War?"/>
    <x v="22"/>
    <x v="129"/>
    <x v="1"/>
    <x v="0"/>
    <x v="0"/>
    <n v="1484698998"/>
    <x v="146"/>
    <b v="0"/>
    <x v="83"/>
    <b v="0"/>
  </r>
  <r>
    <n v="147"/>
    <x v="147"/>
    <s v="Film makers catch live footage beyond their wildest dreams."/>
    <x v="39"/>
    <x v="117"/>
    <x v="1"/>
    <x v="1"/>
    <x v="1"/>
    <n v="1420741080"/>
    <x v="147"/>
    <b v="0"/>
    <x v="78"/>
    <b v="0"/>
  </r>
  <r>
    <n v="148"/>
    <x v="148"/>
    <s v="An aspiring pilot decides to take his Dad's ship for a joyride, and learns it was the biggest mistake of his life in this Sci-Fi comedy"/>
    <x v="63"/>
    <x v="130"/>
    <x v="1"/>
    <x v="0"/>
    <x v="0"/>
    <n v="1456555536"/>
    <x v="148"/>
    <b v="0"/>
    <x v="84"/>
    <b v="0"/>
  </r>
  <r>
    <n v="149"/>
    <x v="149"/>
    <s v="A provocatively mind-bending sci-fi thriller, this short film project examines opposites and the balance of the universe. #Dichotomy"/>
    <x v="3"/>
    <x v="131"/>
    <x v="1"/>
    <x v="0"/>
    <x v="0"/>
    <n v="1419494400"/>
    <x v="149"/>
    <b v="0"/>
    <x v="79"/>
    <b v="0"/>
  </r>
  <r>
    <n v="150"/>
    <x v="150"/>
    <s v="The untold story of Captain Robert April and the first launching of the starship U.S.S. Enterprise,  NCC-1701"/>
    <x v="64"/>
    <x v="132"/>
    <x v="1"/>
    <x v="0"/>
    <x v="0"/>
    <n v="1432612382"/>
    <x v="150"/>
    <b v="0"/>
    <x v="85"/>
    <b v="0"/>
  </r>
  <r>
    <n v="151"/>
    <x v="151"/>
    <s v="The age of a race to the finish between the higher &amp; lower dimensional realms, A fight for consciousness &amp; freedom,THE NEW HUMAN"/>
    <x v="65"/>
    <x v="133"/>
    <x v="1"/>
    <x v="2"/>
    <x v="2"/>
    <n v="1434633191"/>
    <x v="151"/>
    <b v="0"/>
    <x v="81"/>
    <b v="0"/>
  </r>
  <r>
    <n v="152"/>
    <x v="152"/>
    <s v="The Great Dark is a journey through the unimaginable...and un foreseeable..."/>
    <x v="66"/>
    <x v="134"/>
    <x v="1"/>
    <x v="0"/>
    <x v="0"/>
    <n v="1411437100"/>
    <x v="152"/>
    <b v="0"/>
    <x v="84"/>
    <b v="0"/>
  </r>
  <r>
    <n v="153"/>
    <x v="153"/>
    <s v="What would you do if you face something beyond your understanding? If someone you loved disappeared without a trace?"/>
    <x v="63"/>
    <x v="135"/>
    <x v="1"/>
    <x v="0"/>
    <x v="0"/>
    <n v="1417532644"/>
    <x v="153"/>
    <b v="0"/>
    <x v="73"/>
    <b v="0"/>
  </r>
  <r>
    <n v="154"/>
    <x v="154"/>
    <s v="Fiction Becomes Reality in this non-profit science fiction, stop motion, and fantasy fan film."/>
    <x v="15"/>
    <x v="130"/>
    <x v="1"/>
    <x v="0"/>
    <x v="0"/>
    <n v="1433336895"/>
    <x v="154"/>
    <b v="0"/>
    <x v="83"/>
    <b v="0"/>
  </r>
  <r>
    <n v="155"/>
    <x v="155"/>
    <s v="While a shadow of peace was on the horizon,humankind was being threatened by its past.Whispers of threat was being heard from the North"/>
    <x v="67"/>
    <x v="136"/>
    <x v="1"/>
    <x v="0"/>
    <x v="0"/>
    <n v="1437657935"/>
    <x v="155"/>
    <b v="0"/>
    <x v="80"/>
    <b v="0"/>
  </r>
  <r>
    <n v="156"/>
    <x v="156"/>
    <s v="A short science-fiction film about an underground network of human-animal hybrids &amp; their struggle with oppression &amp; marginalization."/>
    <x v="19"/>
    <x v="137"/>
    <x v="1"/>
    <x v="5"/>
    <x v="5"/>
    <n v="1407034796"/>
    <x v="156"/>
    <b v="0"/>
    <x v="41"/>
    <b v="0"/>
  </r>
  <r>
    <n v="157"/>
    <x v="157"/>
    <s v="Man's cryogenic chamber and his soulmate's time travel from the distant future allows them to meet in the middle."/>
    <x v="68"/>
    <x v="138"/>
    <x v="1"/>
    <x v="0"/>
    <x v="0"/>
    <n v="1456523572"/>
    <x v="157"/>
    <b v="0"/>
    <x v="84"/>
    <b v="0"/>
  </r>
  <r>
    <n v="158"/>
    <x v="158"/>
    <s v="ITD a is thriller about a female college student house sitting for her boss &amp; encountering a dark evil force that dwells in the shadows"/>
    <x v="10"/>
    <x v="117"/>
    <x v="1"/>
    <x v="0"/>
    <x v="0"/>
    <n v="1413942628"/>
    <x v="158"/>
    <b v="0"/>
    <x v="78"/>
    <b v="0"/>
  </r>
  <r>
    <n v="159"/>
    <x v="159"/>
    <s v="Love, Robots... and Time Travel._x000a_Rosette: A Sci-Fi/Action/Adventure Feature Film, set to cast three A-list Hollywood actors."/>
    <x v="69"/>
    <x v="115"/>
    <x v="1"/>
    <x v="0"/>
    <x v="0"/>
    <n v="1467541545"/>
    <x v="159"/>
    <b v="0"/>
    <x v="29"/>
    <b v="0"/>
  </r>
  <r>
    <n v="160"/>
    <x v="160"/>
    <s v="The title might seem cheesy, but my father says that to my mother every time they say I love you.     This story is dedicated to them."/>
    <x v="10"/>
    <x v="117"/>
    <x v="2"/>
    <x v="0"/>
    <x v="0"/>
    <n v="1439675691"/>
    <x v="160"/>
    <b v="0"/>
    <x v="78"/>
    <b v="0"/>
  </r>
  <r>
    <n v="161"/>
    <x v="161"/>
    <s v="Step 1 (script editing) to produce a dramatic film about the air/sea battle of WWII that turned the tide of victory for the US."/>
    <x v="63"/>
    <x v="139"/>
    <x v="2"/>
    <x v="0"/>
    <x v="0"/>
    <n v="1404318595"/>
    <x v="161"/>
    <b v="0"/>
    <x v="29"/>
    <b v="0"/>
  </r>
  <r>
    <n v="162"/>
    <x v="162"/>
    <s v="This film follows a young man who has had only a troubled family life. He turns to all the wrong things and life falls apart."/>
    <x v="70"/>
    <x v="140"/>
    <x v="2"/>
    <x v="0"/>
    <x v="0"/>
    <n v="1408232520"/>
    <x v="162"/>
    <b v="0"/>
    <x v="73"/>
    <b v="0"/>
  </r>
  <r>
    <n v="163"/>
    <x v="163"/>
    <s v="Over 2.5 million Black men registered for the draft in World War II. _x000a_This will be the most comprehensive portrayal EVER of US. THEN."/>
    <x v="71"/>
    <x v="117"/>
    <x v="2"/>
    <x v="0"/>
    <x v="0"/>
    <n v="1443657600"/>
    <x v="163"/>
    <b v="0"/>
    <x v="78"/>
    <b v="0"/>
  </r>
  <r>
    <n v="164"/>
    <x v="164"/>
    <s v="Two cousins are caught up in the private war between warrior class angels and demons. You may be caught up too and not realize it yet."/>
    <x v="72"/>
    <x v="141"/>
    <x v="2"/>
    <x v="0"/>
    <x v="0"/>
    <n v="1411150701"/>
    <x v="164"/>
    <b v="0"/>
    <x v="63"/>
    <b v="0"/>
  </r>
  <r>
    <n v="165"/>
    <x v="165"/>
    <s v="A teacher. A boy. The beach and a heatwave that drove them all insane."/>
    <x v="73"/>
    <x v="117"/>
    <x v="2"/>
    <x v="1"/>
    <x v="1"/>
    <n v="1452613724"/>
    <x v="165"/>
    <b v="0"/>
    <x v="78"/>
    <b v="0"/>
  </r>
  <r>
    <n v="166"/>
    <x v="166"/>
    <s v="A young teen makes a bad decision after joining gang and the film expresses his choices that led him to that point."/>
    <x v="10"/>
    <x v="142"/>
    <x v="2"/>
    <x v="0"/>
    <x v="0"/>
    <n v="1484531362"/>
    <x v="166"/>
    <b v="0"/>
    <x v="29"/>
    <b v="0"/>
  </r>
  <r>
    <n v="167"/>
    <x v="167"/>
    <s v="A young man experiences a tragedy and has the opportunity to go back and learn from his mistakes and find out his true self."/>
    <x v="74"/>
    <x v="143"/>
    <x v="2"/>
    <x v="0"/>
    <x v="0"/>
    <n v="1438726535"/>
    <x v="167"/>
    <b v="0"/>
    <x v="84"/>
    <b v="0"/>
  </r>
  <r>
    <n v="168"/>
    <x v="168"/>
    <s v="A homeless Gulf War 2 vet, and Congressional Medal of Honor recipient fights for his sanity on the mean streets of Albuquerque."/>
    <x v="6"/>
    <x v="144"/>
    <x v="2"/>
    <x v="0"/>
    <x v="0"/>
    <n v="1426791770"/>
    <x v="168"/>
    <b v="0"/>
    <x v="83"/>
    <b v="0"/>
  </r>
  <r>
    <n v="169"/>
    <x v="169"/>
    <s v="Family is a short film about a father and son and two brothers who were separated by the Korean war and finally reunite after 60 years."/>
    <x v="30"/>
    <x v="145"/>
    <x v="2"/>
    <x v="1"/>
    <x v="1"/>
    <n v="1413634059"/>
    <x v="169"/>
    <b v="0"/>
    <x v="73"/>
    <b v="0"/>
  </r>
  <r>
    <n v="170"/>
    <x v="170"/>
    <s v="Amy &amp; Missy survive Amy's bipolar disorder and go on to become award winning &amp; bestselling authors, screenwriters &amp; filmmakers"/>
    <x v="3"/>
    <x v="144"/>
    <x v="2"/>
    <x v="0"/>
    <x v="0"/>
    <n v="1440912480"/>
    <x v="170"/>
    <b v="0"/>
    <x v="73"/>
    <b v="0"/>
  </r>
  <r>
    <n v="171"/>
    <x v="171"/>
    <s v="Team Mayhem, a local small town gang of gamers who are enlisted   to save the world from the new great evil known as Prowler."/>
    <x v="63"/>
    <x v="116"/>
    <x v="2"/>
    <x v="0"/>
    <x v="0"/>
    <n v="1470975614"/>
    <x v="171"/>
    <b v="0"/>
    <x v="29"/>
    <b v="0"/>
  </r>
  <r>
    <n v="172"/>
    <x v="172"/>
    <s v="A short film on the rarest mammal and the second most endangered freshwater river dolphin, in Pakistan."/>
    <x v="75"/>
    <x v="117"/>
    <x v="2"/>
    <x v="0"/>
    <x v="0"/>
    <n v="1426753723"/>
    <x v="172"/>
    <b v="0"/>
    <x v="78"/>
    <b v="0"/>
  </r>
  <r>
    <n v="173"/>
    <x v="173"/>
    <s v="This is a film inspired by Quentin Tarantino, I want to make a film thats entertaining yet gritty. 7 Sins is in pre-production."/>
    <x v="76"/>
    <x v="117"/>
    <x v="2"/>
    <x v="1"/>
    <x v="1"/>
    <n v="1425131108"/>
    <x v="173"/>
    <b v="0"/>
    <x v="78"/>
    <b v="0"/>
  </r>
  <r>
    <n v="174"/>
    <x v="174"/>
    <s v="An international short film project. It is about loneliness, wich is caused by the current compulsion to check your Facebook every day."/>
    <x v="12"/>
    <x v="117"/>
    <x v="2"/>
    <x v="9"/>
    <x v="3"/>
    <n v="1431108776"/>
    <x v="174"/>
    <b v="0"/>
    <x v="78"/>
    <b v="0"/>
  </r>
  <r>
    <n v="175"/>
    <x v="175"/>
    <s v="To heal her scars Olivia must take a journey back to her roots, where an unresolved conflict stands between her and musical success."/>
    <x v="22"/>
    <x v="146"/>
    <x v="2"/>
    <x v="1"/>
    <x v="1"/>
    <n v="1409337611"/>
    <x v="175"/>
    <b v="0"/>
    <x v="55"/>
    <b v="0"/>
  </r>
  <r>
    <n v="176"/>
    <x v="176"/>
    <s v="I'm seeking funding to finish my short film, Silent Monster, to bring awareness to teenage bullying as well as teenage violence."/>
    <x v="15"/>
    <x v="117"/>
    <x v="2"/>
    <x v="0"/>
    <x v="0"/>
    <n v="1438803999"/>
    <x v="176"/>
    <b v="0"/>
    <x v="78"/>
    <b v="0"/>
  </r>
  <r>
    <n v="177"/>
    <x v="177"/>
    <s v="I'm making a modern day version of the bible story &quot; The Good Samaritan&quot;"/>
    <x v="52"/>
    <x v="147"/>
    <x v="2"/>
    <x v="0"/>
    <x v="0"/>
    <n v="1427155726"/>
    <x v="177"/>
    <b v="0"/>
    <x v="63"/>
    <b v="0"/>
  </r>
  <r>
    <n v="178"/>
    <x v="178"/>
    <s v="El viaje de LucÃ­a es un largometraje de ficciÃ³n con temÃ¡tica sobre el cÃ¡ncer infantil."/>
    <x v="69"/>
    <x v="117"/>
    <x v="2"/>
    <x v="3"/>
    <x v="3"/>
    <n v="1448582145"/>
    <x v="178"/>
    <b v="0"/>
    <x v="78"/>
    <b v="0"/>
  </r>
  <r>
    <n v="179"/>
    <x v="179"/>
    <s v="A feature-length film about how three people survive in a diseased world."/>
    <x v="28"/>
    <x v="148"/>
    <x v="2"/>
    <x v="0"/>
    <x v="0"/>
    <n v="1457056555"/>
    <x v="179"/>
    <b v="0"/>
    <x v="84"/>
    <b v="0"/>
  </r>
  <r>
    <n v="180"/>
    <x v="180"/>
    <s v="The Rest of Us follows a survivor of an outbreak that nearly destroyed the earth as he travels to find some form of humanity."/>
    <x v="38"/>
    <x v="149"/>
    <x v="2"/>
    <x v="1"/>
    <x v="1"/>
    <n v="1428951600"/>
    <x v="180"/>
    <b v="0"/>
    <x v="62"/>
    <b v="0"/>
  </r>
  <r>
    <n v="181"/>
    <x v="181"/>
    <s v="Christina has been suffering with flash backs and some very disturbing nightmares and realises that it is more than just nightmares."/>
    <x v="77"/>
    <x v="150"/>
    <x v="2"/>
    <x v="1"/>
    <x v="1"/>
    <n v="1434995295"/>
    <x v="181"/>
    <b v="0"/>
    <x v="80"/>
    <b v="0"/>
  </r>
  <r>
    <n v="182"/>
    <x v="182"/>
    <s v="I'm Faraz, and I am raising money for my feature film called ABU. This one is for our parents, and our responsibilities towards them."/>
    <x v="28"/>
    <x v="117"/>
    <x v="2"/>
    <x v="0"/>
    <x v="0"/>
    <n v="1483748232"/>
    <x v="182"/>
    <b v="0"/>
    <x v="78"/>
    <b v="0"/>
  </r>
  <r>
    <n v="183"/>
    <x v="183"/>
    <s v="Don't kill me until I meet my Dad"/>
    <x v="78"/>
    <x v="151"/>
    <x v="2"/>
    <x v="1"/>
    <x v="1"/>
    <n v="1417033610"/>
    <x v="183"/>
    <b v="0"/>
    <x v="8"/>
    <b v="0"/>
  </r>
  <r>
    <n v="184"/>
    <x v="184"/>
    <s v="&quot;Lana&quot; is an horror/dramatic short film, written by myself, about a young woman fighting the darkness in her, but it might be too late."/>
    <x v="15"/>
    <x v="152"/>
    <x v="2"/>
    <x v="5"/>
    <x v="5"/>
    <n v="1409543940"/>
    <x v="184"/>
    <b v="0"/>
    <x v="84"/>
    <b v="0"/>
  </r>
  <r>
    <n v="185"/>
    <x v="185"/>
    <s v="Love has no boundaries!"/>
    <x v="79"/>
    <x v="153"/>
    <x v="2"/>
    <x v="10"/>
    <x v="8"/>
    <n v="1471557139"/>
    <x v="185"/>
    <b v="0"/>
    <x v="73"/>
    <b v="0"/>
  </r>
  <r>
    <n v="186"/>
    <x v="186"/>
    <s v="My film is about a boy who discovers the truth about his fathers dissapearance through the dark secrets of his mothers past."/>
    <x v="10"/>
    <x v="117"/>
    <x v="2"/>
    <x v="0"/>
    <x v="0"/>
    <n v="1488571200"/>
    <x v="186"/>
    <b v="0"/>
    <x v="78"/>
    <b v="0"/>
  </r>
  <r>
    <n v="187"/>
    <x v="187"/>
    <s v="A young man suffering from a severe case of OCD embarks on a road trip to find peace of mind."/>
    <x v="10"/>
    <x v="25"/>
    <x v="2"/>
    <x v="0"/>
    <x v="0"/>
    <n v="1437461940"/>
    <x v="187"/>
    <b v="0"/>
    <x v="81"/>
    <b v="0"/>
  </r>
  <r>
    <n v="188"/>
    <x v="188"/>
    <s v="Mariano Messini, an aspiring musician, indebted to the mafia must put his life on the line to escape their grasp and pursue his dream."/>
    <x v="15"/>
    <x v="117"/>
    <x v="2"/>
    <x v="0"/>
    <x v="0"/>
    <n v="1409891015"/>
    <x v="188"/>
    <b v="0"/>
    <x v="78"/>
    <b v="0"/>
  </r>
  <r>
    <n v="189"/>
    <x v="189"/>
    <s v="Jack Barlow's wife and daughter shot in cold blood at a gun confiscation station in Texas, he sets out to save his family &amp; neighbors."/>
    <x v="69"/>
    <x v="154"/>
    <x v="2"/>
    <x v="0"/>
    <x v="0"/>
    <n v="1472920477"/>
    <x v="189"/>
    <b v="0"/>
    <x v="81"/>
    <b v="0"/>
  </r>
  <r>
    <n v="190"/>
    <x v="190"/>
    <s v="Because hope can be a 4 letter word"/>
    <x v="14"/>
    <x v="155"/>
    <x v="2"/>
    <x v="0"/>
    <x v="0"/>
    <n v="1466091446"/>
    <x v="190"/>
    <b v="0"/>
    <x v="29"/>
    <b v="0"/>
  </r>
  <r>
    <n v="191"/>
    <x v="191"/>
    <s v="A young boy passionate about Astronomy and Chemistry tracks down an astroid that scientists said would never hit earth."/>
    <x v="10"/>
    <x v="156"/>
    <x v="2"/>
    <x v="2"/>
    <x v="2"/>
    <n v="1443782138"/>
    <x v="191"/>
    <b v="0"/>
    <x v="83"/>
    <b v="0"/>
  </r>
  <r>
    <n v="192"/>
    <x v="192"/>
    <s v="This Eminem Tell All details the good times, hardships, drug abuse, domestic violence, scandals, sex, near-death experiences and murder"/>
    <x v="80"/>
    <x v="157"/>
    <x v="2"/>
    <x v="0"/>
    <x v="0"/>
    <n v="1413572432"/>
    <x v="192"/>
    <b v="0"/>
    <x v="83"/>
    <b v="0"/>
  </r>
  <r>
    <n v="193"/>
    <x v="193"/>
    <s v="I am in need of a new PC for my Media Production course so i can pursue my dream of creating CGI based sci-fi productions for everyone"/>
    <x v="28"/>
    <x v="117"/>
    <x v="2"/>
    <x v="1"/>
    <x v="1"/>
    <n v="1417217166"/>
    <x v="193"/>
    <b v="0"/>
    <x v="78"/>
    <b v="0"/>
  </r>
  <r>
    <n v="194"/>
    <x v="194"/>
    <s v="Northern Irish Original Short Film based on the desperation of love and survival and taking a risk that may change everything."/>
    <x v="30"/>
    <x v="158"/>
    <x v="2"/>
    <x v="1"/>
    <x v="1"/>
    <n v="1457308531"/>
    <x v="194"/>
    <b v="0"/>
    <x v="83"/>
    <b v="0"/>
  </r>
  <r>
    <n v="195"/>
    <x v="195"/>
    <s v="A film project based on my auto-biography, a military conflict with no media attention, this story depicts war and its aftermath."/>
    <x v="71"/>
    <x v="117"/>
    <x v="2"/>
    <x v="0"/>
    <x v="0"/>
    <n v="1436544332"/>
    <x v="195"/>
    <b v="0"/>
    <x v="78"/>
    <b v="0"/>
  </r>
  <r>
    <n v="196"/>
    <x v="196"/>
    <s v="A moving short film about a retired female boxer who develops a relationship with a young journalist who idolises her"/>
    <x v="8"/>
    <x v="159"/>
    <x v="2"/>
    <x v="1"/>
    <x v="1"/>
    <n v="1444510800"/>
    <x v="196"/>
    <b v="0"/>
    <x v="10"/>
    <b v="0"/>
  </r>
  <r>
    <n v="197"/>
    <x v="197"/>
    <s v="â€œAfter a terrifying ordeal, a young woman is left in a depressive state and abandoned to cope with a distressing account of revengeâ€"/>
    <x v="30"/>
    <x v="160"/>
    <x v="2"/>
    <x v="1"/>
    <x v="1"/>
    <n v="1487365200"/>
    <x v="197"/>
    <b v="0"/>
    <x v="22"/>
    <b v="0"/>
  </r>
  <r>
    <n v="198"/>
    <x v="198"/>
    <s v="Nine Lives is a story of one woman's survival of EIGHT near deaths and her love for one man as an influence to fight for the NINTH."/>
    <x v="31"/>
    <x v="161"/>
    <x v="2"/>
    <x v="0"/>
    <x v="0"/>
    <n v="1412500322"/>
    <x v="198"/>
    <b v="0"/>
    <x v="79"/>
    <b v="0"/>
  </r>
  <r>
    <n v="199"/>
    <x v="199"/>
    <s v="We're filming a feature film that we can put in numerous film festivals across the country. My dream is to compete in every single one."/>
    <x v="3"/>
    <x v="117"/>
    <x v="2"/>
    <x v="0"/>
    <x v="0"/>
    <n v="1472698702"/>
    <x v="199"/>
    <b v="0"/>
    <x v="78"/>
    <b v="0"/>
  </r>
  <r>
    <n v="200"/>
    <x v="200"/>
    <s v="A film dedicated to an AAF Pilot's struggle to survive behind enemy lines during WWII."/>
    <x v="12"/>
    <x v="162"/>
    <x v="2"/>
    <x v="0"/>
    <x v="0"/>
    <n v="1410746403"/>
    <x v="200"/>
    <b v="0"/>
    <x v="59"/>
    <b v="0"/>
  </r>
  <r>
    <n v="201"/>
    <x v="201"/>
    <s v="Everyone has a choice. Can two college students get past their differences to save the life of a man whom they've never met before?"/>
    <x v="81"/>
    <x v="163"/>
    <x v="2"/>
    <x v="0"/>
    <x v="0"/>
    <n v="1423424329"/>
    <x v="201"/>
    <b v="0"/>
    <x v="63"/>
    <b v="0"/>
  </r>
  <r>
    <n v="202"/>
    <x v="202"/>
    <s v="new web series created by jonney terry"/>
    <x v="12"/>
    <x v="117"/>
    <x v="2"/>
    <x v="0"/>
    <x v="0"/>
    <n v="1444337940"/>
    <x v="202"/>
    <b v="0"/>
    <x v="78"/>
    <b v="0"/>
  </r>
  <r>
    <n v="203"/>
    <x v="203"/>
    <s v="We are aiming to make a Web Series based on Youth Culture and the misrepresentation of socially stereotyped people."/>
    <x v="30"/>
    <x v="164"/>
    <x v="2"/>
    <x v="1"/>
    <x v="1"/>
    <n v="1422562864"/>
    <x v="203"/>
    <b v="0"/>
    <x v="22"/>
    <b v="0"/>
  </r>
  <r>
    <n v="204"/>
    <x v="204"/>
    <s v="A feature film based on the true story of Bruce and Denise Morcombe and their battle for justice for their missing son Daniel."/>
    <x v="82"/>
    <x v="165"/>
    <x v="2"/>
    <x v="2"/>
    <x v="2"/>
    <n v="1470319203"/>
    <x v="204"/>
    <b v="0"/>
    <x v="86"/>
    <b v="0"/>
  </r>
  <r>
    <n v="205"/>
    <x v="205"/>
    <s v="A martyr faces execution at the hands of the State, while enduring the horrors and alienation of a new world order."/>
    <x v="6"/>
    <x v="166"/>
    <x v="2"/>
    <x v="0"/>
    <x v="0"/>
    <n v="1444144222"/>
    <x v="205"/>
    <b v="0"/>
    <x v="57"/>
    <b v="0"/>
  </r>
  <r>
    <n v="206"/>
    <x v="206"/>
    <s v="A love story featuring adoption,struggle,dysfunction,grace, healing, and restoration."/>
    <x v="83"/>
    <x v="117"/>
    <x v="2"/>
    <x v="0"/>
    <x v="0"/>
    <n v="1470441983"/>
    <x v="206"/>
    <b v="0"/>
    <x v="78"/>
    <b v="0"/>
  </r>
  <r>
    <n v="207"/>
    <x v="207"/>
    <s v="To avoid bankruptcy, Vincent, a passionate young entrepreneur embarks  on an illicit affair in order to save his dream business."/>
    <x v="32"/>
    <x v="167"/>
    <x v="2"/>
    <x v="5"/>
    <x v="5"/>
    <n v="1420346638"/>
    <x v="207"/>
    <b v="0"/>
    <x v="62"/>
    <b v="0"/>
  </r>
  <r>
    <n v="208"/>
    <x v="208"/>
    <s v="A young woman's journey from Africa to Australia where she finds heaven on earth, love and tragedy. Within her tragedy she saves lives."/>
    <x v="63"/>
    <x v="117"/>
    <x v="2"/>
    <x v="2"/>
    <x v="2"/>
    <n v="1418719967"/>
    <x v="208"/>
    <b v="0"/>
    <x v="78"/>
    <b v="0"/>
  </r>
  <r>
    <n v="209"/>
    <x v="209"/>
    <s v="&quot;A Brighter Day&quot; is the first episode of a television series about an ex-hustler that becomes a school teacher to help at risk youth."/>
    <x v="31"/>
    <x v="117"/>
    <x v="2"/>
    <x v="0"/>
    <x v="0"/>
    <n v="1436566135"/>
    <x v="209"/>
    <b v="0"/>
    <x v="78"/>
    <b v="0"/>
  </r>
  <r>
    <n v="210"/>
    <x v="210"/>
    <s v="A tender short film about a young man who needs advice from  someone he had no intention of ever meeting, his biological father."/>
    <x v="14"/>
    <x v="168"/>
    <x v="2"/>
    <x v="0"/>
    <x v="0"/>
    <n v="1443675600"/>
    <x v="210"/>
    <b v="0"/>
    <x v="51"/>
    <b v="0"/>
  </r>
  <r>
    <n v="211"/>
    <x v="211"/>
    <s v="The Heart of a Woman and The Heart of a Man is a feature film written by Jennie Marie Pacelli, based on real people and true events"/>
    <x v="10"/>
    <x v="169"/>
    <x v="2"/>
    <x v="0"/>
    <x v="0"/>
    <n v="1442634617"/>
    <x v="211"/>
    <b v="0"/>
    <x v="8"/>
    <b v="0"/>
  </r>
  <r>
    <n v="212"/>
    <x v="212"/>
    <s v="This film is a fictional crime drama following the events of a heist that ended in bloodshed."/>
    <x v="84"/>
    <x v="116"/>
    <x v="2"/>
    <x v="0"/>
    <x v="0"/>
    <n v="1460837320"/>
    <x v="212"/>
    <b v="0"/>
    <x v="29"/>
    <b v="0"/>
  </r>
  <r>
    <n v="213"/>
    <x v="213"/>
    <s v="A family dramedy about a grandfather  and grandson who are both on their path to redemption."/>
    <x v="63"/>
    <x v="170"/>
    <x v="2"/>
    <x v="0"/>
    <x v="0"/>
    <n v="1439734001"/>
    <x v="213"/>
    <b v="0"/>
    <x v="29"/>
    <b v="0"/>
  </r>
  <r>
    <n v="214"/>
    <x v="214"/>
    <s v="A screenplay based upon the true story of a man with Asperger Syndrome who falls through the cracks of the criminal justice system."/>
    <x v="78"/>
    <x v="116"/>
    <x v="2"/>
    <x v="0"/>
    <x v="0"/>
    <n v="1425655349"/>
    <x v="214"/>
    <b v="0"/>
    <x v="29"/>
    <b v="0"/>
  </r>
  <r>
    <n v="215"/>
    <x v="215"/>
    <s v="A short drama based on a true events. Story of a British Soldier who comes back home suffering from Post Traumatic Stress Disorder."/>
    <x v="85"/>
    <x v="115"/>
    <x v="2"/>
    <x v="1"/>
    <x v="1"/>
    <n v="1455753540"/>
    <x v="215"/>
    <b v="0"/>
    <x v="29"/>
    <b v="0"/>
  </r>
  <r>
    <n v="216"/>
    <x v="216"/>
    <s v="A nostalgic film about the unorthodox teacher we all wish we had, the girl we all fell for, and the friend we didn't expect to make."/>
    <x v="63"/>
    <x v="171"/>
    <x v="2"/>
    <x v="0"/>
    <x v="0"/>
    <n v="1429740037"/>
    <x v="216"/>
    <b v="0"/>
    <x v="87"/>
    <b v="0"/>
  </r>
  <r>
    <n v="217"/>
    <x v="217"/>
    <s v="A roadmovie by paw"/>
    <x v="57"/>
    <x v="172"/>
    <x v="2"/>
    <x v="11"/>
    <x v="9"/>
    <n v="1419780149"/>
    <x v="217"/>
    <b v="0"/>
    <x v="44"/>
    <b v="0"/>
  </r>
  <r>
    <n v="218"/>
    <x v="218"/>
    <s v="A sassy talking spider named Charmaine, joins forces with an abused young boy.  She stages off bullies and help fight an abusive father"/>
    <x v="10"/>
    <x v="173"/>
    <x v="2"/>
    <x v="0"/>
    <x v="0"/>
    <n v="1431702289"/>
    <x v="218"/>
    <b v="0"/>
    <x v="29"/>
    <b v="0"/>
  </r>
  <r>
    <n v="219"/>
    <x v="219"/>
    <s v="An hour-long pilot about a group of suburban LGBT teens coming of age in the early 90's."/>
    <x v="63"/>
    <x v="174"/>
    <x v="2"/>
    <x v="0"/>
    <x v="0"/>
    <n v="1459493940"/>
    <x v="219"/>
    <b v="0"/>
    <x v="88"/>
    <b v="0"/>
  </r>
  <r>
    <n v="220"/>
    <x v="220"/>
    <s v="A Freelancer abandons everything to chase after his dream of being &quot;great&quot; escape to Bangkok and return to his home-world."/>
    <x v="63"/>
    <x v="175"/>
    <x v="2"/>
    <x v="0"/>
    <x v="0"/>
    <n v="1440101160"/>
    <x v="220"/>
    <b v="0"/>
    <x v="83"/>
    <b v="0"/>
  </r>
  <r>
    <n v="221"/>
    <x v="221"/>
    <s v="Film about Schizophrenia with Surreal Twists!"/>
    <x v="63"/>
    <x v="117"/>
    <x v="2"/>
    <x v="0"/>
    <x v="0"/>
    <n v="1427569564"/>
    <x v="221"/>
    <b v="0"/>
    <x v="78"/>
    <b v="0"/>
  </r>
  <r>
    <n v="222"/>
    <x v="222"/>
    <s v="Killian leader of an outlaw bike gang doesnâ€™t have a bike yet and here is your chance to help design and build his machine."/>
    <x v="28"/>
    <x v="176"/>
    <x v="2"/>
    <x v="0"/>
    <x v="0"/>
    <n v="1427423940"/>
    <x v="222"/>
    <b v="0"/>
    <x v="84"/>
    <b v="0"/>
  </r>
  <r>
    <n v="223"/>
    <x v="223"/>
    <s v="An old man, a U.S Marine Corps veteran remembers his combat experience in the battle of Toktong Pass 1950, during the Korean War."/>
    <x v="86"/>
    <x v="117"/>
    <x v="2"/>
    <x v="0"/>
    <x v="0"/>
    <n v="1463879100"/>
    <x v="223"/>
    <b v="0"/>
    <x v="78"/>
    <b v="0"/>
  </r>
  <r>
    <n v="224"/>
    <x v="224"/>
    <s v="African Hollywood production, from the people who brought you Spiderman 1&amp;2, Star Trek 1&amp;2, Mission Impossible 3&amp;4 and Star Wars Ep7"/>
    <x v="87"/>
    <x v="117"/>
    <x v="2"/>
    <x v="2"/>
    <x v="2"/>
    <n v="1436506726"/>
    <x v="224"/>
    <b v="0"/>
    <x v="78"/>
    <b v="0"/>
  </r>
  <r>
    <n v="225"/>
    <x v="225"/>
    <s v="I'm creating a &quot;Lifetime&quot; type drama film about a girl who uses backpage for money, but trying to turn her life around."/>
    <x v="48"/>
    <x v="117"/>
    <x v="2"/>
    <x v="0"/>
    <x v="0"/>
    <n v="1460153054"/>
    <x v="225"/>
    <b v="0"/>
    <x v="78"/>
    <b v="0"/>
  </r>
  <r>
    <n v="226"/>
    <x v="226"/>
    <s v="A TRUE STORY OF DOMESTIC VILOLENCE THAT SEEKS TO OFFER THE VIEWER OUTLEST OF SUPPORT."/>
    <x v="88"/>
    <x v="156"/>
    <x v="2"/>
    <x v="1"/>
    <x v="1"/>
    <n v="1433064540"/>
    <x v="226"/>
    <b v="0"/>
    <x v="84"/>
    <b v="0"/>
  </r>
  <r>
    <n v="227"/>
    <x v="227"/>
    <s v="Imagine your life is full is nothing but pain and darkness. One day, you had the chance to be free from it all. Would you take it?"/>
    <x v="89"/>
    <x v="117"/>
    <x v="2"/>
    <x v="0"/>
    <x v="0"/>
    <n v="1436477241"/>
    <x v="227"/>
    <b v="0"/>
    <x v="78"/>
    <b v="0"/>
  </r>
  <r>
    <n v="228"/>
    <x v="228"/>
    <s v="I am making a film from one one of my books called facets of a Geek life."/>
    <x v="6"/>
    <x v="117"/>
    <x v="2"/>
    <x v="1"/>
    <x v="1"/>
    <n v="1433176105"/>
    <x v="228"/>
    <b v="0"/>
    <x v="78"/>
    <b v="0"/>
  </r>
  <r>
    <n v="229"/>
    <x v="229"/>
    <s v="I teenage girl that wants to go around the system. She does all she can to cheat and finds herself in a bad position when she messesup"/>
    <x v="9"/>
    <x v="117"/>
    <x v="2"/>
    <x v="12"/>
    <x v="3"/>
    <n v="1455402297"/>
    <x v="229"/>
    <b v="0"/>
    <x v="78"/>
    <b v="0"/>
  </r>
  <r>
    <n v="230"/>
    <x v="230"/>
    <s v="In Love There's War is a spicy web series that will have viewers at the edge of their seats as deception and hidden secrecies unravel."/>
    <x v="36"/>
    <x v="177"/>
    <x v="2"/>
    <x v="0"/>
    <x v="0"/>
    <n v="1433443151"/>
    <x v="230"/>
    <b v="0"/>
    <x v="84"/>
    <b v="0"/>
  </r>
  <r>
    <n v="231"/>
    <x v="231"/>
    <s v="Farewell to Freedom the screenplay portrays  a vulnerable divorce'  who falls for a hard-luck cowboy she meets in Las Vegas."/>
    <x v="86"/>
    <x v="117"/>
    <x v="2"/>
    <x v="0"/>
    <x v="0"/>
    <n v="1451775651"/>
    <x v="231"/>
    <b v="0"/>
    <x v="78"/>
    <b v="0"/>
  </r>
  <r>
    <n v="232"/>
    <x v="232"/>
    <s v="A high-impact, high-quality resource to address, for young people and youth-related professionals, the issue of sexual consent."/>
    <x v="23"/>
    <x v="178"/>
    <x v="2"/>
    <x v="1"/>
    <x v="1"/>
    <n v="1425066546"/>
    <x v="232"/>
    <b v="0"/>
    <x v="63"/>
    <b v="0"/>
  </r>
  <r>
    <n v="233"/>
    <x v="233"/>
    <s v="â€œArea 4â€ revolves around Frank Hammond, a counselor at a high school, who discovers the scandals that took place."/>
    <x v="90"/>
    <x v="117"/>
    <x v="2"/>
    <x v="0"/>
    <x v="0"/>
    <n v="1475185972"/>
    <x v="233"/>
    <b v="0"/>
    <x v="78"/>
    <b v="0"/>
  </r>
  <r>
    <n v="234"/>
    <x v="234"/>
    <s v="The Interviewer is a dramatic short film about second chances. If a murderer can get a second chance then uneducated children can too."/>
    <x v="28"/>
    <x v="149"/>
    <x v="2"/>
    <x v="0"/>
    <x v="0"/>
    <n v="1434847859"/>
    <x v="234"/>
    <b v="0"/>
    <x v="81"/>
    <b v="0"/>
  </r>
  <r>
    <n v="235"/>
    <x v="235"/>
    <s v="Taking people on a deep emotional trip with a story about sometimes those who have less, give more."/>
    <x v="3"/>
    <x v="117"/>
    <x v="2"/>
    <x v="0"/>
    <x v="0"/>
    <n v="1436478497"/>
    <x v="235"/>
    <b v="0"/>
    <x v="78"/>
    <b v="0"/>
  </r>
  <r>
    <n v="236"/>
    <x v="236"/>
    <s v="Real cases from IAB investigations. Good cops taking down the bad cops. Police misconduct, obsessive force, drug trafficking etc."/>
    <x v="60"/>
    <x v="117"/>
    <x v="2"/>
    <x v="0"/>
    <x v="0"/>
    <n v="1451952000"/>
    <x v="236"/>
    <b v="0"/>
    <x v="78"/>
    <b v="0"/>
  </r>
  <r>
    <n v="237"/>
    <x v="237"/>
    <s v="Making The Choice is a christian short film series."/>
    <x v="36"/>
    <x v="155"/>
    <x v="2"/>
    <x v="0"/>
    <x v="0"/>
    <n v="1457445069"/>
    <x v="237"/>
    <b v="0"/>
    <x v="29"/>
    <b v="0"/>
  </r>
  <r>
    <n v="238"/>
    <x v="238"/>
    <s v="A film to stop society from judging others and get along. Life is not about discrimination! Donate for this Thrilling Drama Series!!!!"/>
    <x v="91"/>
    <x v="117"/>
    <x v="2"/>
    <x v="0"/>
    <x v="0"/>
    <n v="1483088400"/>
    <x v="238"/>
    <b v="0"/>
    <x v="78"/>
    <b v="0"/>
  </r>
  <r>
    <n v="239"/>
    <x v="239"/>
    <s v="Lovers Clint and Eli convey their conflicting perspectives of guilt and remorse while in the desolate Australian bush."/>
    <x v="28"/>
    <x v="156"/>
    <x v="2"/>
    <x v="2"/>
    <x v="2"/>
    <n v="1446984000"/>
    <x v="239"/>
    <b v="0"/>
    <x v="81"/>
    <b v="0"/>
  </r>
  <r>
    <n v="240"/>
    <x v="240"/>
    <s v="&quot;Hackers in Uganda&quot; is the story of a group of humanitarian computer hackers providing technological education and services in Uganda."/>
    <x v="36"/>
    <x v="179"/>
    <x v="0"/>
    <x v="0"/>
    <x v="0"/>
    <n v="1367773211"/>
    <x v="240"/>
    <b v="1"/>
    <x v="89"/>
    <b v="1"/>
  </r>
  <r>
    <n v="241"/>
    <x v="241"/>
    <s v="&quot;LESLIE&quot; explores the unapologetic life of Leslie Cochran, the thong-clad homeless man turned cultural icon in the heart of Texas."/>
    <x v="92"/>
    <x v="180"/>
    <x v="0"/>
    <x v="0"/>
    <x v="0"/>
    <n v="1419180304"/>
    <x v="241"/>
    <b v="1"/>
    <x v="90"/>
    <b v="1"/>
  </r>
  <r>
    <n v="242"/>
    <x v="242"/>
    <s v="An unprecedented feature-length documentary film about Maine's tribal, oft-misunderstood ice fishing sub-culture."/>
    <x v="93"/>
    <x v="181"/>
    <x v="0"/>
    <x v="0"/>
    <x v="0"/>
    <n v="1324381790"/>
    <x v="242"/>
    <b v="1"/>
    <x v="91"/>
    <b v="1"/>
  </r>
  <r>
    <n v="243"/>
    <x v="243"/>
    <s v="A Hasidic man reaches a turning point in his recovery from mental illness and addiction, and is determined to start a new life."/>
    <x v="31"/>
    <x v="182"/>
    <x v="0"/>
    <x v="0"/>
    <x v="0"/>
    <n v="1393031304"/>
    <x v="243"/>
    <b v="1"/>
    <x v="92"/>
    <b v="1"/>
  </r>
  <r>
    <n v="244"/>
    <x v="244"/>
    <s v="A transmedia-project to amass a library of footage shot the day Obama was elected, for (1) a feature documentary, (2) an interactive web history"/>
    <x v="8"/>
    <x v="183"/>
    <x v="0"/>
    <x v="0"/>
    <x v="0"/>
    <n v="1268723160"/>
    <x v="244"/>
    <b v="1"/>
    <x v="87"/>
    <b v="1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x v="0"/>
    <n v="1345079785"/>
    <x v="245"/>
    <b v="1"/>
    <x v="93"/>
    <b v="1"/>
  </r>
  <r>
    <n v="246"/>
    <x v="246"/>
    <s v="From 1979 to 1981 twenty-nine Black children in Atlanta were murdered and the others terrified. This is our story..."/>
    <x v="10"/>
    <x v="185"/>
    <x v="0"/>
    <x v="0"/>
    <x v="0"/>
    <n v="1292665405"/>
    <x v="246"/>
    <b v="1"/>
    <x v="94"/>
    <b v="1"/>
  </r>
  <r>
    <n v="247"/>
    <x v="247"/>
    <s v="A young neuroscientist attempts to reconnect with his ailing father by obsessively studying old family footage._x000a_"/>
    <x v="10"/>
    <x v="186"/>
    <x v="0"/>
    <x v="0"/>
    <x v="0"/>
    <n v="1287200340"/>
    <x v="247"/>
    <b v="1"/>
    <x v="95"/>
    <b v="1"/>
  </r>
  <r>
    <n v="248"/>
    <x v="248"/>
    <s v="FAR OUT ISN'T FAR ENOUGH depicts one man's wild, lifelong adventure of testing societal boundaries through his use of subversive art."/>
    <x v="94"/>
    <x v="187"/>
    <x v="0"/>
    <x v="0"/>
    <x v="0"/>
    <n v="1325961309"/>
    <x v="248"/>
    <b v="1"/>
    <x v="96"/>
    <b v="1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x v="0"/>
    <n v="1282498800"/>
    <x v="249"/>
    <b v="1"/>
    <x v="97"/>
    <b v="1"/>
  </r>
  <r>
    <n v="250"/>
    <x v="250"/>
    <s v="Three young farmers risk land and friendship to stand up to the USDA. An experiential film about living a life of self reliance."/>
    <x v="11"/>
    <x v="189"/>
    <x v="0"/>
    <x v="0"/>
    <x v="0"/>
    <n v="1370525691"/>
    <x v="250"/>
    <b v="1"/>
    <x v="98"/>
    <b v="1"/>
  </r>
  <r>
    <n v="251"/>
    <x v="251"/>
    <s v="Remarkably devoted, Mayra is single-handedly sourcing small farm, single-origin coffee from her rural village in Honduras."/>
    <x v="8"/>
    <x v="190"/>
    <x v="0"/>
    <x v="0"/>
    <x v="0"/>
    <n v="1337194800"/>
    <x v="251"/>
    <b v="1"/>
    <x v="99"/>
    <b v="1"/>
  </r>
  <r>
    <n v="252"/>
    <x v="252"/>
    <s v="The definitive story of indie comics and the foremost institution of higher learning for those who draw them."/>
    <x v="10"/>
    <x v="191"/>
    <x v="0"/>
    <x v="0"/>
    <x v="0"/>
    <n v="1275364740"/>
    <x v="252"/>
    <b v="1"/>
    <x v="52"/>
    <b v="1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x v="0"/>
    <n v="1329320235"/>
    <x v="253"/>
    <b v="1"/>
    <x v="63"/>
    <b v="1"/>
  </r>
  <r>
    <n v="254"/>
    <x v="254"/>
    <s v="&quot;I Clown You&quot; is a documentary about Israeli medical clowns and clowning as an art of challenging the norm."/>
    <x v="95"/>
    <x v="193"/>
    <x v="0"/>
    <x v="0"/>
    <x v="0"/>
    <n v="1445047200"/>
    <x v="254"/>
    <b v="1"/>
    <x v="100"/>
    <b v="1"/>
  </r>
  <r>
    <n v="255"/>
    <x v="255"/>
    <s v="xoxosms is a documentary about first love, long distance and Skype."/>
    <x v="6"/>
    <x v="194"/>
    <x v="0"/>
    <x v="0"/>
    <x v="0"/>
    <n v="1300275482"/>
    <x v="255"/>
    <b v="1"/>
    <x v="101"/>
    <b v="1"/>
  </r>
  <r>
    <n v="256"/>
    <x v="256"/>
    <s v="Help share the art and community of Pow Wow, a contemporary art movement in Hawaii, with the rest of the world. #powwowhawaii"/>
    <x v="93"/>
    <x v="195"/>
    <x v="0"/>
    <x v="0"/>
    <x v="0"/>
    <n v="1363458467"/>
    <x v="256"/>
    <b v="1"/>
    <x v="102"/>
    <b v="1"/>
  </r>
  <r>
    <n v="257"/>
    <x v="257"/>
    <s v="A documentary about a formerly Japan-only Nintendo game, its international release, and the secret black market of unreleased games."/>
    <x v="19"/>
    <x v="196"/>
    <x v="0"/>
    <x v="0"/>
    <x v="0"/>
    <n v="1463670162"/>
    <x v="257"/>
    <b v="1"/>
    <x v="103"/>
    <b v="1"/>
  </r>
  <r>
    <n v="258"/>
    <x v="258"/>
    <s v="This film reveals the story of the modern revolution, the power of people to change their world and the man behind it all, Gene Sharp."/>
    <x v="11"/>
    <x v="197"/>
    <x v="0"/>
    <x v="0"/>
    <x v="0"/>
    <n v="1308359666"/>
    <x v="258"/>
    <b v="1"/>
    <x v="104"/>
    <b v="1"/>
  </r>
  <r>
    <n v="259"/>
    <x v="259"/>
    <s v="A tale about a band who have journeyed through time, dodging hype and mediocrity, and still managed to survive even stronger than ever."/>
    <x v="96"/>
    <x v="198"/>
    <x v="0"/>
    <x v="0"/>
    <x v="0"/>
    <n v="1428514969"/>
    <x v="259"/>
    <b v="1"/>
    <x v="105"/>
    <b v="1"/>
  </r>
  <r>
    <n v="260"/>
    <x v="260"/>
    <s v="In the traditional world of Mexican Rodeo, a team of first-generation California girls does it their way."/>
    <x v="3"/>
    <x v="199"/>
    <x v="0"/>
    <x v="0"/>
    <x v="0"/>
    <n v="1279360740"/>
    <x v="260"/>
    <b v="1"/>
    <x v="106"/>
    <b v="1"/>
  </r>
  <r>
    <n v="261"/>
    <x v="261"/>
    <s v="Empires explores the impact of networks on histories and philosophies of political thought."/>
    <x v="22"/>
    <x v="200"/>
    <x v="0"/>
    <x v="0"/>
    <x v="0"/>
    <n v="1339080900"/>
    <x v="261"/>
    <b v="1"/>
    <x v="107"/>
    <b v="1"/>
  </r>
  <r>
    <n v="262"/>
    <x v="262"/>
    <s v="He can never die. He will live forever. He is the last cosmonaut, and this is his story."/>
    <x v="30"/>
    <x v="44"/>
    <x v="0"/>
    <x v="0"/>
    <x v="0"/>
    <n v="1298699828"/>
    <x v="262"/>
    <b v="1"/>
    <x v="108"/>
    <b v="1"/>
  </r>
  <r>
    <n v="263"/>
    <x v="263"/>
    <s v="We need $75,000 to finish this film on families struggling in the worst_x000a_economy in 80 years, while facing huge cuts to social services."/>
    <x v="31"/>
    <x v="201"/>
    <x v="0"/>
    <x v="0"/>
    <x v="0"/>
    <n v="1348786494"/>
    <x v="263"/>
    <b v="1"/>
    <x v="109"/>
    <b v="1"/>
  </r>
  <r>
    <n v="264"/>
    <x v="264"/>
    <s v="The U.S. women's movement changed the social and cultural dialog_x000a_in this country and Boston was one of the centers of this movement."/>
    <x v="10"/>
    <x v="202"/>
    <x v="0"/>
    <x v="0"/>
    <x v="0"/>
    <n v="1336747995"/>
    <x v="264"/>
    <b v="1"/>
    <x v="110"/>
    <b v="1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x v="0"/>
    <n v="1273522560"/>
    <x v="265"/>
    <b v="1"/>
    <x v="6"/>
    <b v="1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x v="0"/>
    <n v="1271994660"/>
    <x v="266"/>
    <b v="1"/>
    <x v="17"/>
    <b v="1"/>
  </r>
  <r>
    <n v="267"/>
    <x v="267"/>
    <s v="A visually stunning, feature length film chronicling life's challenges in the remote depths of the Amazon rainforest."/>
    <x v="97"/>
    <x v="205"/>
    <x v="0"/>
    <x v="1"/>
    <x v="1"/>
    <n v="1403693499"/>
    <x v="267"/>
    <b v="1"/>
    <x v="111"/>
    <b v="1"/>
  </r>
  <r>
    <n v="268"/>
    <x v="268"/>
    <s v="Help us finish a documentary about four teens coming-of-age in a small, rural Mexican town that has suffered 50% migration to the U.S."/>
    <x v="10"/>
    <x v="206"/>
    <x v="0"/>
    <x v="0"/>
    <x v="0"/>
    <n v="1320640778"/>
    <x v="268"/>
    <b v="1"/>
    <x v="112"/>
    <b v="1"/>
  </r>
  <r>
    <n v="269"/>
    <x v="269"/>
    <s v="This documentary tells the story of an unlikely conversation on a topic of grave importance, and how it changed two foes into friends."/>
    <x v="57"/>
    <x v="207"/>
    <x v="0"/>
    <x v="2"/>
    <x v="2"/>
    <n v="1487738622"/>
    <x v="269"/>
    <b v="1"/>
    <x v="113"/>
    <b v="1"/>
  </r>
  <r>
    <n v="270"/>
    <x v="270"/>
    <s v="Journey behind the lens of the legendary Jini Dellaccio, one of the first women rock â€˜nâ€™ roll photographers."/>
    <x v="98"/>
    <x v="208"/>
    <x v="0"/>
    <x v="0"/>
    <x v="0"/>
    <n v="1306296000"/>
    <x v="270"/>
    <b v="1"/>
    <x v="42"/>
    <b v="1"/>
  </r>
  <r>
    <n v="271"/>
    <x v="271"/>
    <s v="A documentary shot over 12 years about the hopes and dreams of five orphans struggling to reach adulthood in Kenya's Mathare slum."/>
    <x v="11"/>
    <x v="209"/>
    <x v="0"/>
    <x v="0"/>
    <x v="0"/>
    <n v="1388649600"/>
    <x v="271"/>
    <b v="1"/>
    <x v="114"/>
    <b v="1"/>
  </r>
  <r>
    <n v="272"/>
    <x v="272"/>
    <s v="We made 'Do It Again,' a film about my quest to reunite the '60s rock band, The Kinks. Now we need help to show the film off at festivals."/>
    <x v="9"/>
    <x v="210"/>
    <x v="0"/>
    <x v="0"/>
    <x v="0"/>
    <n v="1272480540"/>
    <x v="272"/>
    <b v="1"/>
    <x v="71"/>
    <b v="1"/>
  </r>
  <r>
    <n v="273"/>
    <x v="273"/>
    <s v="Man vs. Food meets Extreme Home Makeover! A celebration of the food, music, and rebuilding of New Orleans, and a history-making quest."/>
    <x v="10"/>
    <x v="211"/>
    <x v="0"/>
    <x v="0"/>
    <x v="0"/>
    <n v="1309694266"/>
    <x v="273"/>
    <b v="1"/>
    <x v="115"/>
    <b v="1"/>
  </r>
  <r>
    <n v="274"/>
    <x v="274"/>
    <s v="An intimate documentary sharing the powerful voices of Seattle's Somali refugees and their search for peace in their new home."/>
    <x v="23"/>
    <x v="212"/>
    <x v="0"/>
    <x v="0"/>
    <x v="0"/>
    <n v="1333609140"/>
    <x v="274"/>
    <b v="1"/>
    <x v="116"/>
    <b v="1"/>
  </r>
  <r>
    <n v="275"/>
    <x v="275"/>
    <s v="A journey through the origins and influence of funk music from James Brown to D'Angelo we are FINDING THE FUNK!"/>
    <x v="22"/>
    <x v="213"/>
    <x v="0"/>
    <x v="0"/>
    <x v="0"/>
    <n v="1352511966"/>
    <x v="275"/>
    <b v="1"/>
    <x v="117"/>
    <b v="1"/>
  </r>
  <r>
    <n v="276"/>
    <x v="276"/>
    <s v="A film about Xhosa women in townships of South Africa micro-farming to fight extreme poverty, gain health, and create food security."/>
    <x v="23"/>
    <x v="214"/>
    <x v="0"/>
    <x v="0"/>
    <x v="0"/>
    <n v="1335574674"/>
    <x v="276"/>
    <b v="1"/>
    <x v="95"/>
    <b v="1"/>
  </r>
  <r>
    <n v="277"/>
    <x v="277"/>
    <s v="A documentary about the survival of letterpress and the remarkable printers who preserve the history and knowledge of the craft."/>
    <x v="99"/>
    <x v="215"/>
    <x v="0"/>
    <x v="0"/>
    <x v="0"/>
    <n v="1432416219"/>
    <x v="277"/>
    <b v="1"/>
    <x v="118"/>
    <b v="1"/>
  </r>
  <r>
    <n v="278"/>
    <x v="278"/>
    <s v="An unlikely story of spirit, defiance and beauty from the most contaminated place on Earth"/>
    <x v="100"/>
    <x v="216"/>
    <x v="0"/>
    <x v="0"/>
    <x v="0"/>
    <n v="1350003539"/>
    <x v="278"/>
    <b v="1"/>
    <x v="119"/>
    <b v="1"/>
  </r>
  <r>
    <n v="279"/>
    <x v="279"/>
    <s v="This documentary film is an intimate portrait of love and loss that observes family and nature undergoing the cycle of birth to death."/>
    <x v="73"/>
    <x v="217"/>
    <x v="0"/>
    <x v="0"/>
    <x v="0"/>
    <n v="1488160860"/>
    <x v="279"/>
    <b v="1"/>
    <x v="120"/>
    <b v="1"/>
  </r>
  <r>
    <n v="280"/>
    <x v="280"/>
    <s v="My latest film Korengal, takes us back to the same valley with the same troops as in my Academy AwardÂ® nominated film Restrepo."/>
    <x v="96"/>
    <x v="218"/>
    <x v="0"/>
    <x v="0"/>
    <x v="0"/>
    <n v="1401459035"/>
    <x v="280"/>
    <b v="1"/>
    <x v="121"/>
    <b v="1"/>
  </r>
  <r>
    <n v="281"/>
    <x v="281"/>
    <s v="Last May, I created my mission: To reunite the brilliant but (in my opinion) under-appreciated band, the Kinks. I decided to make..."/>
    <x v="62"/>
    <x v="219"/>
    <x v="0"/>
    <x v="0"/>
    <x v="0"/>
    <n v="1249932360"/>
    <x v="281"/>
    <b v="1"/>
    <x v="1"/>
    <b v="1"/>
  </r>
  <r>
    <n v="282"/>
    <x v="282"/>
    <s v="See US Marines make counter-insurgency work in Helmand Province--the Taliban's stronghold in Afghanistan."/>
    <x v="101"/>
    <x v="220"/>
    <x v="0"/>
    <x v="0"/>
    <x v="0"/>
    <n v="1266876000"/>
    <x v="282"/>
    <b v="1"/>
    <x v="122"/>
    <b v="1"/>
  </r>
  <r>
    <n v="283"/>
    <x v="283"/>
    <s v="What is the impact of survivorship on the human condition?"/>
    <x v="102"/>
    <x v="221"/>
    <x v="0"/>
    <x v="0"/>
    <x v="0"/>
    <n v="1306904340"/>
    <x v="283"/>
    <b v="1"/>
    <x v="91"/>
    <b v="1"/>
  </r>
  <r>
    <n v="284"/>
    <x v="284"/>
    <s v="A film documenting WI Gov.Scott Walker's attack on working families and how it is reanimating the American labor movement."/>
    <x v="79"/>
    <x v="222"/>
    <x v="0"/>
    <x v="0"/>
    <x v="0"/>
    <n v="1327167780"/>
    <x v="284"/>
    <b v="1"/>
    <x v="123"/>
    <b v="1"/>
  </r>
  <r>
    <n v="285"/>
    <x v="285"/>
    <s v="A documentary about the classic children's book, its creators, and the lasting impact over half a century and beyond."/>
    <x v="32"/>
    <x v="223"/>
    <x v="0"/>
    <x v="0"/>
    <x v="0"/>
    <n v="1379614128"/>
    <x v="285"/>
    <b v="1"/>
    <x v="124"/>
    <b v="1"/>
  </r>
  <r>
    <n v="286"/>
    <x v="286"/>
    <s v="A documentary film on the life of legendary photographer George Tice by Peter Bosco, Bruce Wodder and Douglas Underdahl."/>
    <x v="36"/>
    <x v="224"/>
    <x v="0"/>
    <x v="0"/>
    <x v="0"/>
    <n v="1364236524"/>
    <x v="286"/>
    <b v="1"/>
    <x v="125"/>
    <b v="1"/>
  </r>
  <r>
    <n v="287"/>
    <x v="287"/>
    <s v="War is hell. Why would anyone want to spend their weekends there?"/>
    <x v="36"/>
    <x v="225"/>
    <x v="0"/>
    <x v="0"/>
    <x v="0"/>
    <n v="1351828800"/>
    <x v="287"/>
    <b v="1"/>
    <x v="126"/>
    <b v="1"/>
  </r>
  <r>
    <n v="288"/>
    <x v="288"/>
    <s v="A portrait of Oceana, WV, an old coal mining town that has become the epicenter of the Oxycontin epidemic, earning the nickname Oxyana."/>
    <x v="63"/>
    <x v="226"/>
    <x v="0"/>
    <x v="0"/>
    <x v="0"/>
    <n v="1340683393"/>
    <x v="288"/>
    <b v="1"/>
    <x v="127"/>
    <b v="1"/>
  </r>
  <r>
    <n v="289"/>
    <x v="289"/>
    <s v="A campaign to unlock an award winning film that exposes for the first time the modern British Empire ... and it's terrible cost."/>
    <x v="36"/>
    <x v="227"/>
    <x v="0"/>
    <x v="1"/>
    <x v="1"/>
    <n v="1383389834"/>
    <x v="289"/>
    <b v="1"/>
    <x v="128"/>
    <b v="1"/>
  </r>
  <r>
    <n v="290"/>
    <x v="290"/>
    <s v="Help INTOTHEWOODS.TV purchase audio and video gear, lighting and BACK UP HARD DRIVES"/>
    <x v="37"/>
    <x v="228"/>
    <x v="0"/>
    <x v="0"/>
    <x v="0"/>
    <n v="1296633540"/>
    <x v="290"/>
    <b v="1"/>
    <x v="129"/>
    <b v="1"/>
  </r>
  <r>
    <n v="291"/>
    <x v="291"/>
    <s v="ZoÃ« Romano will be the first person to RUN the route of the Tour de France. I will join her to document that adventure."/>
    <x v="10"/>
    <x v="229"/>
    <x v="0"/>
    <x v="0"/>
    <x v="0"/>
    <n v="1367366460"/>
    <x v="291"/>
    <b v="1"/>
    <x v="130"/>
    <b v="1"/>
  </r>
  <r>
    <n v="292"/>
    <x v="292"/>
    <s v="THE UNDOCUMENTED is a 90 cinema verite documentary that exposes a little known consequence of current U. S. immigration policy."/>
    <x v="96"/>
    <x v="230"/>
    <x v="0"/>
    <x v="0"/>
    <x v="0"/>
    <n v="1319860740"/>
    <x v="292"/>
    <b v="1"/>
    <x v="131"/>
    <b v="1"/>
  </r>
  <r>
    <n v="293"/>
    <x v="293"/>
    <s v="The untold story of the first action-adventure heroine who left Hollywood with 70 abused animal actors to make  her films in Idaho"/>
    <x v="91"/>
    <x v="231"/>
    <x v="0"/>
    <x v="0"/>
    <x v="0"/>
    <n v="1398009714"/>
    <x v="293"/>
    <b v="1"/>
    <x v="132"/>
    <b v="1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x v="0"/>
    <n v="1279555200"/>
    <x v="294"/>
    <b v="1"/>
    <x v="133"/>
    <b v="1"/>
  </r>
  <r>
    <n v="295"/>
    <x v="295"/>
    <s v="A documentary on the fans, collectors, and live performers of &quot;The Rocky Horror Picture Show&quot;, as the film nears its 40th Anniversary."/>
    <x v="63"/>
    <x v="232"/>
    <x v="0"/>
    <x v="0"/>
    <x v="0"/>
    <n v="1383264000"/>
    <x v="295"/>
    <b v="1"/>
    <x v="134"/>
    <b v="1"/>
  </r>
  <r>
    <n v="296"/>
    <x v="296"/>
    <s v="Bel Borba is Here is a feature film about the most inspiring Brazilian artist you've never heard of... until now."/>
    <x v="31"/>
    <x v="233"/>
    <x v="0"/>
    <x v="0"/>
    <x v="0"/>
    <n v="1347017083"/>
    <x v="296"/>
    <b v="1"/>
    <x v="135"/>
    <b v="1"/>
  </r>
  <r>
    <n v="297"/>
    <x v="297"/>
    <s v="Who Owns Yoga? is a feature length documentary film that explores the changing nature of yoga in the modern world."/>
    <x v="22"/>
    <x v="234"/>
    <x v="0"/>
    <x v="0"/>
    <x v="0"/>
    <n v="1430452740"/>
    <x v="297"/>
    <b v="1"/>
    <x v="136"/>
    <b v="1"/>
  </r>
  <r>
    <n v="298"/>
    <x v="298"/>
    <s v="The truth is, we all lie - and by &quot;we,&quot; we mean everyone!"/>
    <x v="103"/>
    <x v="235"/>
    <x v="0"/>
    <x v="0"/>
    <x v="0"/>
    <n v="1399669200"/>
    <x v="298"/>
    <b v="1"/>
    <x v="137"/>
    <b v="1"/>
  </r>
  <r>
    <n v="299"/>
    <x v="299"/>
    <s v="We are currently filming a documentary called ReMade that explores the state and direction of the DIY and Hackerspace movement in America."/>
    <x v="3"/>
    <x v="236"/>
    <x v="0"/>
    <x v="0"/>
    <x v="0"/>
    <n v="1289975060"/>
    <x v="299"/>
    <b v="1"/>
    <x v="138"/>
    <b v="1"/>
  </r>
  <r>
    <n v="300"/>
    <x v="300"/>
    <s v="THE BUS is a feature-length documentary film celebrating one of the most iconic and beloved vehicles ever produced, the Volkswagen Bus."/>
    <x v="31"/>
    <x v="237"/>
    <x v="0"/>
    <x v="0"/>
    <x v="0"/>
    <n v="1303686138"/>
    <x v="300"/>
    <b v="1"/>
    <x v="139"/>
    <b v="1"/>
  </r>
  <r>
    <n v="301"/>
    <x v="301"/>
    <s v="A film about personal memory, amateur cinematography, and visions of the future at the 1939 New York World's Fair."/>
    <x v="93"/>
    <x v="238"/>
    <x v="0"/>
    <x v="0"/>
    <x v="0"/>
    <n v="1363711335"/>
    <x v="301"/>
    <b v="1"/>
    <x v="140"/>
    <b v="1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x v="0"/>
    <n v="1330115638"/>
    <x v="302"/>
    <b v="1"/>
    <x v="52"/>
    <b v="1"/>
  </r>
  <r>
    <n v="303"/>
    <x v="303"/>
    <s v="The story of Jadab Payeng, an Indian man who single handedly planted nearly 1400 acres of forest to save his island, Majuli."/>
    <x v="9"/>
    <x v="240"/>
    <x v="0"/>
    <x v="0"/>
    <x v="0"/>
    <n v="1338601346"/>
    <x v="303"/>
    <b v="1"/>
    <x v="141"/>
    <b v="1"/>
  </r>
  <r>
    <n v="304"/>
    <x v="304"/>
    <s v="A portrait of a life fully realized and a look at what it takes to make great photography."/>
    <x v="104"/>
    <x v="241"/>
    <x v="0"/>
    <x v="0"/>
    <x v="0"/>
    <n v="1346464800"/>
    <x v="304"/>
    <b v="1"/>
    <x v="142"/>
    <b v="1"/>
  </r>
  <r>
    <n v="305"/>
    <x v="305"/>
    <s v="A documentary that I am making about the difficult, but inspiring, life of a late friend of mine."/>
    <x v="51"/>
    <x v="242"/>
    <x v="0"/>
    <x v="0"/>
    <x v="0"/>
    <n v="1331392049"/>
    <x v="305"/>
    <b v="1"/>
    <x v="143"/>
    <b v="1"/>
  </r>
  <r>
    <n v="306"/>
    <x v="306"/>
    <s v="A feature-length documentary on the life of Boston escape artist Jason Escape."/>
    <x v="28"/>
    <x v="243"/>
    <x v="0"/>
    <x v="0"/>
    <x v="0"/>
    <n v="1363806333"/>
    <x v="306"/>
    <b v="1"/>
    <x v="144"/>
    <b v="1"/>
  </r>
  <r>
    <n v="307"/>
    <x v="307"/>
    <s v="Why is grammar important?"/>
    <x v="29"/>
    <x v="244"/>
    <x v="0"/>
    <x v="0"/>
    <x v="0"/>
    <n v="1360276801"/>
    <x v="307"/>
    <b v="1"/>
    <x v="145"/>
    <b v="1"/>
  </r>
  <r>
    <n v="308"/>
    <x v="308"/>
    <s v="A documentary about discovering my two older sisters who were born on a CA commune in the 60's and placed for adoption."/>
    <x v="14"/>
    <x v="245"/>
    <x v="0"/>
    <x v="0"/>
    <x v="0"/>
    <n v="1299775210"/>
    <x v="308"/>
    <b v="1"/>
    <x v="91"/>
    <b v="1"/>
  </r>
  <r>
    <n v="309"/>
    <x v="309"/>
    <s v="A first glimpse into the lives of sole survivors of commercial plane crashes as they struggle to understand their perplexing fate."/>
    <x v="102"/>
    <x v="246"/>
    <x v="0"/>
    <x v="0"/>
    <x v="0"/>
    <n v="1346695334"/>
    <x v="309"/>
    <b v="1"/>
    <x v="146"/>
    <b v="1"/>
  </r>
  <r>
    <n v="310"/>
    <x v="310"/>
    <s v="30 day tour to release a compilation CD with 16 original songs about hometowns.  Webisodes and documentary to follow."/>
    <x v="28"/>
    <x v="247"/>
    <x v="0"/>
    <x v="0"/>
    <x v="0"/>
    <n v="1319076000"/>
    <x v="310"/>
    <b v="1"/>
    <x v="17"/>
    <b v="1"/>
  </r>
  <r>
    <n v="311"/>
    <x v="311"/>
    <s v="An imaginative interactive documentary about Leah Callahan, a freestyle wrestler and Olympic hopeful."/>
    <x v="22"/>
    <x v="248"/>
    <x v="0"/>
    <x v="0"/>
    <x v="0"/>
    <n v="1325404740"/>
    <x v="311"/>
    <b v="1"/>
    <x v="3"/>
    <b v="1"/>
  </r>
  <r>
    <n v="312"/>
    <x v="312"/>
    <s v="The Kickstarter-funded SparkTruck has completed its 15,323 mile roadtrip. Now itâ€™s time to share the story through a short documentary."/>
    <x v="6"/>
    <x v="249"/>
    <x v="0"/>
    <x v="0"/>
    <x v="0"/>
    <n v="1365973432"/>
    <x v="312"/>
    <b v="1"/>
    <x v="96"/>
    <b v="1"/>
  </r>
  <r>
    <n v="313"/>
    <x v="313"/>
    <s v="Most people have heard Bob Dorough's music over the past 50 years without knowing it. Until now. A story for every artist who refuses to give up."/>
    <x v="73"/>
    <x v="250"/>
    <x v="0"/>
    <x v="0"/>
    <x v="0"/>
    <n v="1281542340"/>
    <x v="313"/>
    <b v="1"/>
    <x v="147"/>
    <b v="1"/>
  </r>
  <r>
    <n v="314"/>
    <x v="314"/>
    <s v="A documentary about artists who embrace the antiquated postal service and use it to send beautiful pieces of mail art across the globe."/>
    <x v="28"/>
    <x v="251"/>
    <x v="0"/>
    <x v="0"/>
    <x v="0"/>
    <n v="1362167988"/>
    <x v="314"/>
    <b v="1"/>
    <x v="148"/>
    <b v="1"/>
  </r>
  <r>
    <n v="315"/>
    <x v="315"/>
    <s v="A documentary that explores  the magical collaboration between performance artist Joey Arias and puppeteer Basil Twist."/>
    <x v="31"/>
    <x v="252"/>
    <x v="0"/>
    <x v="0"/>
    <x v="0"/>
    <n v="1345660334"/>
    <x v="315"/>
    <b v="1"/>
    <x v="149"/>
    <b v="1"/>
  </r>
  <r>
    <n v="316"/>
    <x v="316"/>
    <s v="Award winning documentary The Secret Trial 5 needs your help for a Cross-Canada Tour!"/>
    <x v="36"/>
    <x v="253"/>
    <x v="0"/>
    <x v="5"/>
    <x v="5"/>
    <n v="1418273940"/>
    <x v="316"/>
    <b v="1"/>
    <x v="150"/>
    <b v="1"/>
  </r>
  <r>
    <n v="317"/>
    <x v="317"/>
    <s v="The story of a cowboy town with a prison problem, and the colorful characters who call it home."/>
    <x v="11"/>
    <x v="254"/>
    <x v="0"/>
    <x v="0"/>
    <x v="0"/>
    <n v="1386778483"/>
    <x v="317"/>
    <b v="1"/>
    <x v="151"/>
    <b v="1"/>
  </r>
  <r>
    <n v="318"/>
    <x v="318"/>
    <s v="Photographer, Ty Morin, pays a visit to every single one of his Facebook friends to take their portrait...all 788 of them."/>
    <x v="10"/>
    <x v="255"/>
    <x v="0"/>
    <x v="0"/>
    <x v="0"/>
    <n v="1364342151"/>
    <x v="318"/>
    <b v="1"/>
    <x v="4"/>
    <b v="1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x v="0"/>
    <n v="1265097540"/>
    <x v="319"/>
    <b v="1"/>
    <x v="13"/>
    <b v="1"/>
  </r>
  <r>
    <n v="320"/>
    <x v="320"/>
    <s v="Two Muslim football players transfer to the Jewish oriented Beitar Jerusalem F.C. leading to the most racist campaign in Israeli sport"/>
    <x v="22"/>
    <x v="257"/>
    <x v="0"/>
    <x v="1"/>
    <x v="1"/>
    <n v="1450825200"/>
    <x v="320"/>
    <b v="1"/>
    <x v="150"/>
    <b v="1"/>
  </r>
  <r>
    <n v="321"/>
    <x v="321"/>
    <s v="The more digital the world, the more analog our dreams._x000a_A feature documentary shot on 35mm film."/>
    <x v="19"/>
    <x v="258"/>
    <x v="0"/>
    <x v="12"/>
    <x v="3"/>
    <n v="1478605386"/>
    <x v="321"/>
    <b v="1"/>
    <x v="152"/>
    <b v="1"/>
  </r>
  <r>
    <n v="322"/>
    <x v="322"/>
    <s v="A documentary film about the largest elephants on earth and what is being done to ensure their survival."/>
    <x v="31"/>
    <x v="259"/>
    <x v="0"/>
    <x v="0"/>
    <x v="0"/>
    <n v="1463146848"/>
    <x v="322"/>
    <b v="1"/>
    <x v="153"/>
    <b v="1"/>
  </r>
  <r>
    <n v="323"/>
    <x v="323"/>
    <s v="A documentary focusing on the Haida Nation's resurgence in the wake of colonization and Canada's Indian Residential Schools."/>
    <x v="105"/>
    <x v="260"/>
    <x v="0"/>
    <x v="0"/>
    <x v="0"/>
    <n v="1482307140"/>
    <x v="323"/>
    <b v="1"/>
    <x v="6"/>
    <b v="1"/>
  </r>
  <r>
    <n v="324"/>
    <x v="324"/>
    <s v="A documentary about a Vietnam veteran who finds peace from his PTSD through Disney, rather than medication."/>
    <x v="0"/>
    <x v="261"/>
    <x v="0"/>
    <x v="0"/>
    <x v="0"/>
    <n v="1438441308"/>
    <x v="324"/>
    <b v="1"/>
    <x v="141"/>
    <b v="1"/>
  </r>
  <r>
    <n v="325"/>
    <x v="325"/>
    <s v="NETIZENS follows targets of online harassment as they confront digital abuse and strive for equality and justice online."/>
    <x v="63"/>
    <x v="262"/>
    <x v="0"/>
    <x v="0"/>
    <x v="0"/>
    <n v="1482208233"/>
    <x v="325"/>
    <b v="1"/>
    <x v="154"/>
    <b v="1"/>
  </r>
  <r>
    <n v="326"/>
    <x v="326"/>
    <s v="An inspiring story of love and resilience after tragedy strikes humanitarian Maggie Doyne, mother to 49 Nepali children."/>
    <x v="60"/>
    <x v="263"/>
    <x v="0"/>
    <x v="0"/>
    <x v="0"/>
    <n v="1489532220"/>
    <x v="326"/>
    <b v="1"/>
    <x v="155"/>
    <b v="1"/>
  </r>
  <r>
    <n v="327"/>
    <x v="327"/>
    <s v="A short film documenting the inspirational life of Mrs. Fukuoka, a tsunami survivor helping to bring hope back to her community."/>
    <x v="23"/>
    <x v="264"/>
    <x v="0"/>
    <x v="0"/>
    <x v="0"/>
    <n v="1427011200"/>
    <x v="327"/>
    <b v="1"/>
    <x v="69"/>
    <b v="1"/>
  </r>
  <r>
    <n v="328"/>
    <x v="328"/>
    <s v="A documentary that tells the real story of the misunderstood author, and explores the iconic status he still commands today."/>
    <x v="96"/>
    <x v="265"/>
    <x v="0"/>
    <x v="0"/>
    <x v="0"/>
    <n v="1446350400"/>
    <x v="328"/>
    <b v="1"/>
    <x v="156"/>
    <b v="1"/>
  </r>
  <r>
    <n v="329"/>
    <x v="329"/>
    <s v="Our documentary about Oklahoma's all-black towns needs a soundtrack that is authentic. Help us make it happen."/>
    <x v="3"/>
    <x v="266"/>
    <x v="0"/>
    <x v="0"/>
    <x v="0"/>
    <n v="1446868800"/>
    <x v="329"/>
    <b v="1"/>
    <x v="157"/>
    <b v="1"/>
  </r>
  <r>
    <n v="330"/>
    <x v="330"/>
    <s v="A film project that will compel decision makers to conserve iconic NH landscapes at risk due to an electricity transmission project."/>
    <x v="19"/>
    <x v="267"/>
    <x v="0"/>
    <x v="0"/>
    <x v="0"/>
    <n v="1368763140"/>
    <x v="330"/>
    <b v="1"/>
    <x v="158"/>
    <b v="1"/>
  </r>
  <r>
    <n v="331"/>
    <x v="331"/>
    <s v="A hybrid music documentary/concert film featuring Sharon Jones, Charles Bradley and the rest of the Daptone Records family."/>
    <x v="79"/>
    <x v="268"/>
    <x v="0"/>
    <x v="0"/>
    <x v="0"/>
    <n v="1466171834"/>
    <x v="331"/>
    <b v="1"/>
    <x v="159"/>
    <b v="1"/>
  </r>
  <r>
    <n v="332"/>
    <x v="332"/>
    <s v="A groundbreaking new film by Kenny Ausubel &amp; Louie Schwartzberg, featuring John Cleese, based on the work of Richard Tarnas."/>
    <x v="57"/>
    <x v="269"/>
    <x v="0"/>
    <x v="0"/>
    <x v="0"/>
    <n v="1446019200"/>
    <x v="332"/>
    <b v="1"/>
    <x v="160"/>
    <b v="1"/>
  </r>
  <r>
    <n v="333"/>
    <x v="333"/>
    <s v="Enter a unique world of flavors, passion, resourcefulness and breathtaking locations. Join us on this unprecedented journey!"/>
    <x v="79"/>
    <x v="270"/>
    <x v="0"/>
    <x v="0"/>
    <x v="0"/>
    <n v="1460038591"/>
    <x v="333"/>
    <b v="1"/>
    <x v="161"/>
    <b v="1"/>
  </r>
  <r>
    <n v="334"/>
    <x v="334"/>
    <s v="An unapologetic portrait of the iconic, pioneering entertainer Mary Small whose voice comforted millions through the Depression &amp; WWII"/>
    <x v="3"/>
    <x v="271"/>
    <x v="0"/>
    <x v="0"/>
    <x v="0"/>
    <n v="1431716400"/>
    <x v="334"/>
    <b v="1"/>
    <x v="50"/>
    <b v="1"/>
  </r>
  <r>
    <n v="335"/>
    <x v="335"/>
    <s v="Oscar-nominated screenwriter David Peoples' lost film of Moe's Books is recycled into the hands of Moe's daughter, fifty years later."/>
    <x v="0"/>
    <x v="272"/>
    <x v="0"/>
    <x v="0"/>
    <x v="0"/>
    <n v="1431122400"/>
    <x v="335"/>
    <b v="1"/>
    <x v="144"/>
    <b v="1"/>
  </r>
  <r>
    <n v="336"/>
    <x v="336"/>
    <s v="An epic documentary about the dramatic rise and fall of Empire Pictures, the most ambitious B-movie studio of the 1980â€™s."/>
    <x v="31"/>
    <x v="273"/>
    <x v="0"/>
    <x v="0"/>
    <x v="0"/>
    <n v="1447427918"/>
    <x v="336"/>
    <b v="1"/>
    <x v="131"/>
    <b v="1"/>
  </r>
  <r>
    <n v="337"/>
    <x v="337"/>
    <s v="A documentary that tells the story of local beekeepers. Specifically one family who turns their annual harvest into a community event."/>
    <x v="9"/>
    <x v="274"/>
    <x v="0"/>
    <x v="0"/>
    <x v="0"/>
    <n v="1426298708"/>
    <x v="337"/>
    <b v="1"/>
    <x v="162"/>
    <b v="1"/>
  </r>
  <r>
    <n v="338"/>
    <x v="338"/>
    <s v="&quot;Queer Genius&quot; explores the lives of four visionary queer artists: Eileen Myles, Barbara Hammer, Jibz Cameron and Shannon Funchess"/>
    <x v="36"/>
    <x v="275"/>
    <x v="0"/>
    <x v="0"/>
    <x v="0"/>
    <n v="1472864400"/>
    <x v="338"/>
    <b v="1"/>
    <x v="163"/>
    <b v="1"/>
  </r>
  <r>
    <n v="339"/>
    <x v="339"/>
    <s v="A documentary film following the world's greatest palindromists leading up to the 2017 World Palindrome Championship."/>
    <x v="12"/>
    <x v="276"/>
    <x v="0"/>
    <x v="0"/>
    <x v="0"/>
    <n v="1430331268"/>
    <x v="339"/>
    <b v="1"/>
    <x v="30"/>
    <b v="1"/>
  </r>
  <r>
    <n v="340"/>
    <x v="340"/>
    <s v="Feature-length documentary about five Somali Muslim students pursuing dreams of education in America"/>
    <x v="19"/>
    <x v="277"/>
    <x v="0"/>
    <x v="0"/>
    <x v="0"/>
    <n v="1489006800"/>
    <x v="340"/>
    <b v="1"/>
    <x v="164"/>
    <b v="1"/>
  </r>
  <r>
    <n v="341"/>
    <x v="341"/>
    <s v="Documentary: Creation of large-scale outdoor mural by young artists. Time lapse. From blank concrete wall to colorful, visual story."/>
    <x v="8"/>
    <x v="278"/>
    <x v="0"/>
    <x v="0"/>
    <x v="0"/>
    <n v="1412135940"/>
    <x v="341"/>
    <b v="1"/>
    <x v="165"/>
    <b v="1"/>
  </r>
  <r>
    <n v="342"/>
    <x v="342"/>
    <s v="BREAKING A MONSTER needs your help to play in THEATERS!"/>
    <x v="56"/>
    <x v="279"/>
    <x v="0"/>
    <x v="0"/>
    <x v="0"/>
    <n v="1461955465"/>
    <x v="342"/>
    <b v="1"/>
    <x v="166"/>
    <b v="1"/>
  </r>
  <r>
    <n v="343"/>
    <x v="343"/>
    <s v="A documentary on a composer who releases his music for free and ended up in millions of videos, thousands of films, &amp; many odd places."/>
    <x v="11"/>
    <x v="280"/>
    <x v="0"/>
    <x v="0"/>
    <x v="0"/>
    <n v="1415934000"/>
    <x v="343"/>
    <b v="1"/>
    <x v="167"/>
    <b v="1"/>
  </r>
  <r>
    <n v="344"/>
    <x v="344"/>
    <s v="In the mountains where they once fought, Bosnian veterans defend a herd of wild horses and find a new kind of freedom for themselves."/>
    <x v="106"/>
    <x v="281"/>
    <x v="0"/>
    <x v="0"/>
    <x v="0"/>
    <n v="1433125200"/>
    <x v="344"/>
    <b v="1"/>
    <x v="168"/>
    <b v="1"/>
  </r>
  <r>
    <n v="345"/>
    <x v="345"/>
    <s v="With the fate of the red wolves at stake, we explore if they can still survive in their last wild home in North Carolina."/>
    <x v="107"/>
    <x v="282"/>
    <x v="0"/>
    <x v="0"/>
    <x v="0"/>
    <n v="1432161590"/>
    <x v="345"/>
    <b v="1"/>
    <x v="122"/>
    <b v="1"/>
  </r>
  <r>
    <n v="346"/>
    <x v="346"/>
    <s v="Engineering students and adults with cerebral palsy learn to communicate, connect and cultivate their abilities by making movies."/>
    <x v="3"/>
    <x v="283"/>
    <x v="0"/>
    <x v="0"/>
    <x v="0"/>
    <n v="1444824021"/>
    <x v="346"/>
    <b v="1"/>
    <x v="101"/>
    <b v="1"/>
  </r>
  <r>
    <n v="347"/>
    <x v="347"/>
    <s v="&quot;Getting Naked&quot; tells the story of current-day burlesque in New York City through the on and off-stage lives of several performers."/>
    <x v="79"/>
    <x v="284"/>
    <x v="0"/>
    <x v="0"/>
    <x v="0"/>
    <n v="1447505609"/>
    <x v="347"/>
    <b v="1"/>
    <x v="169"/>
    <b v="1"/>
  </r>
  <r>
    <n v="348"/>
    <x v="348"/>
    <s v="Documentary about the complexities and contradictions of gentrification as one woman grapples with life after &quot;the Ghetto.&quot;"/>
    <x v="3"/>
    <x v="285"/>
    <x v="0"/>
    <x v="0"/>
    <x v="0"/>
    <n v="1440165916"/>
    <x v="348"/>
    <b v="1"/>
    <x v="46"/>
    <b v="1"/>
  </r>
  <r>
    <n v="349"/>
    <x v="349"/>
    <s v="After 52 years of war, FARC guerrilla soldiers rejoin Colombian society to forge new lives of peace."/>
    <x v="108"/>
    <x v="286"/>
    <x v="0"/>
    <x v="0"/>
    <x v="0"/>
    <n v="1487937508"/>
    <x v="349"/>
    <b v="1"/>
    <x v="157"/>
    <b v="1"/>
  </r>
  <r>
    <n v="350"/>
    <x v="350"/>
    <s v="NBA All-Star Kenny Anderson's mid-life crisis prompts him to examine his past, as he searches for relevancy in his future."/>
    <x v="31"/>
    <x v="287"/>
    <x v="0"/>
    <x v="0"/>
    <x v="0"/>
    <n v="1473566340"/>
    <x v="350"/>
    <b v="1"/>
    <x v="170"/>
    <b v="1"/>
  </r>
  <r>
    <n v="351"/>
    <x v="351"/>
    <s v="A documentary film about the glory and misfortunes of the Spanish sighthound, the Galgo. Probably the most mistreated dog of all."/>
    <x v="109"/>
    <x v="288"/>
    <x v="0"/>
    <x v="3"/>
    <x v="3"/>
    <n v="1460066954"/>
    <x v="351"/>
    <b v="1"/>
    <x v="171"/>
    <b v="1"/>
  </r>
  <r>
    <n v="352"/>
    <x v="352"/>
    <s v="An epic journey around the world, exploring the power of the human spirit and how art can be used to inspire a lifetime."/>
    <x v="3"/>
    <x v="289"/>
    <x v="0"/>
    <x v="0"/>
    <x v="0"/>
    <n v="1412740868"/>
    <x v="352"/>
    <b v="1"/>
    <x v="172"/>
    <b v="1"/>
  </r>
  <r>
    <n v="353"/>
    <x v="353"/>
    <s v="A suicide attempt survivor is on a mission to find fellow survivors and document their stories of unguarded courage, insight and humor."/>
    <x v="110"/>
    <x v="290"/>
    <x v="0"/>
    <x v="0"/>
    <x v="0"/>
    <n v="1447963219"/>
    <x v="353"/>
    <b v="1"/>
    <x v="173"/>
    <b v="1"/>
  </r>
  <r>
    <n v="354"/>
    <x v="354"/>
    <s v="A carousel has spun since 1925 in a small town in NY. It once inspired Rod Serling and has since become a portal into the Twilight Zone"/>
    <x v="8"/>
    <x v="291"/>
    <x v="0"/>
    <x v="0"/>
    <x v="0"/>
    <n v="1460141521"/>
    <x v="354"/>
    <b v="1"/>
    <x v="60"/>
    <b v="1"/>
  </r>
  <r>
    <n v="355"/>
    <x v="355"/>
    <s v="A documentary film about the late REZA ABDOH and his performance company DAR A LUZ."/>
    <x v="19"/>
    <x v="292"/>
    <x v="0"/>
    <x v="0"/>
    <x v="0"/>
    <n v="1417420994"/>
    <x v="355"/>
    <b v="1"/>
    <x v="111"/>
    <b v="1"/>
  </r>
  <r>
    <n v="356"/>
    <x v="356"/>
    <s v="A documentary about halibut conservation and how it impacts communities of Southeast Alaska."/>
    <x v="51"/>
    <x v="293"/>
    <x v="0"/>
    <x v="0"/>
    <x v="0"/>
    <n v="1458152193"/>
    <x v="356"/>
    <b v="1"/>
    <x v="174"/>
    <b v="1"/>
  </r>
  <r>
    <n v="357"/>
    <x v="357"/>
    <s v="The last few hours to be part of this immersive film that touches the eternal. We have stretched our goal for editing and sound design."/>
    <x v="36"/>
    <x v="294"/>
    <x v="0"/>
    <x v="0"/>
    <x v="0"/>
    <n v="1429852797"/>
    <x v="357"/>
    <b v="1"/>
    <x v="175"/>
    <b v="1"/>
  </r>
  <r>
    <n v="358"/>
    <x v="358"/>
    <s v="Screenwriter. Novelist. Playwright. The inside story of famed writer William Goldman. As only he can tell it."/>
    <x v="63"/>
    <x v="295"/>
    <x v="0"/>
    <x v="0"/>
    <x v="0"/>
    <n v="1466002800"/>
    <x v="358"/>
    <b v="1"/>
    <x v="176"/>
    <b v="1"/>
  </r>
  <r>
    <n v="359"/>
    <x v="359"/>
    <s v="Circus burlesque innovators, Trixie and Monkey seek to balance love and life while pursuing new creative heights."/>
    <x v="111"/>
    <x v="296"/>
    <x v="0"/>
    <x v="0"/>
    <x v="0"/>
    <n v="1415941920"/>
    <x v="359"/>
    <b v="1"/>
    <x v="177"/>
    <b v="1"/>
  </r>
  <r>
    <n v="360"/>
    <x v="360"/>
    <s v="A brave woman takes her wife and son from New York to visit her hometown in Kenya, where she was persecuted for being a lesbian."/>
    <x v="14"/>
    <x v="297"/>
    <x v="0"/>
    <x v="0"/>
    <x v="0"/>
    <n v="1437621060"/>
    <x v="360"/>
    <b v="0"/>
    <x v="45"/>
    <b v="1"/>
  </r>
  <r>
    <n v="361"/>
    <x v="361"/>
    <s v="An indie documentary seeking production funds to capture The Matches reunion tour &amp; interviews with music industry professionals."/>
    <x v="19"/>
    <x v="298"/>
    <x v="0"/>
    <x v="0"/>
    <x v="0"/>
    <n v="1416704506"/>
    <x v="361"/>
    <b v="0"/>
    <x v="178"/>
    <b v="1"/>
  </r>
  <r>
    <n v="362"/>
    <x v="362"/>
    <s v="A SHORT FILM celebrating ONE RACE: the Bridger Ridge Run. TEN RUNNERS: the movie-stars. THIRTY YEARS: running wild in the mountains."/>
    <x v="112"/>
    <x v="48"/>
    <x v="0"/>
    <x v="0"/>
    <x v="0"/>
    <n v="1407456000"/>
    <x v="362"/>
    <b v="0"/>
    <x v="48"/>
    <b v="1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x v="0"/>
    <n v="1272828120"/>
    <x v="363"/>
    <b v="0"/>
    <x v="55"/>
    <b v="1"/>
  </r>
  <r>
    <n v="364"/>
    <x v="364"/>
    <s v="This family-focused documentary explores the ways parents connect with the wild inside themselves and their kids. Ow-ow-oWoo!"/>
    <x v="39"/>
    <x v="300"/>
    <x v="0"/>
    <x v="0"/>
    <x v="0"/>
    <n v="1403323140"/>
    <x v="364"/>
    <b v="0"/>
    <x v="116"/>
    <b v="1"/>
  </r>
  <r>
    <n v="365"/>
    <x v="365"/>
    <s v="Please help us finish this documentary about how Tel Aviv in Israel became a gay friendly liberal hub in a religious state"/>
    <x v="36"/>
    <x v="301"/>
    <x v="0"/>
    <x v="1"/>
    <x v="1"/>
    <n v="1393597999"/>
    <x v="365"/>
    <b v="0"/>
    <x v="71"/>
    <b v="1"/>
  </r>
  <r>
    <n v="366"/>
    <x v="366"/>
    <s v="One Bushman familyâ€™s struggle to survive genocide, dispossession and post-apartheid freedom in South Africa."/>
    <x v="114"/>
    <x v="302"/>
    <x v="0"/>
    <x v="0"/>
    <x v="0"/>
    <n v="1337540518"/>
    <x v="366"/>
    <b v="0"/>
    <x v="179"/>
    <b v="1"/>
  </r>
  <r>
    <n v="367"/>
    <x v="367"/>
    <s v="This film relates how one country's burning desire for independence unified a diverse nation into a successful nonviolent revolution."/>
    <x v="3"/>
    <x v="303"/>
    <x v="0"/>
    <x v="0"/>
    <x v="0"/>
    <n v="1367384340"/>
    <x v="367"/>
    <b v="0"/>
    <x v="46"/>
    <b v="1"/>
  </r>
  <r>
    <n v="368"/>
    <x v="368"/>
    <s v="Were the Romantics the first backpackers? This film follows them and explores the huge part geography played in their lives and works."/>
    <x v="78"/>
    <x v="304"/>
    <x v="0"/>
    <x v="0"/>
    <x v="0"/>
    <n v="1426426322"/>
    <x v="368"/>
    <b v="0"/>
    <x v="180"/>
    <b v="1"/>
  </r>
  <r>
    <n v="369"/>
    <x v="369"/>
    <s v="A documentary of one woman's attempt at solo hiking 2,000 miles, in an effort to understand herself and societal expectations."/>
    <x v="115"/>
    <x v="305"/>
    <x v="0"/>
    <x v="0"/>
    <x v="0"/>
    <n v="1326633269"/>
    <x v="369"/>
    <b v="0"/>
    <x v="157"/>
    <b v="1"/>
  </r>
  <r>
    <n v="370"/>
    <x v="370"/>
    <s v="An exploration of what Sikhism is, through the journey of eight pilgrims at Hola Mohalla, a religious festival in Anandpur Sahib, India"/>
    <x v="31"/>
    <x v="306"/>
    <x v="0"/>
    <x v="0"/>
    <x v="0"/>
    <n v="1483729500"/>
    <x v="370"/>
    <b v="0"/>
    <x v="68"/>
    <b v="1"/>
  </r>
  <r>
    <n v="371"/>
    <x v="371"/>
    <s v="3,000 Miles. 18 Wild Horses. 6 Months. 5 States. 4 men. A documentary about Conservation, Exploration, and Wild Mustangs."/>
    <x v="60"/>
    <x v="307"/>
    <x v="0"/>
    <x v="0"/>
    <x v="0"/>
    <n v="1359743139"/>
    <x v="371"/>
    <b v="0"/>
    <x v="181"/>
    <b v="1"/>
  </r>
  <r>
    <n v="372"/>
    <x v="372"/>
    <s v="A short documentary exploring the uses of 'Natural Horsemanship' across Europe"/>
    <x v="43"/>
    <x v="308"/>
    <x v="0"/>
    <x v="1"/>
    <x v="1"/>
    <n v="1459872000"/>
    <x v="372"/>
    <b v="0"/>
    <x v="82"/>
    <b v="1"/>
  </r>
  <r>
    <n v="373"/>
    <x v="373"/>
    <s v="A feature documentary about UPA Pictures, the little studio that changed the course of animation around the world"/>
    <x v="51"/>
    <x v="309"/>
    <x v="0"/>
    <x v="0"/>
    <x v="0"/>
    <n v="1342648398"/>
    <x v="373"/>
    <b v="0"/>
    <x v="30"/>
    <b v="1"/>
  </r>
  <r>
    <n v="374"/>
    <x v="374"/>
    <s v="Bird Language with Jon Young is a 2 disk DVD set teaching you all you need to know to start learning bird language and start a group."/>
    <x v="12"/>
    <x v="310"/>
    <x v="0"/>
    <x v="0"/>
    <x v="0"/>
    <n v="1316208031"/>
    <x v="374"/>
    <b v="0"/>
    <x v="49"/>
    <b v="1"/>
  </r>
  <r>
    <n v="375"/>
    <x v="375"/>
    <s v="As the videocam &quot;Enrique de Malaca&quot; circumnavigates the globe, it captures stories of friends who have set foot on other lands."/>
    <x v="2"/>
    <x v="49"/>
    <x v="0"/>
    <x v="0"/>
    <x v="0"/>
    <n v="1393694280"/>
    <x v="375"/>
    <b v="0"/>
    <x v="25"/>
    <b v="1"/>
  </r>
  <r>
    <n v="376"/>
    <x v="376"/>
    <s v="A film about the cosmetics industry. Everything you need to know about the ingredients being used and what alternatives are out there."/>
    <x v="116"/>
    <x v="311"/>
    <x v="0"/>
    <x v="1"/>
    <x v="1"/>
    <n v="1472122316"/>
    <x v="376"/>
    <b v="0"/>
    <x v="53"/>
    <b v="1"/>
  </r>
  <r>
    <n v="377"/>
    <x v="377"/>
    <s v="Dangerous. Sexy. All-American Girl. You know the look. Now meet the women who are making retro style modern."/>
    <x v="14"/>
    <x v="312"/>
    <x v="0"/>
    <x v="0"/>
    <x v="0"/>
    <n v="1447484460"/>
    <x v="377"/>
    <b v="0"/>
    <x v="182"/>
    <b v="1"/>
  </r>
  <r>
    <n v="378"/>
    <x v="378"/>
    <s v="Ugandan Filmmaker and Activist Kamoga Hassan's new documentary follows Ugandan LGBT asylum seekers asking the question &quot;Where is home?&quot;"/>
    <x v="9"/>
    <x v="313"/>
    <x v="0"/>
    <x v="5"/>
    <x v="5"/>
    <n v="1453765920"/>
    <x v="378"/>
    <b v="0"/>
    <x v="183"/>
    <b v="1"/>
  </r>
  <r>
    <n v="379"/>
    <x v="379"/>
    <s v="The U.S. Army has granted us permission to film a documentary at America's most sacred shrine: The Tomb of the Unknown Soldier."/>
    <x v="36"/>
    <x v="314"/>
    <x v="0"/>
    <x v="0"/>
    <x v="0"/>
    <n v="1336062672"/>
    <x v="379"/>
    <b v="0"/>
    <x v="184"/>
    <b v="1"/>
  </r>
  <r>
    <n v="380"/>
    <x v="380"/>
    <s v="The Steamboat Van Clan is a group of three young ski competitors following their dreams and documenting their adventures along the way."/>
    <x v="23"/>
    <x v="315"/>
    <x v="0"/>
    <x v="0"/>
    <x v="0"/>
    <n v="1453569392"/>
    <x v="380"/>
    <b v="0"/>
    <x v="72"/>
    <b v="1"/>
  </r>
  <r>
    <n v="381"/>
    <x v="381"/>
    <s v="Set in the ancient waters of the Puget Sound, Clearwater is a universal story about the need to adapt to change."/>
    <x v="31"/>
    <x v="316"/>
    <x v="0"/>
    <x v="0"/>
    <x v="0"/>
    <n v="1343624400"/>
    <x v="381"/>
    <b v="0"/>
    <x v="140"/>
    <b v="1"/>
  </r>
  <r>
    <n v="382"/>
    <x v="382"/>
    <s v="I went to Philadelphia to find out if The 99% Declaration could take the ideas of OccupyWallSt. and make change from within the system."/>
    <x v="20"/>
    <x v="317"/>
    <x v="0"/>
    <x v="0"/>
    <x v="0"/>
    <n v="1346950900"/>
    <x v="382"/>
    <b v="0"/>
    <x v="19"/>
    <b v="1"/>
  </r>
  <r>
    <n v="383"/>
    <x v="383"/>
    <s v="An independent documentary web series about storm chasing in tornado alley that features the chase team TornadoRaiders.com"/>
    <x v="117"/>
    <x v="318"/>
    <x v="0"/>
    <x v="0"/>
    <x v="0"/>
    <n v="1400467759"/>
    <x v="383"/>
    <b v="0"/>
    <x v="53"/>
    <b v="1"/>
  </r>
  <r>
    <n v="384"/>
    <x v="384"/>
    <s v="This documentary is about Last Chance Corral in Athens, Ohio and their heroic work saving nurse mare foals from imminent death."/>
    <x v="22"/>
    <x v="319"/>
    <x v="0"/>
    <x v="0"/>
    <x v="0"/>
    <n v="1420569947"/>
    <x v="384"/>
    <b v="0"/>
    <x v="185"/>
    <b v="1"/>
  </r>
  <r>
    <n v="385"/>
    <x v="385"/>
    <s v="A documentary following the incredible story of a brave little boy and his service dog, fighting Type 1 Diabetes one day at a time."/>
    <x v="31"/>
    <x v="320"/>
    <x v="0"/>
    <x v="0"/>
    <x v="0"/>
    <n v="1416582101"/>
    <x v="385"/>
    <b v="0"/>
    <x v="186"/>
    <b v="1"/>
  </r>
  <r>
    <n v="386"/>
    <x v="386"/>
    <s v="Eight friends reunite to achieve their childhood dream of designing, constructing, and launching a homemade submarine."/>
    <x v="20"/>
    <x v="321"/>
    <x v="0"/>
    <x v="0"/>
    <x v="0"/>
    <n v="1439246991"/>
    <x v="386"/>
    <b v="0"/>
    <x v="62"/>
    <b v="1"/>
  </r>
  <r>
    <n v="387"/>
    <x v="387"/>
    <s v="The workings of life revised: Pioneering scientists &amp; health-seekers challenge our understanding of disease, aging and consciousness."/>
    <x v="114"/>
    <x v="322"/>
    <x v="0"/>
    <x v="0"/>
    <x v="0"/>
    <n v="1439618400"/>
    <x v="387"/>
    <b v="0"/>
    <x v="187"/>
    <b v="1"/>
  </r>
  <r>
    <n v="388"/>
    <x v="388"/>
    <s v="A documentary film featuring the World's Largest Rummage Sale and rumination on the Power and Pleasures of Possessions."/>
    <x v="10"/>
    <x v="323"/>
    <x v="0"/>
    <x v="0"/>
    <x v="0"/>
    <n v="1469670580"/>
    <x v="388"/>
    <b v="0"/>
    <x v="26"/>
    <b v="1"/>
  </r>
  <r>
    <n v="389"/>
    <x v="389"/>
    <s v="What difference can food really make? A documentary film about six people who make the radical choice to face cancer with their plates."/>
    <x v="118"/>
    <x v="324"/>
    <x v="0"/>
    <x v="0"/>
    <x v="0"/>
    <n v="1394233140"/>
    <x v="389"/>
    <b v="0"/>
    <x v="188"/>
    <b v="1"/>
  </r>
  <r>
    <n v="390"/>
    <x v="390"/>
    <s v="Join UCF as they dive into the creative and community outreach for the families in St. Vincent and the Grenadines."/>
    <x v="28"/>
    <x v="325"/>
    <x v="0"/>
    <x v="0"/>
    <x v="0"/>
    <n v="1431046372"/>
    <x v="390"/>
    <b v="0"/>
    <x v="25"/>
    <b v="1"/>
  </r>
  <r>
    <n v="391"/>
    <x v="391"/>
    <s v="Too many women feel confused about their orgasm and shame about their desire. This movie aims to change that."/>
    <x v="22"/>
    <x v="326"/>
    <x v="0"/>
    <x v="0"/>
    <x v="0"/>
    <n v="1324169940"/>
    <x v="391"/>
    <b v="0"/>
    <x v="189"/>
    <b v="1"/>
  </r>
  <r>
    <n v="392"/>
    <x v="392"/>
    <s v="Rhinos are the most endangered large animal in the world today, and an epic, global battle is being waged to ensure their survival."/>
    <x v="17"/>
    <x v="327"/>
    <x v="0"/>
    <x v="0"/>
    <x v="0"/>
    <n v="1315450800"/>
    <x v="392"/>
    <b v="0"/>
    <x v="190"/>
    <b v="1"/>
  </r>
  <r>
    <n v="393"/>
    <x v="393"/>
    <s v="This is a story thatâ€™s never been told, about tackling climate change one penguin at a timeâ€¦"/>
    <x v="63"/>
    <x v="328"/>
    <x v="0"/>
    <x v="0"/>
    <x v="0"/>
    <n v="1381424452"/>
    <x v="393"/>
    <b v="0"/>
    <x v="191"/>
    <b v="1"/>
  </r>
  <r>
    <n v="394"/>
    <x v="394"/>
    <s v="A sweeping portrait of daily life in Taranto in an effort to raise awareness and preserve its cultural and architectural heritage."/>
    <x v="119"/>
    <x v="329"/>
    <x v="0"/>
    <x v="3"/>
    <x v="3"/>
    <n v="1460918282"/>
    <x v="394"/>
    <b v="0"/>
    <x v="133"/>
    <b v="1"/>
  </r>
  <r>
    <n v="395"/>
    <x v="395"/>
    <s v="When the war ends, a woman's fight begins. Bringing to life the most untapped resources in peace making between faiths."/>
    <x v="3"/>
    <x v="330"/>
    <x v="0"/>
    <x v="0"/>
    <x v="0"/>
    <n v="1335562320"/>
    <x v="395"/>
    <b v="0"/>
    <x v="192"/>
    <b v="1"/>
  </r>
  <r>
    <n v="396"/>
    <x v="396"/>
    <s v="Loyalty and morality are questioned as we follow the struggles of Penn State students in wake of the child sexual abuse scandal."/>
    <x v="36"/>
    <x v="331"/>
    <x v="0"/>
    <x v="0"/>
    <x v="0"/>
    <n v="1341668006"/>
    <x v="396"/>
    <b v="0"/>
    <x v="193"/>
    <b v="1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x v="0"/>
    <n v="1283312640"/>
    <x v="397"/>
    <b v="0"/>
    <x v="194"/>
    <b v="1"/>
  </r>
  <r>
    <n v="398"/>
    <x v="398"/>
    <s v="My film tells the stories of Jewish Child Holocaust Survivors and how they rebuilt their lives. STRETCH GOALS ADDED!"/>
    <x v="51"/>
    <x v="333"/>
    <x v="0"/>
    <x v="0"/>
    <x v="0"/>
    <n v="1430334126"/>
    <x v="398"/>
    <b v="0"/>
    <x v="85"/>
    <b v="1"/>
  </r>
  <r>
    <n v="399"/>
    <x v="399"/>
    <s v="What do we want for our kids? An independent film bringing ideas out of the jungle about a radically different approach to learning."/>
    <x v="22"/>
    <x v="334"/>
    <x v="0"/>
    <x v="1"/>
    <x v="1"/>
    <n v="1481716800"/>
    <x v="399"/>
    <b v="0"/>
    <x v="195"/>
    <b v="1"/>
  </r>
  <r>
    <n v="400"/>
    <x v="400"/>
    <s v="A documentary film on a sustainable, grassroots effort to fight malnutrition in Indonesia.  And it's organic!"/>
    <x v="3"/>
    <x v="335"/>
    <x v="0"/>
    <x v="0"/>
    <x v="0"/>
    <n v="1400297400"/>
    <x v="400"/>
    <b v="0"/>
    <x v="95"/>
    <b v="1"/>
  </r>
  <r>
    <n v="401"/>
    <x v="401"/>
    <s v="Join us as we explore their humanity, intellect and legacy, demonstrating to young women around the world that all things are possible."/>
    <x v="63"/>
    <x v="336"/>
    <x v="0"/>
    <x v="0"/>
    <x v="0"/>
    <n v="1312747970"/>
    <x v="401"/>
    <b v="0"/>
    <x v="196"/>
    <b v="1"/>
  </r>
  <r>
    <n v="402"/>
    <x v="402"/>
    <s v="Help create a new holiday classic -  _x000a_a film that takes us back in time to experience what the apostles witnessed, Jesus Alive Again."/>
    <x v="13"/>
    <x v="337"/>
    <x v="0"/>
    <x v="0"/>
    <x v="0"/>
    <n v="1446731817"/>
    <x v="402"/>
    <b v="0"/>
    <x v="68"/>
    <b v="1"/>
  </r>
  <r>
    <n v="403"/>
    <x v="403"/>
    <s v="A documentary adventure about bananas - and people. Your round-trip ticket into the heart of banana-cultures!!"/>
    <x v="10"/>
    <x v="338"/>
    <x v="0"/>
    <x v="0"/>
    <x v="0"/>
    <n v="1312960080"/>
    <x v="403"/>
    <b v="0"/>
    <x v="16"/>
    <b v="1"/>
  </r>
  <r>
    <n v="404"/>
    <x v="404"/>
    <s v="A feature length documentary, exploring the many lives memorialized by the iconic AIDS Memorial Quilt."/>
    <x v="19"/>
    <x v="339"/>
    <x v="0"/>
    <x v="0"/>
    <x v="0"/>
    <n v="1391641440"/>
    <x v="404"/>
    <b v="0"/>
    <x v="197"/>
    <b v="1"/>
  </r>
  <r>
    <n v="405"/>
    <x v="405"/>
    <s v="Come, join our movie movement.  A new documentary about the healing power of food."/>
    <x v="121"/>
    <x v="340"/>
    <x v="0"/>
    <x v="0"/>
    <x v="0"/>
    <n v="1394071339"/>
    <x v="405"/>
    <b v="0"/>
    <x v="165"/>
    <b v="1"/>
  </r>
  <r>
    <n v="406"/>
    <x v="406"/>
    <s v="The Desert River Bends is a short documentary following the alternative lifestyles of three middle-age river guides in Moab UT."/>
    <x v="70"/>
    <x v="341"/>
    <x v="0"/>
    <x v="0"/>
    <x v="0"/>
    <n v="1304920740"/>
    <x v="406"/>
    <b v="0"/>
    <x v="2"/>
    <b v="1"/>
  </r>
  <r>
    <n v="407"/>
    <x v="407"/>
    <s v="The story of the 1886 Haymarket Riot explored through the history of the Haymarket Police Memorial Statue."/>
    <x v="13"/>
    <x v="342"/>
    <x v="0"/>
    <x v="0"/>
    <x v="0"/>
    <n v="1321739650"/>
    <x v="407"/>
    <b v="0"/>
    <x v="19"/>
    <b v="1"/>
  </r>
  <r>
    <n v="408"/>
    <x v="408"/>
    <s v="A documentary exploring the phenomenon of custom and branded yarmulkes in Jewish-American communities."/>
    <x v="12"/>
    <x v="343"/>
    <x v="0"/>
    <x v="0"/>
    <x v="0"/>
    <n v="1383676790"/>
    <x v="408"/>
    <b v="0"/>
    <x v="44"/>
    <b v="1"/>
  </r>
  <r>
    <n v="409"/>
    <x v="409"/>
    <s v="I am working on a project that explores the relationship between education to work for youth within the European Union."/>
    <x v="2"/>
    <x v="344"/>
    <x v="0"/>
    <x v="1"/>
    <x v="1"/>
    <n v="1469220144"/>
    <x v="409"/>
    <b v="0"/>
    <x v="41"/>
    <b v="1"/>
  </r>
  <r>
    <n v="410"/>
    <x v="410"/>
    <s v="January was a mentor, advocate, and friend.  Her life tragically came to an end in September 2012.  This film is her story."/>
    <x v="28"/>
    <x v="345"/>
    <x v="0"/>
    <x v="5"/>
    <x v="5"/>
    <n v="1434670397"/>
    <x v="410"/>
    <b v="0"/>
    <x v="63"/>
    <b v="1"/>
  </r>
  <r>
    <n v="411"/>
    <x v="411"/>
    <s v="An inspirational feature-length documentary that will help those with disabilities achieve their goals despite the obstacles."/>
    <x v="11"/>
    <x v="346"/>
    <x v="0"/>
    <x v="0"/>
    <x v="0"/>
    <n v="1387688400"/>
    <x v="411"/>
    <b v="0"/>
    <x v="198"/>
    <b v="1"/>
  </r>
  <r>
    <n v="412"/>
    <x v="412"/>
    <s v="A short film about property rights, salmon, and ratepayers in the controversy over exporting natural gas through southern Oregon"/>
    <x v="30"/>
    <x v="347"/>
    <x v="0"/>
    <x v="0"/>
    <x v="0"/>
    <n v="1343238578"/>
    <x v="412"/>
    <b v="0"/>
    <x v="165"/>
    <b v="1"/>
  </r>
  <r>
    <n v="413"/>
    <x v="413"/>
    <s v="A journey to discover how Somalis are rebuilding their shattered nation, with a focus on the role that women are playing."/>
    <x v="122"/>
    <x v="348"/>
    <x v="0"/>
    <x v="0"/>
    <x v="0"/>
    <n v="1342731811"/>
    <x v="413"/>
    <b v="0"/>
    <x v="199"/>
    <b v="1"/>
  </r>
  <r>
    <n v="414"/>
    <x v="414"/>
    <s v="thisisstuttering is a found-footage doc that has already changed lives. It is completely done; we need your help to get it out there."/>
    <x v="17"/>
    <x v="349"/>
    <x v="0"/>
    <x v="0"/>
    <x v="0"/>
    <n v="1381541465"/>
    <x v="414"/>
    <b v="0"/>
    <x v="200"/>
    <b v="1"/>
  </r>
  <r>
    <n v="415"/>
    <x v="415"/>
    <s v="Two Canadians document their comic misadventures South of the border seeking the American Dream, trivial pursuits and giant breakfasts!"/>
    <x v="123"/>
    <x v="350"/>
    <x v="0"/>
    <x v="5"/>
    <x v="5"/>
    <n v="1413547200"/>
    <x v="415"/>
    <b v="0"/>
    <x v="64"/>
    <b v="1"/>
  </r>
  <r>
    <n v="416"/>
    <x v="416"/>
    <s v="35,000 pounds of food to a city. Highlighting the &quot;Convoy New Britain&quot; event from birth to beyond."/>
    <x v="28"/>
    <x v="351"/>
    <x v="0"/>
    <x v="0"/>
    <x v="0"/>
    <n v="1391851831"/>
    <x v="416"/>
    <b v="0"/>
    <x v="20"/>
    <b v="1"/>
  </r>
  <r>
    <n v="417"/>
    <x v="417"/>
    <s v="An unexpected kidney donor acts on faith in order to rescue a fellow cyclist from his failing body. The true story of Pete and Kelly."/>
    <x v="124"/>
    <x v="352"/>
    <x v="0"/>
    <x v="0"/>
    <x v="0"/>
    <n v="1365395580"/>
    <x v="417"/>
    <b v="0"/>
    <x v="47"/>
    <b v="1"/>
  </r>
  <r>
    <n v="418"/>
    <x v="418"/>
    <s v="A Texas grandfather's extraordinary quest to protect the coral reefs and his challenge to humanity to take care of the things we love."/>
    <x v="125"/>
    <x v="353"/>
    <x v="0"/>
    <x v="0"/>
    <x v="0"/>
    <n v="1437633997"/>
    <x v="418"/>
    <b v="0"/>
    <x v="201"/>
    <b v="1"/>
  </r>
  <r>
    <n v="419"/>
    <x v="419"/>
    <s v="Beyond Local is a personal journey through an art-centric and musically talented community that fosters creativity."/>
    <x v="6"/>
    <x v="354"/>
    <x v="0"/>
    <x v="0"/>
    <x v="0"/>
    <n v="1372536787"/>
    <x v="419"/>
    <b v="0"/>
    <x v="196"/>
    <b v="1"/>
  </r>
  <r>
    <n v="420"/>
    <x v="420"/>
    <s v="I wish to professionally voice 10 old-school &quot;POPEYE&quot; tv clips, have my voice edited in as Olive Oyl, then post the demo series online."/>
    <x v="126"/>
    <x v="355"/>
    <x v="2"/>
    <x v="0"/>
    <x v="0"/>
    <n v="1394772031"/>
    <x v="420"/>
    <b v="0"/>
    <x v="83"/>
    <b v="0"/>
  </r>
  <r>
    <n v="421"/>
    <x v="421"/>
    <s v="An artistic project that will act as my final animation project and first feature film written, directed, animated, and produced by me"/>
    <x v="36"/>
    <x v="356"/>
    <x v="2"/>
    <x v="0"/>
    <x v="0"/>
    <n v="1440157656"/>
    <x v="421"/>
    <b v="0"/>
    <x v="79"/>
    <b v="0"/>
  </r>
  <r>
    <n v="422"/>
    <x v="422"/>
    <s v="Screen writers look to create animated trailer about Anti-Bullying and seek to produce an on-going series that addresses teen issues."/>
    <x v="79"/>
    <x v="357"/>
    <x v="2"/>
    <x v="0"/>
    <x v="0"/>
    <n v="1410416097"/>
    <x v="422"/>
    <b v="0"/>
    <x v="8"/>
    <b v="0"/>
  </r>
  <r>
    <n v="423"/>
    <x v="423"/>
    <s v="from the makers of COPS: Skyrim comes the Dark Brotherhood. a dramatic series created with Skyrim machinima."/>
    <x v="22"/>
    <x v="358"/>
    <x v="2"/>
    <x v="0"/>
    <x v="0"/>
    <n v="1370470430"/>
    <x v="423"/>
    <b v="0"/>
    <x v="62"/>
    <b v="0"/>
  </r>
  <r>
    <n v="424"/>
    <x v="424"/>
    <s v="A short film about a gay teenage boy who is bullied to the point where he is willing to commit suicide. Only he can save himself."/>
    <x v="9"/>
    <x v="359"/>
    <x v="2"/>
    <x v="0"/>
    <x v="0"/>
    <n v="1332748899"/>
    <x v="424"/>
    <b v="0"/>
    <x v="81"/>
    <b v="0"/>
  </r>
  <r>
    <n v="425"/>
    <x v="425"/>
    <s v="Support new organic, gluten free cartoon! You'll enjoy this funny story about fruits &amp; vegies and will be able to see new episodes!"/>
    <x v="63"/>
    <x v="360"/>
    <x v="2"/>
    <x v="0"/>
    <x v="0"/>
    <n v="1448660404"/>
    <x v="425"/>
    <b v="0"/>
    <x v="84"/>
    <b v="0"/>
  </r>
  <r>
    <n v="426"/>
    <x v="426"/>
    <s v="The first ever, Dewey Does 110 animation, teaches kids good values, how to succeed in life and maintaining a 110% state-of-mind."/>
    <x v="3"/>
    <x v="361"/>
    <x v="2"/>
    <x v="0"/>
    <x v="0"/>
    <n v="1456851914"/>
    <x v="426"/>
    <b v="0"/>
    <x v="22"/>
    <b v="0"/>
  </r>
  <r>
    <n v="427"/>
    <x v="427"/>
    <s v="Iâ€™m raising funds to produce a professional Hard Times Charles animated video book, including hiring animators and voice-over talent."/>
    <x v="115"/>
    <x v="117"/>
    <x v="2"/>
    <x v="0"/>
    <x v="0"/>
    <n v="1445540340"/>
    <x v="427"/>
    <b v="0"/>
    <x v="78"/>
    <b v="0"/>
  </r>
  <r>
    <n v="428"/>
    <x v="428"/>
    <s v="Fresh, fun, entertaining Bible stories on YouTube, stop-motion style."/>
    <x v="14"/>
    <x v="362"/>
    <x v="2"/>
    <x v="0"/>
    <x v="0"/>
    <n v="1402956000"/>
    <x v="428"/>
    <b v="0"/>
    <x v="62"/>
    <b v="0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x v="0"/>
    <n v="1259297940"/>
    <x v="429"/>
    <b v="0"/>
    <x v="78"/>
    <b v="0"/>
  </r>
  <r>
    <n v="430"/>
    <x v="430"/>
    <s v="Freddy Flint is creating an animated music video to the new &quot;Buttonpusher&quot; single, &quot;I'll Take You Back&quot;"/>
    <x v="28"/>
    <x v="363"/>
    <x v="2"/>
    <x v="0"/>
    <x v="0"/>
    <n v="1378866867"/>
    <x v="430"/>
    <b v="0"/>
    <x v="81"/>
    <b v="0"/>
  </r>
  <r>
    <n v="431"/>
    <x v="431"/>
    <s v="A short stop motion animated film of a man on his way home when strange goings on start to happen on his journey."/>
    <x v="9"/>
    <x v="364"/>
    <x v="2"/>
    <x v="1"/>
    <x v="1"/>
    <n v="1467752083"/>
    <x v="431"/>
    <b v="0"/>
    <x v="22"/>
    <b v="0"/>
  </r>
  <r>
    <n v="432"/>
    <x v="432"/>
    <s v="A teenage zombie named Jeff and his mad scientist mother adapt to life in the town of Serendipity, where the supernatural occurs daily."/>
    <x v="12"/>
    <x v="365"/>
    <x v="2"/>
    <x v="0"/>
    <x v="0"/>
    <n v="1445448381"/>
    <x v="432"/>
    <b v="0"/>
    <x v="22"/>
    <b v="0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x v="0"/>
    <n v="1444576022"/>
    <x v="433"/>
    <b v="0"/>
    <x v="78"/>
    <b v="0"/>
  </r>
  <r>
    <n v="434"/>
    <x v="434"/>
    <s v="A campaign to share their love on the silver screen and make possible a street musicianâ€™s dream to play them at the same time."/>
    <x v="30"/>
    <x v="366"/>
    <x v="2"/>
    <x v="0"/>
    <x v="0"/>
    <n v="1385931702"/>
    <x v="434"/>
    <b v="0"/>
    <x v="84"/>
    <b v="0"/>
  </r>
  <r>
    <n v="435"/>
    <x v="435"/>
    <s v="Be a part of the Planet Earth Superheroes legacy by supporting the project. Mike and friends gain powers to save endangered animals."/>
    <x v="74"/>
    <x v="158"/>
    <x v="2"/>
    <x v="0"/>
    <x v="0"/>
    <n v="1379094980"/>
    <x v="435"/>
    <b v="0"/>
    <x v="83"/>
    <b v="0"/>
  </r>
  <r>
    <n v="436"/>
    <x v="436"/>
    <s v="Blinky is the story of a naÃ¯ve simpleton who suddenly finds himself struggling to adapt to changes within his environment."/>
    <x v="28"/>
    <x v="117"/>
    <x v="2"/>
    <x v="0"/>
    <x v="0"/>
    <n v="1375260113"/>
    <x v="436"/>
    <b v="0"/>
    <x v="78"/>
    <b v="0"/>
  </r>
  <r>
    <n v="437"/>
    <x v="437"/>
    <s v="This is an educational adventure series for kids about a baby owl and an alien. Physics, science, adventures, drama and joy!"/>
    <x v="39"/>
    <x v="117"/>
    <x v="2"/>
    <x v="5"/>
    <x v="5"/>
    <n v="1475912326"/>
    <x v="437"/>
    <b v="0"/>
    <x v="78"/>
    <b v="0"/>
  </r>
  <r>
    <n v="438"/>
    <x v="438"/>
    <s v="As Smyton pushes himself to become respected, he unlocks secrets about himself and the world around him."/>
    <x v="22"/>
    <x v="367"/>
    <x v="2"/>
    <x v="0"/>
    <x v="0"/>
    <n v="1447830958"/>
    <x v="438"/>
    <b v="0"/>
    <x v="202"/>
    <b v="0"/>
  </r>
  <r>
    <n v="439"/>
    <x v="439"/>
    <s v="Hi everyone, I'm trying to begin a cartoon series. It's a show about space bounty hunters and their adventures as they travel around."/>
    <x v="52"/>
    <x v="117"/>
    <x v="2"/>
    <x v="0"/>
    <x v="0"/>
    <n v="1413569818"/>
    <x v="439"/>
    <b v="0"/>
    <x v="78"/>
    <b v="0"/>
  </r>
  <r>
    <n v="440"/>
    <x v="440"/>
    <s v="A stop-motion animation made by a one girl team, with a camera, creativity, and a lot of determination."/>
    <x v="10"/>
    <x v="139"/>
    <x v="2"/>
    <x v="0"/>
    <x v="0"/>
    <n v="1458859153"/>
    <x v="440"/>
    <b v="0"/>
    <x v="29"/>
    <b v="0"/>
  </r>
  <r>
    <n v="441"/>
    <x v="441"/>
    <s v="A group of specialist clones called Wolf Squad are the only clones left after order 66 and are searching the galaxy for survivors!"/>
    <x v="44"/>
    <x v="117"/>
    <x v="2"/>
    <x v="1"/>
    <x v="1"/>
    <n v="1383418996"/>
    <x v="441"/>
    <b v="0"/>
    <x v="78"/>
    <b v="0"/>
  </r>
  <r>
    <n v="442"/>
    <x v="442"/>
    <s v="Doomsday is here"/>
    <x v="73"/>
    <x v="368"/>
    <x v="2"/>
    <x v="0"/>
    <x v="0"/>
    <n v="1424380783"/>
    <x v="442"/>
    <b v="0"/>
    <x v="57"/>
    <b v="0"/>
  </r>
  <r>
    <n v="443"/>
    <x v="443"/>
    <s v="We love cartoons!! We want to make more but it costs money to so. Be apart of your daily dose of WTF!?! Pledge now!!"/>
    <x v="3"/>
    <x v="115"/>
    <x v="2"/>
    <x v="5"/>
    <x v="5"/>
    <n v="1391991701"/>
    <x v="443"/>
    <b v="0"/>
    <x v="84"/>
    <b v="0"/>
  </r>
  <r>
    <n v="444"/>
    <x v="444"/>
    <s v="An upcoming animated web sitcom series centered around dealing with life, love, and relationships."/>
    <x v="28"/>
    <x v="155"/>
    <x v="2"/>
    <x v="0"/>
    <x v="0"/>
    <n v="1329342361"/>
    <x v="444"/>
    <b v="0"/>
    <x v="29"/>
    <b v="0"/>
  </r>
  <r>
    <n v="445"/>
    <x v="445"/>
    <s v="We're ready to officially launch our website with a collectable dvd and comic package. Three shows and a double comic."/>
    <x v="127"/>
    <x v="369"/>
    <x v="2"/>
    <x v="0"/>
    <x v="0"/>
    <n v="1432195375"/>
    <x v="445"/>
    <b v="0"/>
    <x v="84"/>
    <b v="0"/>
  </r>
  <r>
    <n v="446"/>
    <x v="446"/>
    <s v="A faith based animated short. (The same guy who said a picture is worth a thousand words also said a cartoon is worth two thousand.)"/>
    <x v="124"/>
    <x v="370"/>
    <x v="2"/>
    <x v="0"/>
    <x v="0"/>
    <n v="1425434420"/>
    <x v="446"/>
    <b v="0"/>
    <x v="38"/>
    <b v="0"/>
  </r>
  <r>
    <n v="447"/>
    <x v="447"/>
    <s v="10 tracks have been professionally recorded by CGI supergroup, The Fat Rich Bastards. Funding required for 10 animated music videos."/>
    <x v="11"/>
    <x v="139"/>
    <x v="2"/>
    <x v="1"/>
    <x v="1"/>
    <n v="1364041163"/>
    <x v="447"/>
    <b v="0"/>
    <x v="29"/>
    <b v="0"/>
  </r>
  <r>
    <n v="448"/>
    <x v="448"/>
    <s v="Max is a pessimistic mouse, always fantasizing about the end of the world. In The Last Mice, Max's fantasy becomes a real nightmare."/>
    <x v="30"/>
    <x v="371"/>
    <x v="2"/>
    <x v="0"/>
    <x v="0"/>
    <n v="1400091095"/>
    <x v="448"/>
    <b v="0"/>
    <x v="80"/>
    <b v="0"/>
  </r>
  <r>
    <n v="449"/>
    <x v="449"/>
    <s v="Shell &amp; Paddy is a 2D animation cartoon with 4 minutes of slapstick surreal humour staring two animal characters in weird, wacky world."/>
    <x v="13"/>
    <x v="372"/>
    <x v="2"/>
    <x v="1"/>
    <x v="1"/>
    <n v="1382017085"/>
    <x v="449"/>
    <b v="0"/>
    <x v="81"/>
    <b v="0"/>
  </r>
  <r>
    <n v="450"/>
    <x v="450"/>
    <s v="Why do the moon and stars receive their light from the sun? Africa has a story to tell. Ananse and Kweku appear in this great folktale."/>
    <x v="63"/>
    <x v="373"/>
    <x v="2"/>
    <x v="0"/>
    <x v="0"/>
    <n v="1392417800"/>
    <x v="450"/>
    <b v="0"/>
    <x v="63"/>
    <b v="0"/>
  </r>
  <r>
    <n v="451"/>
    <x v="451"/>
    <s v="This comedy follows two devils who discover a magical boombox to become musicians after an 80s rapture enchants earth with fairy-tales."/>
    <x v="22"/>
    <x v="117"/>
    <x v="2"/>
    <x v="0"/>
    <x v="0"/>
    <n v="1390669791"/>
    <x v="451"/>
    <b v="0"/>
    <x v="78"/>
    <b v="0"/>
  </r>
  <r>
    <n v="452"/>
    <x v="452"/>
    <s v="A man must find his way out of the depths of the shadows by using the aid of a little girl."/>
    <x v="47"/>
    <x v="374"/>
    <x v="2"/>
    <x v="0"/>
    <x v="0"/>
    <n v="1431536015"/>
    <x v="452"/>
    <b v="0"/>
    <x v="8"/>
    <b v="0"/>
  </r>
  <r>
    <n v="453"/>
    <x v="453"/>
    <s v="A 7 minute broadcast-quality web pilot (in 3D animation) of Jamboni Brothers Pizza {the ultimate goal being a cartoon TV series}."/>
    <x v="128"/>
    <x v="375"/>
    <x v="2"/>
    <x v="0"/>
    <x v="0"/>
    <n v="1424375279"/>
    <x v="453"/>
    <b v="0"/>
    <x v="84"/>
    <b v="0"/>
  </r>
  <r>
    <n v="454"/>
    <x v="454"/>
    <s v="Itâ€™s an Action/Adventure Anime for The Yuusha Brave series, G1 Transformer, and the Fast and the Furious Fans!"/>
    <x v="3"/>
    <x v="376"/>
    <x v="2"/>
    <x v="0"/>
    <x v="0"/>
    <n v="1417007640"/>
    <x v="454"/>
    <b v="0"/>
    <x v="81"/>
    <b v="0"/>
  </r>
  <r>
    <n v="455"/>
    <x v="455"/>
    <s v="Goal The FunBunch characters animated on TV: Fun entertainment for kids just like other authors before us (ex.Arthur,Clifford,Dr Seuss)"/>
    <x v="99"/>
    <x v="372"/>
    <x v="2"/>
    <x v="0"/>
    <x v="0"/>
    <n v="1334622660"/>
    <x v="455"/>
    <b v="0"/>
    <x v="84"/>
    <b v="0"/>
  </r>
  <r>
    <n v="456"/>
    <x v="456"/>
    <s v="Sideways Mohawk vs This Guy a special project combining th two stories into a Comic eBook &amp; full length Cartoon Movie homemade goodness"/>
    <x v="129"/>
    <x v="377"/>
    <x v="2"/>
    <x v="0"/>
    <x v="0"/>
    <n v="1382414340"/>
    <x v="456"/>
    <b v="0"/>
    <x v="83"/>
    <b v="0"/>
  </r>
  <r>
    <n v="457"/>
    <x v="457"/>
    <s v="from my photo work, pyro techniques, aqua technitque and more , i will take the pricipale personnage to the lost land of phenix where ."/>
    <x v="22"/>
    <x v="117"/>
    <x v="2"/>
    <x v="5"/>
    <x v="5"/>
    <n v="1408213512"/>
    <x v="457"/>
    <b v="0"/>
    <x v="78"/>
    <b v="0"/>
  </r>
  <r>
    <n v="458"/>
    <x v="458"/>
    <s v="An animated parody of the game, Counter-Strike. The sequel to the very popular Counter-Strike: DE_dust2. Hacker is back!"/>
    <x v="3"/>
    <x v="378"/>
    <x v="2"/>
    <x v="1"/>
    <x v="1"/>
    <n v="1368550060"/>
    <x v="458"/>
    <b v="0"/>
    <x v="72"/>
    <b v="0"/>
  </r>
  <r>
    <n v="459"/>
    <x v="459"/>
    <s v="Little Lamb Kidz is a first of its kind set of multi-faith children's characters that will come to life in this 21 minute animated DVD."/>
    <x v="130"/>
    <x v="379"/>
    <x v="2"/>
    <x v="0"/>
    <x v="0"/>
    <n v="1321201327"/>
    <x v="459"/>
    <b v="0"/>
    <x v="29"/>
    <b v="0"/>
  </r>
  <r>
    <n v="460"/>
    <x v="460"/>
    <s v="An animated web series about biological evolution gone haywire."/>
    <x v="0"/>
    <x v="379"/>
    <x v="2"/>
    <x v="0"/>
    <x v="0"/>
    <n v="1401595200"/>
    <x v="460"/>
    <b v="0"/>
    <x v="84"/>
    <b v="0"/>
  </r>
  <r>
    <n v="461"/>
    <x v="461"/>
    <s v="A machinima based film, displaying the effects of todays financial crisis the world faces, and the explossive consequences it carries."/>
    <x v="131"/>
    <x v="117"/>
    <x v="2"/>
    <x v="1"/>
    <x v="1"/>
    <n v="1370204367"/>
    <x v="461"/>
    <b v="0"/>
    <x v="78"/>
    <b v="0"/>
  </r>
  <r>
    <n v="462"/>
    <x v="462"/>
    <s v="A prince who becomes a slave, suffers of amnesia far away from his land. Slowly he recovers memory and returns where all started."/>
    <x v="57"/>
    <x v="117"/>
    <x v="2"/>
    <x v="0"/>
    <x v="0"/>
    <n v="1312945341"/>
    <x v="462"/>
    <b v="0"/>
    <x v="78"/>
    <b v="0"/>
  </r>
  <r>
    <n v="463"/>
    <x v="463"/>
    <s v="Depicts the contribution the Tuskegee airmen made in certain historical events that helped turn the tide in World War II."/>
    <x v="56"/>
    <x v="380"/>
    <x v="2"/>
    <x v="0"/>
    <x v="0"/>
    <n v="1316883753"/>
    <x v="463"/>
    <b v="0"/>
    <x v="202"/>
    <b v="0"/>
  </r>
  <r>
    <n v="464"/>
    <x v="464"/>
    <s v="We are three students that want to make a short PokÃ©mon movie as a school project!"/>
    <x v="132"/>
    <x v="116"/>
    <x v="2"/>
    <x v="12"/>
    <x v="3"/>
    <n v="1463602935"/>
    <x v="464"/>
    <b v="0"/>
    <x v="29"/>
    <b v="0"/>
  </r>
  <r>
    <n v="465"/>
    <x v="465"/>
    <s v="&quot;Amp&quot; is a short film about a robot with needs."/>
    <x v="133"/>
    <x v="381"/>
    <x v="2"/>
    <x v="0"/>
    <x v="0"/>
    <n v="1403837574"/>
    <x v="465"/>
    <b v="0"/>
    <x v="22"/>
    <b v="0"/>
  </r>
  <r>
    <n v="466"/>
    <x v="466"/>
    <s v="(Working storyboard for animated project) A multi-generational Knight that wages war on criminals and corrupt governments"/>
    <x v="3"/>
    <x v="382"/>
    <x v="2"/>
    <x v="0"/>
    <x v="0"/>
    <n v="1347057464"/>
    <x v="466"/>
    <b v="0"/>
    <x v="81"/>
    <b v="0"/>
  </r>
  <r>
    <n v="467"/>
    <x v="467"/>
    <s v="Unfiltered + uncensored radio hosts Kris and Berman, create an adult animated series based on the mock lives of prank call characters."/>
    <x v="22"/>
    <x v="383"/>
    <x v="2"/>
    <x v="0"/>
    <x v="0"/>
    <n v="1348849134"/>
    <x v="467"/>
    <b v="0"/>
    <x v="70"/>
    <b v="0"/>
  </r>
  <r>
    <n v="468"/>
    <x v="468"/>
    <s v="After the devastation of a massive Hurricane, main character that has strong's ties to the city returns to find everything in ruins. As"/>
    <x v="51"/>
    <x v="117"/>
    <x v="2"/>
    <x v="0"/>
    <x v="0"/>
    <n v="1341978665"/>
    <x v="468"/>
    <b v="0"/>
    <x v="78"/>
    <b v="0"/>
  </r>
  <r>
    <n v="469"/>
    <x v="469"/>
    <s v="Create a personalised animation film using your child's name and photo."/>
    <x v="12"/>
    <x v="117"/>
    <x v="2"/>
    <x v="1"/>
    <x v="1"/>
    <n v="1409960724"/>
    <x v="469"/>
    <b v="0"/>
    <x v="78"/>
    <b v="0"/>
  </r>
  <r>
    <n v="470"/>
    <x v="470"/>
    <s v="Glippets is a fun comic strip and animation that features cute aliens taking up residence next door!   See the strip at glippets.com"/>
    <x v="10"/>
    <x v="152"/>
    <x v="2"/>
    <x v="0"/>
    <x v="0"/>
    <n v="1389844800"/>
    <x v="470"/>
    <b v="0"/>
    <x v="84"/>
    <b v="0"/>
  </r>
  <r>
    <n v="471"/>
    <x v="471"/>
    <s v="Three kids try to stop Mazi Mbe's plan to restore Africa to its original state where Tricksters &amp; Spirits ruled_x000a_and Juju was law."/>
    <x v="56"/>
    <x v="384"/>
    <x v="2"/>
    <x v="0"/>
    <x v="0"/>
    <n v="1397924379"/>
    <x v="471"/>
    <b v="0"/>
    <x v="203"/>
    <b v="0"/>
  </r>
  <r>
    <n v="472"/>
    <x v="472"/>
    <s v="The animated film &quot;Fly Forward&quot; is an original story which humorously describes the life experiences of the Hero A-Fei in his Childhood"/>
    <x v="134"/>
    <x v="385"/>
    <x v="2"/>
    <x v="0"/>
    <x v="0"/>
    <n v="1408831718"/>
    <x v="472"/>
    <b v="0"/>
    <x v="81"/>
    <b v="0"/>
  </r>
  <r>
    <n v="473"/>
    <x v="473"/>
    <s v="Quantum Kidz follows a young girlâ€™s journey becoming a superhero and dealing with alien threats against the Earth!"/>
    <x v="11"/>
    <x v="386"/>
    <x v="2"/>
    <x v="0"/>
    <x v="0"/>
    <n v="1410972319"/>
    <x v="473"/>
    <b v="0"/>
    <x v="25"/>
    <b v="0"/>
  </r>
  <r>
    <n v="474"/>
    <x v="474"/>
    <s v="Time travel the light Mr. Fantastic!  Spin the dimensions toward other continuums and worlds.  Hold onto your panties."/>
    <x v="126"/>
    <x v="116"/>
    <x v="2"/>
    <x v="0"/>
    <x v="0"/>
    <n v="1487318029"/>
    <x v="474"/>
    <b v="0"/>
    <x v="29"/>
    <b v="0"/>
  </r>
  <r>
    <n v="475"/>
    <x v="475"/>
    <s v="Tropiki-Meet the Tikis-childrens animated/cartoon series.Fun  cartoon shorts with quirky humor and a positive uplifting message"/>
    <x v="13"/>
    <x v="117"/>
    <x v="2"/>
    <x v="0"/>
    <x v="0"/>
    <n v="1430877843"/>
    <x v="475"/>
    <b v="0"/>
    <x v="78"/>
    <b v="0"/>
  </r>
  <r>
    <n v="476"/>
    <x v="476"/>
    <s v="Animated Music Videos that teach kids how to read."/>
    <x v="135"/>
    <x v="387"/>
    <x v="2"/>
    <x v="0"/>
    <x v="0"/>
    <n v="1401767940"/>
    <x v="476"/>
    <b v="0"/>
    <x v="204"/>
    <b v="0"/>
  </r>
  <r>
    <n v="477"/>
    <x v="477"/>
    <s v="A Comedy-drama animation revolving around a man who finds a problematic pair of headphones that literally take over his whole life."/>
    <x v="15"/>
    <x v="117"/>
    <x v="2"/>
    <x v="0"/>
    <x v="0"/>
    <n v="1337371334"/>
    <x v="477"/>
    <b v="0"/>
    <x v="78"/>
    <b v="0"/>
  </r>
  <r>
    <n v="478"/>
    <x v="478"/>
    <s v="this is an animated full length film of an old classic with new life to it. That gigantic and naive duckling we all love  ."/>
    <x v="3"/>
    <x v="117"/>
    <x v="2"/>
    <x v="0"/>
    <x v="0"/>
    <n v="1427921509"/>
    <x v="478"/>
    <b v="0"/>
    <x v="78"/>
    <b v="0"/>
  </r>
  <r>
    <n v="479"/>
    <x v="479"/>
    <s v="ANIMATING the most INFAMOUS Math Courses in America and TRANSLATING them for the mathematical underdog!"/>
    <x v="36"/>
    <x v="388"/>
    <x v="2"/>
    <x v="0"/>
    <x v="0"/>
    <n v="1416566835"/>
    <x v="479"/>
    <b v="0"/>
    <x v="165"/>
    <b v="0"/>
  </r>
  <r>
    <n v="480"/>
    <x v="480"/>
    <s v="To court his muse, an artist must first outsmart her dog.  A short animated film collaboration by Dana and Terrence Masson."/>
    <x v="79"/>
    <x v="389"/>
    <x v="2"/>
    <x v="0"/>
    <x v="0"/>
    <n v="1376049615"/>
    <x v="480"/>
    <b v="0"/>
    <x v="205"/>
    <b v="0"/>
  </r>
  <r>
    <n v="481"/>
    <x v="481"/>
    <s v="The year is 2043. Test subject David Beck has been augmented with psychokinetic abilities. He uses his newfound gifts to thwart evil."/>
    <x v="11"/>
    <x v="390"/>
    <x v="2"/>
    <x v="0"/>
    <x v="0"/>
    <n v="1349885289"/>
    <x v="481"/>
    <b v="0"/>
    <x v="64"/>
    <b v="0"/>
  </r>
  <r>
    <n v="482"/>
    <x v="482"/>
    <s v="Help me quit my day job and also create animated Stand-up routines from local up and coming comedians."/>
    <x v="3"/>
    <x v="115"/>
    <x v="2"/>
    <x v="0"/>
    <x v="0"/>
    <n v="1460644440"/>
    <x v="482"/>
    <b v="0"/>
    <x v="29"/>
    <b v="0"/>
  </r>
  <r>
    <n v="483"/>
    <x v="483"/>
    <s v="Help to fund a children's animation Series. Teaching good morals and conduct. Also includes simplified teachings about Islam and Allah."/>
    <x v="36"/>
    <x v="391"/>
    <x v="2"/>
    <x v="1"/>
    <x v="1"/>
    <n v="1359434672"/>
    <x v="483"/>
    <b v="0"/>
    <x v="206"/>
    <b v="0"/>
  </r>
  <r>
    <n v="484"/>
    <x v="484"/>
    <s v="The Diddlys are steam powered superheroes,transforming into spaceships,submarines or whatever it takes to complete their secret mission"/>
    <x v="58"/>
    <x v="392"/>
    <x v="2"/>
    <x v="1"/>
    <x v="1"/>
    <n v="1446766372"/>
    <x v="484"/>
    <b v="0"/>
    <x v="202"/>
    <b v="0"/>
  </r>
  <r>
    <n v="485"/>
    <x v="485"/>
    <s v="Last few days to make this toon a reality! 5 funny toons for YOU! See the pilot episode here!"/>
    <x v="136"/>
    <x v="393"/>
    <x v="2"/>
    <x v="1"/>
    <x v="1"/>
    <n v="1368792499"/>
    <x v="485"/>
    <b v="0"/>
    <x v="207"/>
    <b v="0"/>
  </r>
  <r>
    <n v="486"/>
    <x v="486"/>
    <s v="&quot;Today's Toys Build Tomorrow&quot;  A feature film backed major toy project. Children learn about life while they play and have fun."/>
    <x v="137"/>
    <x v="155"/>
    <x v="2"/>
    <x v="2"/>
    <x v="2"/>
    <n v="1401662239"/>
    <x v="486"/>
    <b v="0"/>
    <x v="29"/>
    <b v="0"/>
  </r>
  <r>
    <n v="487"/>
    <x v="487"/>
    <s v="Hey everyone we are producing a new show called The Adventures of Daryl and Straight Man. It is an animated comedy web series."/>
    <x v="63"/>
    <x v="117"/>
    <x v="2"/>
    <x v="5"/>
    <x v="5"/>
    <n v="1482678994"/>
    <x v="487"/>
    <b v="0"/>
    <x v="78"/>
    <b v="0"/>
  </r>
  <r>
    <n v="488"/>
    <x v="488"/>
    <s v="When humans left the earth, the animals took over the city. What could go wrong? Well...everything!"/>
    <x v="14"/>
    <x v="117"/>
    <x v="2"/>
    <x v="0"/>
    <x v="0"/>
    <n v="1483924700"/>
    <x v="488"/>
    <b v="0"/>
    <x v="78"/>
    <b v="0"/>
  </r>
  <r>
    <n v="489"/>
    <x v="489"/>
    <s v="Help America's favorite dysfunctional immigrant family THE GUINEAS launch the first season of their animated web series."/>
    <x v="138"/>
    <x v="394"/>
    <x v="2"/>
    <x v="0"/>
    <x v="0"/>
    <n v="1325763180"/>
    <x v="489"/>
    <b v="0"/>
    <x v="83"/>
    <b v="0"/>
  </r>
  <r>
    <n v="490"/>
    <x v="490"/>
    <s v="Cancelled"/>
    <x v="28"/>
    <x v="117"/>
    <x v="2"/>
    <x v="0"/>
    <x v="0"/>
    <n v="1345677285"/>
    <x v="490"/>
    <b v="0"/>
    <x v="78"/>
    <b v="0"/>
  </r>
  <r>
    <n v="491"/>
    <x v="491"/>
    <s v="&quot;Guess What? Gus&quot; is a magical animated comedy that follow a new kid who playful antics for attention make the news."/>
    <x v="3"/>
    <x v="117"/>
    <x v="2"/>
    <x v="0"/>
    <x v="0"/>
    <n v="1453937699"/>
    <x v="491"/>
    <b v="0"/>
    <x v="78"/>
    <b v="0"/>
  </r>
  <r>
    <n v="492"/>
    <x v="492"/>
    <s v="This project aims to create a 3D animated movie that is created by it's fans, it's content and plot will be driven by it's followers."/>
    <x v="139"/>
    <x v="117"/>
    <x v="2"/>
    <x v="11"/>
    <x v="9"/>
    <n v="1476319830"/>
    <x v="492"/>
    <b v="0"/>
    <x v="78"/>
    <b v="0"/>
  </r>
  <r>
    <n v="493"/>
    <x v="493"/>
    <s v="The Chupacabra is not a myth and one man is on a mission to prove its existence no matter what, his name is Joc Barrera."/>
    <x v="11"/>
    <x v="117"/>
    <x v="2"/>
    <x v="1"/>
    <x v="1"/>
    <n v="1432142738"/>
    <x v="493"/>
    <b v="0"/>
    <x v="78"/>
    <b v="0"/>
  </r>
  <r>
    <n v="494"/>
    <x v="494"/>
    <s v="Angels come to Earth in human disguise to deceive mankind, rule the Earth as gods, create a hybrid army &amp; destroy all who oppose them."/>
    <x v="22"/>
    <x v="395"/>
    <x v="2"/>
    <x v="0"/>
    <x v="0"/>
    <n v="1404356400"/>
    <x v="494"/>
    <b v="0"/>
    <x v="83"/>
    <b v="0"/>
  </r>
  <r>
    <n v="495"/>
    <x v="495"/>
    <s v="two friends set out to conquer and reach the level cap of the quest watch, how will they do it when they're 2 teenage idiots"/>
    <x v="39"/>
    <x v="117"/>
    <x v="2"/>
    <x v="0"/>
    <x v="0"/>
    <n v="1437076305"/>
    <x v="495"/>
    <b v="0"/>
    <x v="78"/>
    <b v="0"/>
  </r>
  <r>
    <n v="496"/>
    <x v="496"/>
    <s v="The movie is about the adventures of Ethan, Danna, The mysterious inventor and more."/>
    <x v="127"/>
    <x v="116"/>
    <x v="2"/>
    <x v="0"/>
    <x v="0"/>
    <n v="1392070874"/>
    <x v="496"/>
    <b v="0"/>
    <x v="29"/>
    <b v="0"/>
  </r>
  <r>
    <n v="497"/>
    <x v="497"/>
    <s v="live-action/animated series pilot."/>
    <x v="140"/>
    <x v="134"/>
    <x v="2"/>
    <x v="0"/>
    <x v="0"/>
    <n v="1419483600"/>
    <x v="497"/>
    <b v="0"/>
    <x v="83"/>
    <b v="0"/>
  </r>
  <r>
    <n v="498"/>
    <x v="498"/>
    <s v="AT is an Interactive Animation made for the iPad where the user becomes part of the story. It's a fantastic journey of discovery!"/>
    <x v="141"/>
    <x v="396"/>
    <x v="2"/>
    <x v="0"/>
    <x v="0"/>
    <n v="1324664249"/>
    <x v="498"/>
    <b v="0"/>
    <x v="19"/>
    <b v="0"/>
  </r>
  <r>
    <n v="499"/>
    <x v="499"/>
    <s v="A Feature Length Animated Film Noir Musical with a modern twist. _x000d__x000a_Animation and music melded into edge-of-your-seat entertainment."/>
    <x v="22"/>
    <x v="397"/>
    <x v="2"/>
    <x v="0"/>
    <x v="0"/>
    <n v="1255381140"/>
    <x v="499"/>
    <b v="0"/>
    <x v="55"/>
    <b v="0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x v="0"/>
    <n v="1273356960"/>
    <x v="500"/>
    <b v="0"/>
    <x v="80"/>
    <b v="0"/>
  </r>
  <r>
    <n v="501"/>
    <x v="501"/>
    <s v="Based on the invention portfolio of a patented inventor World War Four is a look into the future of warfare and humanity as a whole"/>
    <x v="3"/>
    <x v="117"/>
    <x v="2"/>
    <x v="0"/>
    <x v="0"/>
    <n v="1310189851"/>
    <x v="501"/>
    <b v="0"/>
    <x v="78"/>
    <b v="0"/>
  </r>
  <r>
    <n v="502"/>
    <x v="502"/>
    <s v="This Strawberry Bowl concept is the 1st of many episodes.  These episodes will be released in accordance with the harvest of the month."/>
    <x v="22"/>
    <x v="398"/>
    <x v="2"/>
    <x v="0"/>
    <x v="0"/>
    <n v="1332073025"/>
    <x v="502"/>
    <b v="0"/>
    <x v="80"/>
    <b v="0"/>
  </r>
  <r>
    <n v="503"/>
    <x v="503"/>
    <s v="Jimmy wants to live life and see his grandchildren grow up, but alcoholism threatens to curtail everything he dreams of."/>
    <x v="115"/>
    <x v="399"/>
    <x v="2"/>
    <x v="1"/>
    <x v="1"/>
    <n v="1421498303"/>
    <x v="503"/>
    <b v="0"/>
    <x v="82"/>
    <b v="0"/>
  </r>
  <r>
    <n v="504"/>
    <x v="504"/>
    <s v="An animated DVD starring Woodsy Owl that entertains children while  showing them how they can help create a cleaner, greener planet."/>
    <x v="142"/>
    <x v="400"/>
    <x v="2"/>
    <x v="0"/>
    <x v="0"/>
    <n v="1334097387"/>
    <x v="504"/>
    <b v="0"/>
    <x v="81"/>
    <b v="0"/>
  </r>
  <r>
    <n v="505"/>
    <x v="505"/>
    <s v="This wonderful movie will tells the story of two adorable aliens who crash land into a familyâ€™s backyard, and travel the Earth."/>
    <x v="14"/>
    <x v="401"/>
    <x v="2"/>
    <x v="0"/>
    <x v="0"/>
    <n v="1451010086"/>
    <x v="505"/>
    <b v="0"/>
    <x v="25"/>
    <b v="0"/>
  </r>
  <r>
    <n v="506"/>
    <x v="506"/>
    <s v="A feature-length 3D animation that depicts what happened when the Son of the Morning rebelled against God."/>
    <x v="61"/>
    <x v="156"/>
    <x v="2"/>
    <x v="0"/>
    <x v="0"/>
    <n v="1376140520"/>
    <x v="506"/>
    <b v="0"/>
    <x v="29"/>
    <b v="0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x v="0"/>
    <n v="1350687657"/>
    <x v="507"/>
    <b v="0"/>
    <x v="73"/>
    <b v="0"/>
  </r>
  <r>
    <n v="508"/>
    <x v="508"/>
    <s v="A stop-motion animated action packed adventure. Telling a great story with an even greater message. Join me and lets change the world."/>
    <x v="63"/>
    <x v="402"/>
    <x v="2"/>
    <x v="0"/>
    <x v="0"/>
    <n v="1337955240"/>
    <x v="508"/>
    <b v="0"/>
    <x v="83"/>
    <b v="0"/>
  </r>
  <r>
    <n v="509"/>
    <x v="509"/>
    <s v="A hilarious comedy podcast being turned into an animated series  about an indian servant and his boss."/>
    <x v="10"/>
    <x v="115"/>
    <x v="2"/>
    <x v="1"/>
    <x v="1"/>
    <n v="1435504170"/>
    <x v="509"/>
    <b v="0"/>
    <x v="29"/>
    <b v="0"/>
  </r>
  <r>
    <n v="510"/>
    <x v="510"/>
    <s v="A mile below the Franco-Swiss border Dean manages to break the Large Hadron Collider and triggers the end of the world."/>
    <x v="32"/>
    <x v="117"/>
    <x v="2"/>
    <x v="0"/>
    <x v="0"/>
    <n v="1456805639"/>
    <x v="510"/>
    <b v="0"/>
    <x v="78"/>
    <b v="0"/>
  </r>
  <r>
    <n v="511"/>
    <x v="511"/>
    <s v="A project that incorporates animation and comic art into a relevant story. 4 boys, 1 eyeland, and a whole lot of drama!!!"/>
    <x v="10"/>
    <x v="403"/>
    <x v="2"/>
    <x v="0"/>
    <x v="0"/>
    <n v="1365228982"/>
    <x v="511"/>
    <b v="0"/>
    <x v="81"/>
    <b v="0"/>
  </r>
  <r>
    <n v="512"/>
    <x v="512"/>
    <s v="We have a fully developed 2D animated series that requires more professional animation. Our first 2 home-animated eps are up online."/>
    <x v="6"/>
    <x v="143"/>
    <x v="2"/>
    <x v="0"/>
    <x v="0"/>
    <n v="1479667727"/>
    <x v="512"/>
    <b v="0"/>
    <x v="84"/>
    <b v="0"/>
  </r>
  <r>
    <n v="513"/>
    <x v="513"/>
    <s v="A sci-fi fantasy 2.5D anime styled series about some guys trying to save the world, probably..."/>
    <x v="63"/>
    <x v="404"/>
    <x v="2"/>
    <x v="0"/>
    <x v="0"/>
    <n v="1471244400"/>
    <x v="513"/>
    <b v="0"/>
    <x v="32"/>
    <b v="0"/>
  </r>
  <r>
    <n v="514"/>
    <x v="514"/>
    <s v="A film created entirely out of paper, visual effects and found objects depicts how one man created a new life for himself."/>
    <x v="15"/>
    <x v="155"/>
    <x v="2"/>
    <x v="5"/>
    <x v="5"/>
    <n v="1407595447"/>
    <x v="514"/>
    <b v="0"/>
    <x v="83"/>
    <b v="0"/>
  </r>
  <r>
    <n v="515"/>
    <x v="515"/>
    <s v="A Tale of Faith is an animated short film based on the heartwarming tale by Rebbe Nachman of Breslov."/>
    <x v="143"/>
    <x v="405"/>
    <x v="2"/>
    <x v="0"/>
    <x v="0"/>
    <n v="1451389601"/>
    <x v="515"/>
    <b v="0"/>
    <x v="69"/>
    <b v="0"/>
  </r>
  <r>
    <n v="516"/>
    <x v="516"/>
    <s v="A big brother style comedy animation series starring famous seafarers"/>
    <x v="10"/>
    <x v="117"/>
    <x v="2"/>
    <x v="1"/>
    <x v="1"/>
    <n v="1432752080"/>
    <x v="516"/>
    <b v="0"/>
    <x v="78"/>
    <b v="0"/>
  </r>
  <r>
    <n v="517"/>
    <x v="517"/>
    <s v="Honeybee is a cartoon about a girl who can talk to bugs, and her quest to save the bees! Adventure, humor, and lots of fun characters."/>
    <x v="36"/>
    <x v="82"/>
    <x v="2"/>
    <x v="0"/>
    <x v="0"/>
    <n v="1486046761"/>
    <x v="517"/>
    <b v="0"/>
    <x v="83"/>
    <b v="0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x v="0"/>
    <n v="1441550760"/>
    <x v="518"/>
    <b v="0"/>
    <x v="78"/>
    <b v="0"/>
  </r>
  <r>
    <n v="519"/>
    <x v="519"/>
    <s v="&quot;When the dream of childhood is stolen... a nightmare is born&quot; A dark animated fantasy film by indie filmmaker M dot Strange."/>
    <x v="145"/>
    <x v="406"/>
    <x v="2"/>
    <x v="0"/>
    <x v="0"/>
    <n v="1354699421"/>
    <x v="519"/>
    <b v="0"/>
    <x v="16"/>
    <b v="0"/>
  </r>
  <r>
    <n v="520"/>
    <x v="520"/>
    <s v="Tim Arthur's 21st anniversary sell-out production of his 'chilling' and 'sinister' ghostly thriller returns to the Edinburgh Fringe!"/>
    <x v="10"/>
    <x v="407"/>
    <x v="0"/>
    <x v="1"/>
    <x v="1"/>
    <n v="1449766261"/>
    <x v="520"/>
    <b v="0"/>
    <x v="69"/>
    <b v="1"/>
  </r>
  <r>
    <n v="521"/>
    <x v="521"/>
    <s v="The Blind Owl in co-production with Halcyon Theatre will stage &quot;dirty butterfly&quot; a voyeuristic drama by Britain's debbie tucker green."/>
    <x v="10"/>
    <x v="408"/>
    <x v="0"/>
    <x v="0"/>
    <x v="0"/>
    <n v="1477976340"/>
    <x v="521"/>
    <b v="0"/>
    <x v="66"/>
    <b v="1"/>
  </r>
  <r>
    <n v="522"/>
    <x v="522"/>
    <s v="*** TO MAKE DONATIONS IN THE FUTURE                                   GO TO OUR WEBSITE: www.compassplayers.com ***"/>
    <x v="9"/>
    <x v="409"/>
    <x v="0"/>
    <x v="0"/>
    <x v="0"/>
    <n v="1458518325"/>
    <x v="522"/>
    <b v="0"/>
    <x v="162"/>
    <b v="1"/>
  </r>
  <r>
    <n v="523"/>
    <x v="523"/>
    <s v="The Star on My Heart, an original play based on a survivor of the Terezin concentration camp, with community outreach for all ages."/>
    <x v="10"/>
    <x v="410"/>
    <x v="0"/>
    <x v="0"/>
    <x v="0"/>
    <n v="1442805076"/>
    <x v="523"/>
    <b v="0"/>
    <x v="87"/>
    <b v="1"/>
  </r>
  <r>
    <n v="524"/>
    <x v="524"/>
    <s v="Angel on the Corner need YOUR help to raise Â£3,500 to take Zero Down by Sarah Hehir to the Edinburgh Fringe Festival this August!"/>
    <x v="8"/>
    <x v="411"/>
    <x v="0"/>
    <x v="1"/>
    <x v="1"/>
    <n v="1464801169"/>
    <x v="524"/>
    <b v="0"/>
    <x v="208"/>
    <b v="1"/>
  </r>
  <r>
    <n v="525"/>
    <x v="525"/>
    <s v="EUPHORIA! is a new play about the decriminalization of drugs, and its profound effect on both the criminals in prison and &quot;The Man.&quot;"/>
    <x v="14"/>
    <x v="48"/>
    <x v="0"/>
    <x v="0"/>
    <x v="0"/>
    <n v="1410601041"/>
    <x v="525"/>
    <b v="0"/>
    <x v="8"/>
    <b v="1"/>
  </r>
  <r>
    <n v="526"/>
    <x v="526"/>
    <s v="We have a brand new play. We urgently need your help to fund our production, which opens at Theatre503 on August 18th."/>
    <x v="15"/>
    <x v="412"/>
    <x v="0"/>
    <x v="1"/>
    <x v="1"/>
    <n v="1438966800"/>
    <x v="526"/>
    <b v="0"/>
    <x v="23"/>
    <b v="1"/>
  </r>
  <r>
    <n v="527"/>
    <x v="527"/>
    <s v="OMEGA KIDS, a new play by Noah Mease, directed by Jay Stull &amp; produced by New Light Theater Project in association with Access Theater."/>
    <x v="3"/>
    <x v="413"/>
    <x v="0"/>
    <x v="0"/>
    <x v="0"/>
    <n v="1487347500"/>
    <x v="527"/>
    <b v="0"/>
    <x v="150"/>
    <b v="1"/>
  </r>
  <r>
    <n v="528"/>
    <x v="528"/>
    <s v="A Festival Backed Production of a Full-Length Play."/>
    <x v="146"/>
    <x v="414"/>
    <x v="0"/>
    <x v="0"/>
    <x v="0"/>
    <n v="1434921600"/>
    <x v="528"/>
    <b v="0"/>
    <x v="209"/>
    <b v="1"/>
  </r>
  <r>
    <n v="529"/>
    <x v="529"/>
    <s v="Snowglobe Theatre, a new Montreal company, will be presenting Shakespeare's &quot;Much Ado about Nothing&quot; at Mainline Theatre in January"/>
    <x v="38"/>
    <x v="415"/>
    <x v="0"/>
    <x v="5"/>
    <x v="5"/>
    <n v="1484110800"/>
    <x v="529"/>
    <b v="0"/>
    <x v="59"/>
    <b v="1"/>
  </r>
  <r>
    <n v="530"/>
    <x v="530"/>
    <s v="Corners Grove is a coming-of-age play about leaving home, gender identity and the death of Whitney Houston; will benefit Win NYC."/>
    <x v="147"/>
    <x v="416"/>
    <x v="0"/>
    <x v="0"/>
    <x v="0"/>
    <n v="1435111200"/>
    <x v="530"/>
    <b v="0"/>
    <x v="60"/>
    <b v="1"/>
  </r>
  <r>
    <n v="531"/>
    <x v="531"/>
    <s v="SYLVIA is a modern romantic comedy about a marriage and a talking dog. Directed by Jeanna Michaels. January 12 through January 29, 2017"/>
    <x v="23"/>
    <x v="417"/>
    <x v="0"/>
    <x v="0"/>
    <x v="0"/>
    <n v="1481957940"/>
    <x v="531"/>
    <b v="0"/>
    <x v="162"/>
    <b v="1"/>
  </r>
  <r>
    <n v="532"/>
    <x v="532"/>
    <s v="A fast paced, comedic play about an anxiety-ridden filmmaker who lies to investors about having Christopher Walken in his film."/>
    <x v="3"/>
    <x v="418"/>
    <x v="0"/>
    <x v="0"/>
    <x v="0"/>
    <n v="1463098208"/>
    <x v="532"/>
    <b v="0"/>
    <x v="210"/>
    <b v="1"/>
  </r>
  <r>
    <n v="533"/>
    <x v="533"/>
    <s v="New writing â€¢ Twisty-turny magical realist retro sci-fi â€¢ Human lives â€¢ Storytelling â€¢ The slope our society slips down..."/>
    <x v="13"/>
    <x v="20"/>
    <x v="0"/>
    <x v="1"/>
    <x v="1"/>
    <n v="1463394365"/>
    <x v="533"/>
    <b v="0"/>
    <x v="57"/>
    <b v="1"/>
  </r>
  <r>
    <n v="534"/>
    <x v="534"/>
    <s v="We're a zero-budget, non-profit theatre group based in Oslo and have been invited to perform at a conference in Belgium. Help!"/>
    <x v="36"/>
    <x v="419"/>
    <x v="0"/>
    <x v="10"/>
    <x v="8"/>
    <n v="1446418800"/>
    <x v="534"/>
    <b v="0"/>
    <x v="53"/>
    <b v="1"/>
  </r>
  <r>
    <n v="535"/>
    <x v="535"/>
    <s v="Weâ€™re producing a Northern Brexit sci-fi play for VAULT festival 2017 and we need your help!"/>
    <x v="13"/>
    <x v="420"/>
    <x v="0"/>
    <x v="1"/>
    <x v="1"/>
    <n v="1483707905"/>
    <x v="535"/>
    <b v="0"/>
    <x v="211"/>
    <b v="1"/>
  </r>
  <r>
    <n v="536"/>
    <x v="536"/>
    <s v="A new one-man play by Giles Roberts, shining a different light on the very human cost of war *IDEASTAP UNDERBELLY AWARD WINNER 2015*"/>
    <x v="126"/>
    <x v="421"/>
    <x v="0"/>
    <x v="1"/>
    <x v="1"/>
    <n v="1438624800"/>
    <x v="536"/>
    <b v="0"/>
    <x v="70"/>
    <b v="1"/>
  </r>
  <r>
    <n v="537"/>
    <x v="537"/>
    <s v="Transforming bystanders into anti-bullies since 2012 thru inclusive learning environments.  Together we can take back our classrooms."/>
    <x v="13"/>
    <x v="422"/>
    <x v="0"/>
    <x v="0"/>
    <x v="0"/>
    <n v="1446665191"/>
    <x v="537"/>
    <b v="0"/>
    <x v="211"/>
    <b v="1"/>
  </r>
  <r>
    <n v="538"/>
    <x v="538"/>
    <s v="SOC produces affordable and accessible theatre in the heart of Orange County, CA, and we need your help to match a $5,000 grant!"/>
    <x v="10"/>
    <x v="423"/>
    <x v="0"/>
    <x v="0"/>
    <x v="0"/>
    <n v="1463166263"/>
    <x v="538"/>
    <b v="0"/>
    <x v="65"/>
    <b v="1"/>
  </r>
  <r>
    <n v="539"/>
    <x v="539"/>
    <s v="A brand new show that unites puppetry, live music and storytelling to bring a forgotten English legend back to life!"/>
    <x v="2"/>
    <x v="424"/>
    <x v="0"/>
    <x v="1"/>
    <x v="1"/>
    <n v="1467681107"/>
    <x v="539"/>
    <b v="0"/>
    <x v="9"/>
    <b v="1"/>
  </r>
  <r>
    <n v="540"/>
    <x v="540"/>
    <s v="There are so many dilemmas in life- what to do, where to go? _x000a_Let us solve it - search our preference based entertainment calendar"/>
    <x v="36"/>
    <x v="116"/>
    <x v="2"/>
    <x v="0"/>
    <x v="0"/>
    <n v="1423078606"/>
    <x v="540"/>
    <b v="0"/>
    <x v="29"/>
    <b v="0"/>
  </r>
  <r>
    <n v="541"/>
    <x v="541"/>
    <s v="A website dedicated to local Kink Communities; to find others with matching interests and bring them together."/>
    <x v="37"/>
    <x v="379"/>
    <x v="2"/>
    <x v="0"/>
    <x v="0"/>
    <n v="1446080834"/>
    <x v="541"/>
    <b v="0"/>
    <x v="29"/>
    <b v="0"/>
  </r>
  <r>
    <n v="542"/>
    <x v="542"/>
    <s v="The platform to record visual, audio and text memory of the common man - as we experienced history when it brushed us by"/>
    <x v="65"/>
    <x v="116"/>
    <x v="2"/>
    <x v="0"/>
    <x v="0"/>
    <n v="1462293716"/>
    <x v="542"/>
    <b v="0"/>
    <x v="29"/>
    <b v="0"/>
  </r>
  <r>
    <n v="543"/>
    <x v="543"/>
    <s v="I want to make it easy for those with food allergies to know where they can safely, and happily eat out with friends and family."/>
    <x v="29"/>
    <x v="119"/>
    <x v="2"/>
    <x v="2"/>
    <x v="2"/>
    <n v="1414807962"/>
    <x v="543"/>
    <b v="0"/>
    <x v="84"/>
    <b v="0"/>
  </r>
  <r>
    <n v="544"/>
    <x v="544"/>
    <s v="Do you have a favorite shirt? So does everyone else. Favowear is creating a platform to share the best clothes and shopping sources."/>
    <x v="2"/>
    <x v="360"/>
    <x v="2"/>
    <x v="0"/>
    <x v="0"/>
    <n v="1467647160"/>
    <x v="544"/>
    <b v="0"/>
    <x v="84"/>
    <b v="0"/>
  </r>
  <r>
    <n v="545"/>
    <x v="545"/>
    <s v="1st collaborative webdesign tool to create professional websites with WordPress, Bootstrap and other open source technologies."/>
    <x v="63"/>
    <x v="425"/>
    <x v="2"/>
    <x v="6"/>
    <x v="3"/>
    <n v="1447600389"/>
    <x v="545"/>
    <b v="0"/>
    <x v="69"/>
    <b v="0"/>
  </r>
  <r>
    <n v="546"/>
    <x v="546"/>
    <s v="Build a Christian Network Platform to connect and collaborate projects, events, missions and support online to fulfill the call."/>
    <x v="127"/>
    <x v="401"/>
    <x v="2"/>
    <x v="0"/>
    <x v="0"/>
    <n v="1445097715"/>
    <x v="546"/>
    <b v="0"/>
    <x v="84"/>
    <b v="0"/>
  </r>
  <r>
    <n v="547"/>
    <x v="547"/>
    <s v="We are looking to build a secure email / document sharing system for companies needing to send sensitive information to clients."/>
    <x v="51"/>
    <x v="117"/>
    <x v="2"/>
    <x v="1"/>
    <x v="1"/>
    <n v="1455122564"/>
    <x v="547"/>
    <b v="0"/>
    <x v="78"/>
    <b v="0"/>
  </r>
  <r>
    <n v="548"/>
    <x v="548"/>
    <s v="Teach your native language online or study a foreign language with native speaking teachers. Social Web service and apps."/>
    <x v="3"/>
    <x v="426"/>
    <x v="2"/>
    <x v="1"/>
    <x v="1"/>
    <n v="1446154848"/>
    <x v="548"/>
    <b v="0"/>
    <x v="29"/>
    <b v="0"/>
  </r>
  <r>
    <n v="549"/>
    <x v="549"/>
    <s v="The project idea came from game keys, gamers give out game keys on insecure forums and websites, we want to change that and make it fun"/>
    <x v="30"/>
    <x v="427"/>
    <x v="2"/>
    <x v="1"/>
    <x v="1"/>
    <n v="1436368622"/>
    <x v="549"/>
    <b v="0"/>
    <x v="22"/>
    <b v="0"/>
  </r>
  <r>
    <n v="550"/>
    <x v="550"/>
    <s v="Help us shine the spotlight on our local businesses and contractors by providing a cost-effective ecommerce &amp; marketing platform"/>
    <x v="10"/>
    <x v="428"/>
    <x v="2"/>
    <x v="5"/>
    <x v="5"/>
    <n v="1485838800"/>
    <x v="550"/>
    <b v="0"/>
    <x v="80"/>
    <b v="0"/>
  </r>
  <r>
    <n v="551"/>
    <x v="551"/>
    <s v="AX Nation's goal is to develop, highlight, and connect black business leaders across the diaspora with skilled software developers."/>
    <x v="96"/>
    <x v="429"/>
    <x v="2"/>
    <x v="0"/>
    <x v="0"/>
    <n v="1438451580"/>
    <x v="551"/>
    <b v="0"/>
    <x v="33"/>
    <b v="0"/>
  </r>
  <r>
    <n v="552"/>
    <x v="552"/>
    <s v="Axoral is a 3d interactive social media interface, with the potential to be so much more, but we need your help!"/>
    <x v="101"/>
    <x v="117"/>
    <x v="2"/>
    <x v="5"/>
    <x v="5"/>
    <n v="1452350896"/>
    <x v="552"/>
    <b v="0"/>
    <x v="78"/>
    <b v="0"/>
  </r>
  <r>
    <n v="553"/>
    <x v="553"/>
    <s v="Groundbreaking New Classifieds Website Grows Into Largest Nationwide Coverage By Turning Users Into Entrepreneurs"/>
    <x v="31"/>
    <x v="430"/>
    <x v="2"/>
    <x v="0"/>
    <x v="0"/>
    <n v="1415988991"/>
    <x v="553"/>
    <b v="0"/>
    <x v="79"/>
    <b v="0"/>
  </r>
  <r>
    <n v="554"/>
    <x v="554"/>
    <s v="grplife helps non-profit and community groups engage their members while upholding an attitude of responsibility for their information"/>
    <x v="148"/>
    <x v="431"/>
    <x v="2"/>
    <x v="0"/>
    <x v="0"/>
    <n v="1413735972"/>
    <x v="554"/>
    <b v="0"/>
    <x v="19"/>
    <b v="0"/>
  </r>
  <r>
    <n v="555"/>
    <x v="555"/>
    <s v="Show-Skill.net helps to promote young football talents for free. It's the best place to show what you've got! Just post your videos :)"/>
    <x v="51"/>
    <x v="117"/>
    <x v="2"/>
    <x v="1"/>
    <x v="1"/>
    <n v="1465720143"/>
    <x v="555"/>
    <b v="0"/>
    <x v="78"/>
    <b v="0"/>
  </r>
  <r>
    <n v="556"/>
    <x v="556"/>
    <s v="An educational platform for learning Unified English Braille Code"/>
    <x v="6"/>
    <x v="148"/>
    <x v="2"/>
    <x v="0"/>
    <x v="0"/>
    <n v="1452112717"/>
    <x v="556"/>
    <b v="0"/>
    <x v="29"/>
    <b v="0"/>
  </r>
  <r>
    <n v="557"/>
    <x v="557"/>
    <s v="The world's first interactive global domestic violence platform which connects victims, NGO's, policy-makers and researchers."/>
    <x v="60"/>
    <x v="432"/>
    <x v="2"/>
    <x v="12"/>
    <x v="3"/>
    <n v="1480721803"/>
    <x v="557"/>
    <b v="0"/>
    <x v="9"/>
    <b v="0"/>
  </r>
  <r>
    <n v="558"/>
    <x v="558"/>
    <s v="A community website with news, classifieds, photo albums, business reviews and a calendar for the local community to share."/>
    <x v="47"/>
    <x v="117"/>
    <x v="2"/>
    <x v="0"/>
    <x v="0"/>
    <n v="1427227905"/>
    <x v="558"/>
    <b v="0"/>
    <x v="78"/>
    <b v="0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x v="0"/>
    <n v="1449989260"/>
    <x v="559"/>
    <b v="0"/>
    <x v="29"/>
    <b v="0"/>
  </r>
  <r>
    <n v="560"/>
    <x v="560"/>
    <s v="In the future the possibility exists that the internet it's self could be felled, we have world seed banks, it's time for a net bank,.."/>
    <x v="57"/>
    <x v="433"/>
    <x v="2"/>
    <x v="5"/>
    <x v="5"/>
    <n v="1418841045"/>
    <x v="560"/>
    <b v="0"/>
    <x v="83"/>
    <b v="0"/>
  </r>
  <r>
    <n v="561"/>
    <x v="561"/>
    <s v="A marketplace for talent and employers to match. Using intuitive technology we match &amp; place talent with the best career position."/>
    <x v="36"/>
    <x v="434"/>
    <x v="2"/>
    <x v="0"/>
    <x v="0"/>
    <n v="1445874513"/>
    <x v="561"/>
    <b v="0"/>
    <x v="84"/>
    <b v="0"/>
  </r>
  <r>
    <n v="562"/>
    <x v="562"/>
    <s v="i would like to develop an international free platform for domestic and international students to find accomodation in all countries"/>
    <x v="63"/>
    <x v="117"/>
    <x v="2"/>
    <x v="9"/>
    <x v="3"/>
    <n v="1482052815"/>
    <x v="562"/>
    <b v="0"/>
    <x v="78"/>
    <b v="0"/>
  </r>
  <r>
    <n v="563"/>
    <x v="563"/>
    <s v="I want to help people who have trouble remembering the simple things in life, like what day it is and what they need to do today."/>
    <x v="96"/>
    <x v="427"/>
    <x v="2"/>
    <x v="2"/>
    <x v="2"/>
    <n v="1424137247"/>
    <x v="563"/>
    <b v="0"/>
    <x v="84"/>
    <b v="0"/>
  </r>
  <r>
    <n v="564"/>
    <x v="564"/>
    <s v="Plateforme de troc gratuit et d'Ã©changes en tous genres par nature. Mieux s'entraider, Ã©changer, de donner, louer ou vendre Ã  distance."/>
    <x v="102"/>
    <x v="116"/>
    <x v="2"/>
    <x v="6"/>
    <x v="3"/>
    <n v="1457822275"/>
    <x v="564"/>
    <b v="0"/>
    <x v="29"/>
    <b v="0"/>
  </r>
  <r>
    <n v="565"/>
    <x v="565"/>
    <s v="Our objective is to provide a platform which helps teachers to provide courses to leaners in wide range of locations including Africa."/>
    <x v="31"/>
    <x v="117"/>
    <x v="2"/>
    <x v="1"/>
    <x v="1"/>
    <n v="1436554249"/>
    <x v="565"/>
    <b v="0"/>
    <x v="78"/>
    <b v="0"/>
  </r>
  <r>
    <n v="566"/>
    <x v="566"/>
    <s v="I am creating a website that will make it easier for people to promote or find rummage sales utilizing the power of Google Maps"/>
    <x v="10"/>
    <x v="116"/>
    <x v="2"/>
    <x v="0"/>
    <x v="0"/>
    <n v="1468513533"/>
    <x v="566"/>
    <b v="0"/>
    <x v="29"/>
    <b v="0"/>
  </r>
  <r>
    <n v="567"/>
    <x v="567"/>
    <s v="UnimeTV's goal to revolutionize the way anime lovers interact with one another. Connect with others around the globe like never before!"/>
    <x v="3"/>
    <x v="117"/>
    <x v="2"/>
    <x v="0"/>
    <x v="0"/>
    <n v="1420143194"/>
    <x v="567"/>
    <b v="0"/>
    <x v="78"/>
    <b v="0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x v="4"/>
    <n v="1452942000"/>
    <x v="568"/>
    <b v="0"/>
    <x v="81"/>
    <b v="0"/>
  </r>
  <r>
    <n v="569"/>
    <x v="569"/>
    <s v="Mioti is an indie game marketplace that doubles as a community for developers to join networks and discuss projects."/>
    <x v="30"/>
    <x v="170"/>
    <x v="2"/>
    <x v="5"/>
    <x v="5"/>
    <n v="1451679612"/>
    <x v="569"/>
    <b v="0"/>
    <x v="29"/>
    <b v="0"/>
  </r>
  <r>
    <n v="570"/>
    <x v="570"/>
    <s v="Humans have AM/FM/Satellite radio, kids have radio Disney, pets have DogCatRadio."/>
    <x v="94"/>
    <x v="436"/>
    <x v="2"/>
    <x v="0"/>
    <x v="0"/>
    <n v="1455822569"/>
    <x v="570"/>
    <b v="0"/>
    <x v="29"/>
    <b v="0"/>
  </r>
  <r>
    <n v="571"/>
    <x v="571"/>
    <s v="Snag-A-Slip is an online platform that connects boaters with awesome marinas and available boat slips so that they can book with ease."/>
    <x v="31"/>
    <x v="437"/>
    <x v="2"/>
    <x v="0"/>
    <x v="0"/>
    <n v="1437969540"/>
    <x v="571"/>
    <b v="0"/>
    <x v="84"/>
    <b v="0"/>
  </r>
  <r>
    <n v="572"/>
    <x v="572"/>
    <s v="FairwayJockey.com is a web platform to make high quality custom tour golf equipment available at a lower cost to the consumer."/>
    <x v="30"/>
    <x v="117"/>
    <x v="2"/>
    <x v="0"/>
    <x v="0"/>
    <n v="1446660688"/>
    <x v="572"/>
    <b v="0"/>
    <x v="78"/>
    <b v="0"/>
  </r>
  <r>
    <n v="573"/>
    <x v="573"/>
    <s v="Dive into 3D fractal star fields of web browsing, social networking, and project/contact management. Your YOUniverse of data #UMEOS"/>
    <x v="150"/>
    <x v="438"/>
    <x v="2"/>
    <x v="0"/>
    <x v="0"/>
    <n v="1421543520"/>
    <x v="573"/>
    <b v="0"/>
    <x v="82"/>
    <b v="0"/>
  </r>
  <r>
    <n v="574"/>
    <x v="574"/>
    <s v="Grow your YouTube channel and increase your audience by allowing multi uploads, shares and interaction from a single simple interface."/>
    <x v="151"/>
    <x v="439"/>
    <x v="2"/>
    <x v="1"/>
    <x v="1"/>
    <n v="1476873507"/>
    <x v="574"/>
    <b v="0"/>
    <x v="80"/>
    <b v="0"/>
  </r>
  <r>
    <n v="575"/>
    <x v="575"/>
    <s v="Wird der PC nicht genutzt, belohnt Gridcoin Rechenleistung fÃ¼r wissenschaftlichen Fortschritt - Uscore macht diese Forschung zum Spiel!"/>
    <x v="127"/>
    <x v="440"/>
    <x v="2"/>
    <x v="12"/>
    <x v="3"/>
    <n v="1434213443"/>
    <x v="575"/>
    <b v="0"/>
    <x v="80"/>
    <b v="0"/>
  </r>
  <r>
    <n v="576"/>
    <x v="576"/>
    <s v="UthTopia Is a social media organization that believes in positive online usage, youth mentorship, and youth empowerment."/>
    <x v="58"/>
    <x v="116"/>
    <x v="2"/>
    <x v="0"/>
    <x v="0"/>
    <n v="1427537952"/>
    <x v="576"/>
    <b v="0"/>
    <x v="29"/>
    <b v="0"/>
  </r>
  <r>
    <n v="577"/>
    <x v="577"/>
    <s v="Emails are one of pervasively used mode of communication today. However, emails can be personal and sometimes discretion is needed."/>
    <x v="10"/>
    <x v="115"/>
    <x v="2"/>
    <x v="0"/>
    <x v="0"/>
    <n v="1463753302"/>
    <x v="577"/>
    <b v="0"/>
    <x v="29"/>
    <b v="0"/>
  </r>
  <r>
    <n v="578"/>
    <x v="578"/>
    <s v="weBuy trade built on technology and Crowd Sourced Power"/>
    <x v="152"/>
    <x v="441"/>
    <x v="2"/>
    <x v="1"/>
    <x v="1"/>
    <n v="1441633993"/>
    <x v="578"/>
    <b v="0"/>
    <x v="63"/>
    <b v="0"/>
  </r>
  <r>
    <n v="579"/>
    <x v="579"/>
    <s v="Learn classic and public key cryptography with a full proof-of-concept system in JavaScript."/>
    <x v="14"/>
    <x v="442"/>
    <x v="2"/>
    <x v="0"/>
    <x v="0"/>
    <n v="1419539223"/>
    <x v="579"/>
    <b v="0"/>
    <x v="81"/>
    <b v="0"/>
  </r>
  <r>
    <n v="580"/>
    <x v="580"/>
    <s v="I Want To Create A Website That Helps Young Inventors Of Today Broadcast Their Talents &amp; Help Get The Reconigition They Deserve"/>
    <x v="9"/>
    <x v="116"/>
    <x v="2"/>
    <x v="0"/>
    <x v="0"/>
    <n v="1474580867"/>
    <x v="580"/>
    <b v="0"/>
    <x v="29"/>
    <b v="0"/>
  </r>
  <r>
    <n v="581"/>
    <x v="581"/>
    <s v="Help me raise funds so that I can be able to give passionate young poets a chance to earn money weekly for their writing &amp; spoken word."/>
    <x v="44"/>
    <x v="117"/>
    <x v="2"/>
    <x v="0"/>
    <x v="0"/>
    <n v="1438474704"/>
    <x v="581"/>
    <b v="0"/>
    <x v="78"/>
    <b v="0"/>
  </r>
  <r>
    <n v="582"/>
    <x v="582"/>
    <s v="A community-driven online system which promotes self-governance.  Level up by adding content; civic agendas and private associations."/>
    <x v="57"/>
    <x v="117"/>
    <x v="2"/>
    <x v="0"/>
    <x v="0"/>
    <n v="1426442400"/>
    <x v="582"/>
    <b v="0"/>
    <x v="78"/>
    <b v="0"/>
  </r>
  <r>
    <n v="583"/>
    <x v="583"/>
    <s v="HackersArchive.com will help rid the web of viruses and scams found everywhere else you look!"/>
    <x v="7"/>
    <x v="116"/>
    <x v="2"/>
    <x v="0"/>
    <x v="0"/>
    <n v="1426800687"/>
    <x v="583"/>
    <b v="0"/>
    <x v="29"/>
    <b v="0"/>
  </r>
  <r>
    <n v="584"/>
    <x v="584"/>
    <s v="Script Call takes your presentation from the wall to your audience; from your device to theirs."/>
    <x v="28"/>
    <x v="115"/>
    <x v="2"/>
    <x v="0"/>
    <x v="0"/>
    <n v="1426522316"/>
    <x v="584"/>
    <b v="0"/>
    <x v="84"/>
    <b v="0"/>
  </r>
  <r>
    <n v="585"/>
    <x v="585"/>
    <s v="SAVE UP TO 40% WHEN YOU SPEND!_x000a__x000a_PRE-ORDER YOUR LINK CARD TODAY"/>
    <x v="7"/>
    <x v="117"/>
    <x v="2"/>
    <x v="1"/>
    <x v="1"/>
    <n v="1448928000"/>
    <x v="585"/>
    <b v="0"/>
    <x v="78"/>
    <b v="0"/>
  </r>
  <r>
    <n v="586"/>
    <x v="586"/>
    <s v="Employ College is a movement for companies to hire college graduates from their respected institutions."/>
    <x v="3"/>
    <x v="443"/>
    <x v="2"/>
    <x v="0"/>
    <x v="0"/>
    <n v="1424032207"/>
    <x v="586"/>
    <b v="0"/>
    <x v="80"/>
    <b v="0"/>
  </r>
  <r>
    <n v="587"/>
    <x v="587"/>
    <s v="Waitresses.com is an online community devoted to servers around the world. Learn. Connect. Work. Travel. Share._x000a__x000a_Make a pledge today!"/>
    <x v="11"/>
    <x v="444"/>
    <x v="2"/>
    <x v="5"/>
    <x v="5"/>
    <n v="1429207833"/>
    <x v="587"/>
    <b v="0"/>
    <x v="63"/>
    <b v="0"/>
  </r>
  <r>
    <n v="588"/>
    <x v="588"/>
    <s v="Offrire un &quot;TRAGO&quot;, ossia un passaggio con autista che ti segue e ti aspetta mentre concludi i tuoi affari, quando non puoi guidare"/>
    <x v="7"/>
    <x v="356"/>
    <x v="2"/>
    <x v="13"/>
    <x v="3"/>
    <n v="1479410886"/>
    <x v="588"/>
    <b v="0"/>
    <x v="84"/>
    <b v="0"/>
  </r>
  <r>
    <n v="589"/>
    <x v="589"/>
    <s v="Services closer than you think..."/>
    <x v="51"/>
    <x v="116"/>
    <x v="2"/>
    <x v="0"/>
    <x v="0"/>
    <n v="1436366699"/>
    <x v="589"/>
    <b v="0"/>
    <x v="29"/>
    <b v="0"/>
  </r>
  <r>
    <n v="590"/>
    <x v="590"/>
    <s v="Learn the skills needed to be a successful web engineer. Create your own complex web applications, deploy servers, use data and more."/>
    <x v="10"/>
    <x v="445"/>
    <x v="2"/>
    <x v="1"/>
    <x v="1"/>
    <n v="1454936460"/>
    <x v="590"/>
    <b v="0"/>
    <x v="82"/>
    <b v="0"/>
  </r>
  <r>
    <n v="591"/>
    <x v="591"/>
    <s v="Kid's Connect is a brand new social media website that is built specifically for kids to connect with other kids sick just like them."/>
    <x v="57"/>
    <x v="377"/>
    <x v="2"/>
    <x v="0"/>
    <x v="0"/>
    <n v="1437570130"/>
    <x v="591"/>
    <b v="0"/>
    <x v="84"/>
    <b v="0"/>
  </r>
  <r>
    <n v="592"/>
    <x v="592"/>
    <s v="Together, we can build a FREE, business start-up system that will help aspiring entrepreneurs change their economic circumstances."/>
    <x v="51"/>
    <x v="156"/>
    <x v="2"/>
    <x v="0"/>
    <x v="0"/>
    <n v="1417584860"/>
    <x v="592"/>
    <b v="0"/>
    <x v="29"/>
    <b v="0"/>
  </r>
  <r>
    <n v="593"/>
    <x v="593"/>
    <s v="One Day Your Life May Just Depend on Staying Anonymous Online.  Or You Just May Not Want Google, Amazon Or The NSA Knowing Your Details"/>
    <x v="2"/>
    <x v="129"/>
    <x v="2"/>
    <x v="1"/>
    <x v="1"/>
    <n v="1428333345"/>
    <x v="593"/>
    <b v="0"/>
    <x v="63"/>
    <b v="0"/>
  </r>
  <r>
    <n v="594"/>
    <x v="594"/>
    <s v="Creating a fitness site that will change the fitness game forever!"/>
    <x v="31"/>
    <x v="375"/>
    <x v="2"/>
    <x v="0"/>
    <x v="0"/>
    <n v="1460832206"/>
    <x v="594"/>
    <b v="0"/>
    <x v="84"/>
    <b v="0"/>
  </r>
  <r>
    <n v="595"/>
    <x v="595"/>
    <s v="MyBestInterest.org elminates election research by quickly identifying the candidates that will best represent your interests."/>
    <x v="57"/>
    <x v="446"/>
    <x v="2"/>
    <x v="0"/>
    <x v="0"/>
    <n v="1430703638"/>
    <x v="595"/>
    <b v="0"/>
    <x v="22"/>
    <b v="0"/>
  </r>
  <r>
    <n v="596"/>
    <x v="596"/>
    <s v="We present digitaibook,com site which can become a free electronic library with your help,"/>
    <x v="22"/>
    <x v="360"/>
    <x v="2"/>
    <x v="0"/>
    <x v="0"/>
    <n v="1478122292"/>
    <x v="596"/>
    <b v="0"/>
    <x v="84"/>
    <b v="0"/>
  </r>
  <r>
    <n v="597"/>
    <x v="597"/>
    <s v="Rolodex is a web application that strives to nurture business to business relationships by connecting users via email."/>
    <x v="51"/>
    <x v="170"/>
    <x v="2"/>
    <x v="0"/>
    <x v="0"/>
    <n v="1469980800"/>
    <x v="597"/>
    <b v="0"/>
    <x v="84"/>
    <b v="0"/>
  </r>
  <r>
    <n v="598"/>
    <x v="598"/>
    <s v="This is a project to create a crowd-funding site for Urantia Book readers worldwide."/>
    <x v="30"/>
    <x v="447"/>
    <x v="2"/>
    <x v="0"/>
    <x v="0"/>
    <n v="1417737781"/>
    <x v="598"/>
    <b v="0"/>
    <x v="63"/>
    <b v="0"/>
  </r>
  <r>
    <n v="599"/>
    <x v="599"/>
    <s v="We send care packages to incarcerated individuals throughout the country that include specific items hand picked by the sender."/>
    <x v="63"/>
    <x v="395"/>
    <x v="2"/>
    <x v="0"/>
    <x v="0"/>
    <n v="1425827760"/>
    <x v="599"/>
    <b v="0"/>
    <x v="84"/>
    <b v="0"/>
  </r>
  <r>
    <n v="600"/>
    <x v="600"/>
    <s v="Science Technology Engineering and Math + youth = a brighter tomorrow."/>
    <x v="10"/>
    <x v="173"/>
    <x v="1"/>
    <x v="0"/>
    <x v="0"/>
    <n v="1431198562"/>
    <x v="600"/>
    <b v="0"/>
    <x v="29"/>
    <b v="0"/>
  </r>
  <r>
    <n v="601"/>
    <x v="601"/>
    <s v="In today's day and age every website tracks your IP Address and information, it's time to keep your information private and secure."/>
    <x v="3"/>
    <x v="133"/>
    <x v="1"/>
    <x v="5"/>
    <x v="5"/>
    <n v="1419626139"/>
    <x v="601"/>
    <b v="0"/>
    <x v="79"/>
    <b v="0"/>
  </r>
  <r>
    <n v="602"/>
    <x v="602"/>
    <s v="A &quot;CarFax&quot; type of report for Doctors. We have the right to make informed decisions about who we choose to be our doctor!"/>
    <x v="54"/>
    <x v="117"/>
    <x v="1"/>
    <x v="0"/>
    <x v="0"/>
    <n v="1434654215"/>
    <x v="602"/>
    <b v="0"/>
    <x v="78"/>
    <b v="0"/>
  </r>
  <r>
    <n v="603"/>
    <x v="603"/>
    <s v="The admin for Randompics has announced they will be shutting down. I want to run, and improve, this great site!"/>
    <x v="36"/>
    <x v="448"/>
    <x v="1"/>
    <x v="0"/>
    <x v="0"/>
    <n v="1408029623"/>
    <x v="603"/>
    <b v="0"/>
    <x v="62"/>
    <b v="0"/>
  </r>
  <r>
    <n v="604"/>
    <x v="604"/>
    <s v="Bad news is our business. We deliver the news you don't want to and soften the blow with custom designed gifts and personalized verse."/>
    <x v="15"/>
    <x v="117"/>
    <x v="1"/>
    <x v="0"/>
    <x v="0"/>
    <n v="1409187056"/>
    <x v="604"/>
    <b v="0"/>
    <x v="78"/>
    <b v="0"/>
  </r>
  <r>
    <n v="605"/>
    <x v="605"/>
    <s v="An iPad support care package for your parents / seniors."/>
    <x v="10"/>
    <x v="449"/>
    <x v="1"/>
    <x v="0"/>
    <x v="0"/>
    <n v="1440318908"/>
    <x v="605"/>
    <b v="0"/>
    <x v="22"/>
    <b v="0"/>
  </r>
  <r>
    <n v="606"/>
    <x v="606"/>
    <s v="No more expensive, difficult and seperated packages for your business management. It's time for an All-in-One solution for your company"/>
    <x v="10"/>
    <x v="115"/>
    <x v="1"/>
    <x v="9"/>
    <x v="3"/>
    <n v="1432479600"/>
    <x v="606"/>
    <b v="0"/>
    <x v="29"/>
    <b v="0"/>
  </r>
  <r>
    <n v="607"/>
    <x v="607"/>
    <s v="Gritty, upfront reality going the distance hard with a proven track record of insatiable artist. Broadcasted live on the Web."/>
    <x v="49"/>
    <x v="117"/>
    <x v="1"/>
    <x v="0"/>
    <x v="0"/>
    <n v="1448225336"/>
    <x v="607"/>
    <b v="0"/>
    <x v="78"/>
    <b v="0"/>
  </r>
  <r>
    <n v="608"/>
    <x v="608"/>
    <s v="A website that hosts virtual desktops. Simply log in and the cloud will enhance the power of your local computer or smart device"/>
    <x v="60"/>
    <x v="450"/>
    <x v="1"/>
    <x v="0"/>
    <x v="0"/>
    <n v="1434405980"/>
    <x v="608"/>
    <b v="0"/>
    <x v="81"/>
    <b v="0"/>
  </r>
  <r>
    <n v="609"/>
    <x v="609"/>
    <s v="Can we swap, please? - everybody's said it. I want to create a website that enables anybody to trade their items, without money hassle."/>
    <x v="153"/>
    <x v="139"/>
    <x v="1"/>
    <x v="1"/>
    <x v="1"/>
    <n v="1448761744"/>
    <x v="609"/>
    <b v="0"/>
    <x v="29"/>
    <b v="0"/>
  </r>
  <r>
    <n v="610"/>
    <x v="610"/>
    <s v="We are creating a Christian social network to empower, educate, and connect Christians all over the world."/>
    <x v="154"/>
    <x v="117"/>
    <x v="1"/>
    <x v="0"/>
    <x v="0"/>
    <n v="1429732586"/>
    <x v="610"/>
    <b v="0"/>
    <x v="78"/>
    <b v="0"/>
  </r>
  <r>
    <n v="611"/>
    <x v="611"/>
    <s v="Finie la peur de vendre ou acheter d'occasion Ã  un inconnu ! Colis ouverts, photographiÃ©s et testÃ©s. Paiements en ligne sÃ©curisÃ©s."/>
    <x v="58"/>
    <x v="117"/>
    <x v="1"/>
    <x v="6"/>
    <x v="3"/>
    <n v="1453210037"/>
    <x v="611"/>
    <b v="0"/>
    <x v="78"/>
    <b v="0"/>
  </r>
  <r>
    <n v="612"/>
    <x v="612"/>
    <s v="A Fast and Reliable new Web platform to stream videos from Internet"/>
    <x v="3"/>
    <x v="117"/>
    <x v="1"/>
    <x v="13"/>
    <x v="3"/>
    <n v="1472777146"/>
    <x v="612"/>
    <b v="0"/>
    <x v="78"/>
    <b v="0"/>
  </r>
  <r>
    <n v="613"/>
    <x v="613"/>
    <s v="A storybook for your child in 15 minutes, exclusively through Kickstarter (pre-sales, not a donation) starting at $15 for a softcover."/>
    <x v="127"/>
    <x v="451"/>
    <x v="1"/>
    <x v="0"/>
    <x v="0"/>
    <n v="1443675540"/>
    <x v="613"/>
    <b v="0"/>
    <x v="212"/>
    <b v="0"/>
  </r>
  <r>
    <n v="614"/>
    <x v="614"/>
    <s v="Something is wrong when your choices are between a &quot;giant douche and a turd sandwich.&quot;  So, lets make it better."/>
    <x v="3"/>
    <x v="117"/>
    <x v="1"/>
    <x v="0"/>
    <x v="0"/>
    <n v="1466731740"/>
    <x v="614"/>
    <b v="0"/>
    <x v="78"/>
    <b v="0"/>
  </r>
  <r>
    <n v="615"/>
    <x v="615"/>
    <s v="The aim of PixlDir is to deliver the most simple, and fast experience when it comes to uploading images to the web."/>
    <x v="155"/>
    <x v="117"/>
    <x v="1"/>
    <x v="4"/>
    <x v="4"/>
    <n v="1443149759"/>
    <x v="615"/>
    <b v="0"/>
    <x v="78"/>
    <b v="0"/>
  </r>
  <r>
    <n v="616"/>
    <x v="616"/>
    <s v="Hormis la similitude envers d'autres rÃ©seaux socials, celui-ci vous permettra d'organiser / participer Ã  des soirÃ©es trÃ¨s facilement !"/>
    <x v="10"/>
    <x v="117"/>
    <x v="1"/>
    <x v="6"/>
    <x v="3"/>
    <n v="1488013307"/>
    <x v="616"/>
    <b v="0"/>
    <x v="78"/>
    <b v="0"/>
  </r>
  <r>
    <n v="617"/>
    <x v="617"/>
    <s v="At beSpider you can create and publish you websites within minutes. 100s of pre-build templates, free domain, free cloud base hosting."/>
    <x v="13"/>
    <x v="177"/>
    <x v="1"/>
    <x v="1"/>
    <x v="1"/>
    <n v="1431072843"/>
    <x v="617"/>
    <b v="0"/>
    <x v="83"/>
    <b v="0"/>
  </r>
  <r>
    <n v="618"/>
    <x v="618"/>
    <s v="With the cost of education seemingly always on the rise, Y2Y aims to ensure that no student will be left behind through peer tutoring."/>
    <x v="44"/>
    <x v="117"/>
    <x v="1"/>
    <x v="0"/>
    <x v="0"/>
    <n v="1449689203"/>
    <x v="618"/>
    <b v="0"/>
    <x v="78"/>
    <b v="0"/>
  </r>
  <r>
    <n v="619"/>
    <x v="619"/>
    <s v="Big Data Sets for researchers interested in improving the quality of life."/>
    <x v="156"/>
    <x v="116"/>
    <x v="1"/>
    <x v="0"/>
    <x v="0"/>
    <n v="1416933390"/>
    <x v="619"/>
    <b v="0"/>
    <x v="29"/>
    <b v="0"/>
  </r>
  <r>
    <n v="620"/>
    <x v="620"/>
    <s v="iShopGreen.ca is an online marketplace that connects consumers and suppliers with green products &amp; services"/>
    <x v="11"/>
    <x v="452"/>
    <x v="1"/>
    <x v="5"/>
    <x v="5"/>
    <n v="1408986738"/>
    <x v="620"/>
    <b v="0"/>
    <x v="29"/>
    <b v="0"/>
  </r>
  <r>
    <n v="621"/>
    <x v="621"/>
    <s v="Creating a web portal to train law enforcement departments on how to handle dogs and a directory and profile system for our dog's."/>
    <x v="31"/>
    <x v="453"/>
    <x v="1"/>
    <x v="0"/>
    <x v="0"/>
    <n v="1467934937"/>
    <x v="621"/>
    <b v="0"/>
    <x v="83"/>
    <b v="0"/>
  </r>
  <r>
    <n v="622"/>
    <x v="622"/>
    <s v="The Animal Shelter Network is a free website for collaboration and communication between animal shelters, rescues and humane societies."/>
    <x v="12"/>
    <x v="454"/>
    <x v="1"/>
    <x v="0"/>
    <x v="0"/>
    <n v="1467398138"/>
    <x v="622"/>
    <b v="0"/>
    <x v="82"/>
    <b v="0"/>
  </r>
  <r>
    <n v="623"/>
    <x v="623"/>
    <s v="WheelWolf is a subscription based service connecting car lovers to provide a safe and secure platform for swapping and borrowing cars."/>
    <x v="96"/>
    <x v="117"/>
    <x v="1"/>
    <x v="2"/>
    <x v="2"/>
    <n v="1432771997"/>
    <x v="623"/>
    <b v="0"/>
    <x v="78"/>
    <b v="0"/>
  </r>
  <r>
    <n v="624"/>
    <x v="624"/>
    <s v="I am designing a fun, high tech dating website, with over 25 cool features. It is innovate as well as user friendly."/>
    <x v="10"/>
    <x v="117"/>
    <x v="1"/>
    <x v="0"/>
    <x v="0"/>
    <n v="1431647041"/>
    <x v="624"/>
    <b v="0"/>
    <x v="78"/>
    <b v="0"/>
  </r>
  <r>
    <n v="625"/>
    <x v="625"/>
    <s v="SkyRooms.IO is a social network for business people that actually equips them to do work together. Resume, video conferencing and PM."/>
    <x v="31"/>
    <x v="117"/>
    <x v="1"/>
    <x v="5"/>
    <x v="5"/>
    <n v="1490560177"/>
    <x v="625"/>
    <b v="0"/>
    <x v="78"/>
    <b v="0"/>
  </r>
  <r>
    <n v="626"/>
    <x v="626"/>
    <s v="TSOLife is a revolutionary digital platform that allows users to record a personalized legacy to leave behind for future generations."/>
    <x v="31"/>
    <x v="455"/>
    <x v="1"/>
    <x v="0"/>
    <x v="0"/>
    <n v="1439644920"/>
    <x v="626"/>
    <b v="0"/>
    <x v="70"/>
    <b v="0"/>
  </r>
  <r>
    <n v="627"/>
    <x v="627"/>
    <s v="Social Network - your new digital social life without ads, monitoring and analyses. Freed from the feeling that every step is followed"/>
    <x v="157"/>
    <x v="456"/>
    <x v="1"/>
    <x v="11"/>
    <x v="9"/>
    <n v="1457996400"/>
    <x v="627"/>
    <b v="0"/>
    <x v="29"/>
    <b v="0"/>
  </r>
  <r>
    <n v="628"/>
    <x v="628"/>
    <s v="Funding of website design &amp; materials for education about firearms, firearm safety &amp; firearm related apparel"/>
    <x v="10"/>
    <x v="117"/>
    <x v="1"/>
    <x v="0"/>
    <x v="0"/>
    <n v="1405269457"/>
    <x v="628"/>
    <b v="0"/>
    <x v="78"/>
    <b v="0"/>
  </r>
  <r>
    <n v="629"/>
    <x v="629"/>
    <s v="Global Ids you create for yourself, then the world can connect to you via free online msgs (for Reuniting Lost Property, Dating &amp; more)"/>
    <x v="61"/>
    <x v="457"/>
    <x v="1"/>
    <x v="2"/>
    <x v="2"/>
    <n v="1463239108"/>
    <x v="629"/>
    <b v="0"/>
    <x v="83"/>
    <b v="0"/>
  </r>
  <r>
    <n v="630"/>
    <x v="630"/>
    <s v="Land development network for an eco-conscious collective. Community portal features ideas on lean design, green building, urban ecology"/>
    <x v="158"/>
    <x v="115"/>
    <x v="1"/>
    <x v="0"/>
    <x v="0"/>
    <n v="1441516200"/>
    <x v="630"/>
    <b v="0"/>
    <x v="29"/>
    <b v="0"/>
  </r>
  <r>
    <n v="631"/>
    <x v="631"/>
    <s v="A Powerful Multimedia-Rich Software that aims at making online publishing very simple."/>
    <x v="63"/>
    <x v="458"/>
    <x v="1"/>
    <x v="5"/>
    <x v="5"/>
    <n v="1464460329"/>
    <x v="631"/>
    <b v="0"/>
    <x v="82"/>
    <b v="0"/>
  </r>
  <r>
    <n v="632"/>
    <x v="632"/>
    <s v="Our goal is to create a system, students can find universities that best match their interests."/>
    <x v="22"/>
    <x v="117"/>
    <x v="1"/>
    <x v="9"/>
    <x v="3"/>
    <n v="1448470165"/>
    <x v="632"/>
    <b v="0"/>
    <x v="78"/>
    <b v="0"/>
  </r>
  <r>
    <n v="633"/>
    <x v="633"/>
    <s v="Uivo lets police and fire department personnel quickly contact you in the event of an emergency involving your property."/>
    <x v="3"/>
    <x v="459"/>
    <x v="1"/>
    <x v="0"/>
    <x v="0"/>
    <n v="1466204400"/>
    <x v="633"/>
    <b v="0"/>
    <x v="20"/>
    <b v="0"/>
  </r>
  <r>
    <n v="634"/>
    <x v="634"/>
    <s v="We help companies to explain what they do in simple, grandma-would-understand terms."/>
    <x v="10"/>
    <x v="116"/>
    <x v="1"/>
    <x v="0"/>
    <x v="0"/>
    <n v="1424989029"/>
    <x v="634"/>
    <b v="0"/>
    <x v="29"/>
    <b v="0"/>
  </r>
  <r>
    <n v="635"/>
    <x v="635"/>
    <s v="Network used for building technology development teams."/>
    <x v="31"/>
    <x v="369"/>
    <x v="1"/>
    <x v="0"/>
    <x v="0"/>
    <n v="1428804762"/>
    <x v="635"/>
    <b v="0"/>
    <x v="29"/>
    <b v="0"/>
  </r>
  <r>
    <n v="636"/>
    <x v="636"/>
    <s v="With no central location for keto knowledge, keto advice will be a community run knowledge base."/>
    <x v="13"/>
    <x v="460"/>
    <x v="1"/>
    <x v="1"/>
    <x v="1"/>
    <n v="1433587620"/>
    <x v="636"/>
    <b v="0"/>
    <x v="29"/>
    <b v="0"/>
  </r>
  <r>
    <n v="637"/>
    <x v="637"/>
    <s v="It will enable deprived children to make artistic work for selling online/illustrating their work in our exhibitions around the world."/>
    <x v="57"/>
    <x v="117"/>
    <x v="1"/>
    <x v="1"/>
    <x v="1"/>
    <n v="1488063840"/>
    <x v="637"/>
    <b v="0"/>
    <x v="78"/>
    <b v="0"/>
  </r>
  <r>
    <n v="638"/>
    <x v="638"/>
    <s v="O0"/>
    <x v="61"/>
    <x v="461"/>
    <x v="1"/>
    <x v="12"/>
    <x v="3"/>
    <n v="1490447662"/>
    <x v="638"/>
    <b v="0"/>
    <x v="79"/>
    <b v="0"/>
  </r>
  <r>
    <n v="639"/>
    <x v="639"/>
    <s v="Development of a Safe and Educational Social Media site for kids."/>
    <x v="80"/>
    <x v="116"/>
    <x v="1"/>
    <x v="0"/>
    <x v="0"/>
    <n v="1413208795"/>
    <x v="639"/>
    <b v="0"/>
    <x v="29"/>
    <b v="0"/>
  </r>
  <r>
    <n v="640"/>
    <x v="640"/>
    <s v="Mountain, fat and race bikes made from high grade aero carbon fibers by tow placement and tow folding technology (no fibres cutting)."/>
    <x v="159"/>
    <x v="462"/>
    <x v="0"/>
    <x v="6"/>
    <x v="3"/>
    <n v="1480028400"/>
    <x v="640"/>
    <b v="0"/>
    <x v="84"/>
    <b v="1"/>
  </r>
  <r>
    <n v="641"/>
    <x v="641"/>
    <s v="Innovative new compression-based breast pump gives mothers unprecedented freedom, enabling efficient and discreet pumping"/>
    <x v="79"/>
    <x v="463"/>
    <x v="0"/>
    <x v="0"/>
    <x v="0"/>
    <n v="1439473248"/>
    <x v="641"/>
    <b v="0"/>
    <x v="213"/>
    <b v="1"/>
  </r>
  <r>
    <n v="642"/>
    <x v="642"/>
    <s v="Gauss glasses protect your eyes in front of screens and outside with self-tinting lenses and a new, proprietary coating technology."/>
    <x v="22"/>
    <x v="464"/>
    <x v="0"/>
    <x v="12"/>
    <x v="3"/>
    <n v="1439998674"/>
    <x v="642"/>
    <b v="0"/>
    <x v="214"/>
    <b v="1"/>
  </r>
  <r>
    <n v="643"/>
    <x v="643"/>
    <s v="Stylish new phone carrier allows instant access to your smart phone while freeing up your hands."/>
    <x v="31"/>
    <x v="465"/>
    <x v="0"/>
    <x v="0"/>
    <x v="0"/>
    <n v="1433085875"/>
    <x v="643"/>
    <b v="0"/>
    <x v="215"/>
    <b v="1"/>
  </r>
  <r>
    <n v="644"/>
    <x v="644"/>
    <s v="Sofft...it's Soft with an Off! A stain-blocking fabric softener that simplifies your laundry and helps the environment at the same time"/>
    <x v="31"/>
    <x v="466"/>
    <x v="0"/>
    <x v="0"/>
    <x v="0"/>
    <n v="1414544400"/>
    <x v="644"/>
    <b v="0"/>
    <x v="216"/>
    <b v="1"/>
  </r>
  <r>
    <n v="645"/>
    <x v="645"/>
    <s v="Ever wanted to own something made out of carbon fiber? Now you can!"/>
    <x v="13"/>
    <x v="467"/>
    <x v="0"/>
    <x v="0"/>
    <x v="0"/>
    <n v="1470962274"/>
    <x v="645"/>
    <b v="0"/>
    <x v="186"/>
    <b v="1"/>
  </r>
  <r>
    <n v="646"/>
    <x v="646"/>
    <s v="Small town police forces don't always have the resources to provide for the unique needs of female officers and their body armor."/>
    <x v="134"/>
    <x v="468"/>
    <x v="0"/>
    <x v="0"/>
    <x v="0"/>
    <n v="1407788867"/>
    <x v="646"/>
    <b v="0"/>
    <x v="74"/>
    <b v="1"/>
  </r>
  <r>
    <n v="647"/>
    <x v="647"/>
    <s v="Wengash Silver underwear: 100% pure silver. Block cell phone, wifi and microwave radiation, protect your reproductive organs and sperm"/>
    <x v="13"/>
    <x v="469"/>
    <x v="0"/>
    <x v="5"/>
    <x v="5"/>
    <n v="1458235549"/>
    <x v="647"/>
    <b v="0"/>
    <x v="57"/>
    <b v="1"/>
  </r>
  <r>
    <n v="648"/>
    <x v="648"/>
    <s v="Get ready for the next product that you canâ€™t live without"/>
    <x v="19"/>
    <x v="470"/>
    <x v="0"/>
    <x v="0"/>
    <x v="0"/>
    <n v="1413304708"/>
    <x v="648"/>
    <b v="0"/>
    <x v="74"/>
    <b v="1"/>
  </r>
  <r>
    <n v="649"/>
    <x v="649"/>
    <s v="A backpack with a built in solar panel to charge any USB device. Includes removable battery pack, USB cable, and 7 different adapters!"/>
    <x v="30"/>
    <x v="471"/>
    <x v="0"/>
    <x v="0"/>
    <x v="0"/>
    <n v="1410904413"/>
    <x v="649"/>
    <b v="0"/>
    <x v="141"/>
    <b v="1"/>
  </r>
  <r>
    <n v="650"/>
    <x v="650"/>
    <s v="This project is designed to obtain flash drive bracelets with a child's information on it for parents to wear in case of emergencies"/>
    <x v="15"/>
    <x v="472"/>
    <x v="0"/>
    <x v="0"/>
    <x v="0"/>
    <n v="1418953984"/>
    <x v="650"/>
    <b v="0"/>
    <x v="53"/>
    <b v="1"/>
  </r>
  <r>
    <n v="651"/>
    <x v="651"/>
    <s v="Pacha's Pajamas is an epic story told through books, music, videos and now augmented PJs that's uplifting kids everywhere!"/>
    <x v="31"/>
    <x v="473"/>
    <x v="0"/>
    <x v="0"/>
    <x v="0"/>
    <n v="1418430311"/>
    <x v="651"/>
    <b v="0"/>
    <x v="217"/>
    <b v="1"/>
  </r>
  <r>
    <n v="652"/>
    <x v="652"/>
    <s v="Zossom is a smart phone case with a strap. Forget the days of shattered screens and scratches. The Zossom case keeps your phone safe."/>
    <x v="9"/>
    <x v="474"/>
    <x v="0"/>
    <x v="0"/>
    <x v="0"/>
    <n v="1480613650"/>
    <x v="652"/>
    <b v="0"/>
    <x v="33"/>
    <b v="1"/>
  </r>
  <r>
    <n v="653"/>
    <x v="653"/>
    <s v="Wearsafe: connect with the press of a wearable button, keeping you safer wherever you are and more secure in whatever youâ€™re doing."/>
    <x v="96"/>
    <x v="475"/>
    <x v="0"/>
    <x v="0"/>
    <x v="0"/>
    <n v="1440082240"/>
    <x v="653"/>
    <b v="0"/>
    <x v="218"/>
    <b v="1"/>
  </r>
  <r>
    <n v="654"/>
    <x v="654"/>
    <s v="The MOVEMENT delivers the same tracking functions as the industry leaders at a fraction of the cost. SUPPORT our Project Today."/>
    <x v="14"/>
    <x v="476"/>
    <x v="0"/>
    <x v="0"/>
    <x v="0"/>
    <n v="1436396313"/>
    <x v="654"/>
    <b v="0"/>
    <x v="219"/>
    <b v="1"/>
  </r>
  <r>
    <n v="655"/>
    <x v="655"/>
    <s v="Meet Spark: The friendly companion that helps you stay awake during the day. Re-released with new features!"/>
    <x v="6"/>
    <x v="477"/>
    <x v="0"/>
    <x v="0"/>
    <x v="0"/>
    <n v="1426197512"/>
    <x v="655"/>
    <b v="0"/>
    <x v="220"/>
    <b v="1"/>
  </r>
  <r>
    <n v="656"/>
    <x v="656"/>
    <s v="Innovative smart glasses allow you recording videos, taking pictures and connecting to your phone with smart defined gestures."/>
    <x v="10"/>
    <x v="478"/>
    <x v="0"/>
    <x v="0"/>
    <x v="0"/>
    <n v="1460917119"/>
    <x v="656"/>
    <b v="0"/>
    <x v="45"/>
    <b v="1"/>
  </r>
  <r>
    <n v="657"/>
    <x v="657"/>
    <s v="Be more than stylish, be visible. Reflect what youâ€™re hearing/feeling in 24 customizable glowing colors with these laser based earbuds."/>
    <x v="36"/>
    <x v="479"/>
    <x v="0"/>
    <x v="0"/>
    <x v="0"/>
    <n v="1450901872"/>
    <x v="657"/>
    <b v="0"/>
    <x v="221"/>
    <b v="1"/>
  </r>
  <r>
    <n v="658"/>
    <x v="658"/>
    <s v="Secure your smartphone in your hand without worry of drops, perfect to mount in your car or anywhere else; makes the most useful stand."/>
    <x v="160"/>
    <x v="480"/>
    <x v="0"/>
    <x v="0"/>
    <x v="0"/>
    <n v="1437933600"/>
    <x v="658"/>
    <b v="0"/>
    <x v="222"/>
    <b v="1"/>
  </r>
  <r>
    <n v="659"/>
    <x v="659"/>
    <s v="Sync up your lifestyle"/>
    <x v="9"/>
    <x v="481"/>
    <x v="0"/>
    <x v="0"/>
    <x v="0"/>
    <n v="1440339295"/>
    <x v="659"/>
    <b v="0"/>
    <x v="64"/>
    <b v="1"/>
  </r>
  <r>
    <n v="660"/>
    <x v="660"/>
    <s v="A revolutionary way to bring running science to everyday people and help runners of all levels achieve a more natural and enjoyable run"/>
    <x v="63"/>
    <x v="482"/>
    <x v="2"/>
    <x v="0"/>
    <x v="0"/>
    <n v="1415558879"/>
    <x v="660"/>
    <b v="0"/>
    <x v="59"/>
    <b v="0"/>
  </r>
  <r>
    <n v="661"/>
    <x v="661"/>
    <s v="AirString keeps your AirPods from getting lost by keeping the pair together with a  durable and premium quality string."/>
    <x v="3"/>
    <x v="483"/>
    <x v="2"/>
    <x v="0"/>
    <x v="0"/>
    <n v="1477236559"/>
    <x v="661"/>
    <b v="0"/>
    <x v="82"/>
    <b v="0"/>
  </r>
  <r>
    <n v="662"/>
    <x v="662"/>
    <s v="A stylish, durable safety light band on your wrist or ankle holds a watch or another modular accessory."/>
    <x v="130"/>
    <x v="484"/>
    <x v="2"/>
    <x v="0"/>
    <x v="0"/>
    <n v="1421404247"/>
    <x v="662"/>
    <b v="0"/>
    <x v="80"/>
    <b v="0"/>
  </r>
  <r>
    <n v="663"/>
    <x v="663"/>
    <s v="Imagine a mouse that automatically moves your pointer to where your head is facing. Its an air mouse hidden inside a standard headset."/>
    <x v="61"/>
    <x v="485"/>
    <x v="2"/>
    <x v="8"/>
    <x v="7"/>
    <n v="1437250456"/>
    <x v="663"/>
    <b v="0"/>
    <x v="63"/>
    <b v="0"/>
  </r>
  <r>
    <n v="664"/>
    <x v="664"/>
    <s v="Save Oregon Babyâ„¢ Diapers, a handmade business, run by awesome moms in Southern Oregon, from permanently closing!"/>
    <x v="14"/>
    <x v="486"/>
    <x v="2"/>
    <x v="0"/>
    <x v="0"/>
    <n v="1428940775"/>
    <x v="664"/>
    <b v="0"/>
    <x v="60"/>
    <b v="0"/>
  </r>
  <r>
    <n v="665"/>
    <x v="665"/>
    <s v="Culbox is an Open Source Wrist Watch for Arduino with built in Bluetooth and bunch of Hi-Tech sensors and tons of features for Makers"/>
    <x v="3"/>
    <x v="487"/>
    <x v="2"/>
    <x v="0"/>
    <x v="0"/>
    <n v="1484327061"/>
    <x v="665"/>
    <b v="0"/>
    <x v="8"/>
    <b v="0"/>
  </r>
  <r>
    <n v="666"/>
    <x v="666"/>
    <s v="Have you ever dreamed of having a pet duckling, but concerned about all the pooping, here is a a solution to help solve that issue."/>
    <x v="61"/>
    <x v="138"/>
    <x v="2"/>
    <x v="0"/>
    <x v="0"/>
    <n v="1408305498"/>
    <x v="666"/>
    <b v="0"/>
    <x v="80"/>
    <b v="0"/>
  </r>
  <r>
    <n v="667"/>
    <x v="667"/>
    <s v="The first navigation system, usable by each means of transport, that will take you wherever you want without thinking about the route."/>
    <x v="63"/>
    <x v="488"/>
    <x v="2"/>
    <x v="13"/>
    <x v="3"/>
    <n v="1477731463"/>
    <x v="667"/>
    <b v="0"/>
    <x v="33"/>
    <b v="0"/>
  </r>
  <r>
    <n v="668"/>
    <x v="668"/>
    <s v="A card holding companion to your phone that acts as a placing device for all your devices.  Grips to any material too."/>
    <x v="36"/>
    <x v="344"/>
    <x v="2"/>
    <x v="0"/>
    <x v="0"/>
    <n v="1431374222"/>
    <x v="668"/>
    <b v="0"/>
    <x v="20"/>
    <b v="0"/>
  </r>
  <r>
    <n v="669"/>
    <x v="669"/>
    <s v="Beautiful automatic watches, made for every moment._x000a_Sports, business, casual.....it fits every moment of your life."/>
    <x v="61"/>
    <x v="489"/>
    <x v="2"/>
    <x v="11"/>
    <x v="9"/>
    <n v="1467817258"/>
    <x v="669"/>
    <b v="0"/>
    <x v="33"/>
    <b v="0"/>
  </r>
  <r>
    <n v="670"/>
    <x v="670"/>
    <s v="FINCLIP, the revolutionary scuba diving accessory that when attached to your fins makes getting them on the simplest thing in the world"/>
    <x v="161"/>
    <x v="490"/>
    <x v="2"/>
    <x v="13"/>
    <x v="3"/>
    <n v="1466323800"/>
    <x v="670"/>
    <b v="0"/>
    <x v="223"/>
    <b v="0"/>
  </r>
  <r>
    <n v="671"/>
    <x v="671"/>
    <s v="SmoothEye tracks eye movements to accurately measure alertness and focus level, allowing you to easily and reliably test your brain."/>
    <x v="11"/>
    <x v="491"/>
    <x v="2"/>
    <x v="0"/>
    <x v="0"/>
    <n v="1421208000"/>
    <x v="671"/>
    <b v="0"/>
    <x v="41"/>
    <b v="0"/>
  </r>
  <r>
    <n v="672"/>
    <x v="672"/>
    <s v="Fashion accessories used to instantly link with people you meet and exchange contact info, money, documents, media and so much more."/>
    <x v="63"/>
    <x v="492"/>
    <x v="2"/>
    <x v="0"/>
    <x v="0"/>
    <n v="1420088340"/>
    <x v="672"/>
    <b v="0"/>
    <x v="224"/>
    <b v="0"/>
  </r>
  <r>
    <n v="673"/>
    <x v="673"/>
    <s v="Will assist the deaf to have better communication and safety through the use of LCD glassware with audio &amp; sensory components."/>
    <x v="57"/>
    <x v="82"/>
    <x v="2"/>
    <x v="0"/>
    <x v="0"/>
    <n v="1409602217"/>
    <x v="673"/>
    <b v="0"/>
    <x v="83"/>
    <b v="0"/>
  </r>
  <r>
    <n v="674"/>
    <x v="674"/>
    <s v="Listen to sounds by feeling an array of vibrational patterns against your body."/>
    <x v="63"/>
    <x v="493"/>
    <x v="2"/>
    <x v="0"/>
    <x v="0"/>
    <n v="1407811627"/>
    <x v="674"/>
    <b v="0"/>
    <x v="84"/>
    <b v="0"/>
  </r>
  <r>
    <n v="675"/>
    <x v="675"/>
    <s v="24+ hour online class in WatchKit development from an expert iOS developer and instructor via unconventional, innovative projects."/>
    <x v="12"/>
    <x v="494"/>
    <x v="2"/>
    <x v="0"/>
    <x v="0"/>
    <n v="1420095540"/>
    <x v="675"/>
    <b v="0"/>
    <x v="55"/>
    <b v="0"/>
  </r>
  <r>
    <n v="676"/>
    <x v="676"/>
    <s v="Having a baby or looking for the perfect gift for a baby shower?_x000a_Discover NapTime, a silent baby monitor that improves your sleep."/>
    <x v="57"/>
    <x v="495"/>
    <x v="2"/>
    <x v="5"/>
    <x v="5"/>
    <n v="1423333581"/>
    <x v="676"/>
    <b v="0"/>
    <x v="54"/>
    <b v="0"/>
  </r>
  <r>
    <n v="677"/>
    <x v="677"/>
    <s v="Sinapsi is the first heated jacket designed in Italy._x000a_Now you can manage your jacket by smartphone. Power bank 5/x Charger included."/>
    <x v="63"/>
    <x v="496"/>
    <x v="2"/>
    <x v="13"/>
    <x v="3"/>
    <n v="1467106895"/>
    <x v="677"/>
    <b v="0"/>
    <x v="93"/>
    <b v="0"/>
  </r>
  <r>
    <n v="678"/>
    <x v="678"/>
    <s v="For the isolated rice farmer. For the 14-hour taxi driver. This tiny MP3 player has the entire New Testament Bible... in their language"/>
    <x v="88"/>
    <x v="497"/>
    <x v="2"/>
    <x v="0"/>
    <x v="0"/>
    <n v="1463821338"/>
    <x v="678"/>
    <b v="0"/>
    <x v="57"/>
    <b v="0"/>
  </r>
  <r>
    <n v="679"/>
    <x v="679"/>
    <s v="World's first bio-feedback posture device for your entire back. Trains back, neck, thoracic &amp; ab segments by using only 30 min/day."/>
    <x v="162"/>
    <x v="498"/>
    <x v="2"/>
    <x v="0"/>
    <x v="0"/>
    <n v="1472920909"/>
    <x v="679"/>
    <b v="0"/>
    <x v="225"/>
    <b v="0"/>
  </r>
  <r>
    <n v="680"/>
    <x v="680"/>
    <s v="A simple, vibrating belt that trains your muscles to maintain the correct posture, providing more confidence and higher energy levels."/>
    <x v="96"/>
    <x v="499"/>
    <x v="2"/>
    <x v="0"/>
    <x v="0"/>
    <n v="1410955331"/>
    <x v="680"/>
    <b v="0"/>
    <x v="135"/>
    <b v="0"/>
  </r>
  <r>
    <n v="681"/>
    <x v="681"/>
    <s v="The D-Pro is a lightweight, moisture-wicking headband with a padded carbon fiber insert that reduces the risk of head injury in sports."/>
    <x v="30"/>
    <x v="116"/>
    <x v="2"/>
    <x v="0"/>
    <x v="0"/>
    <n v="1477509604"/>
    <x v="681"/>
    <b v="0"/>
    <x v="29"/>
    <b v="0"/>
  </r>
  <r>
    <n v="682"/>
    <x v="682"/>
    <s v="The Deception Belt is an innovative belt with app capability, designed to assist any user gain control over their appetite."/>
    <x v="63"/>
    <x v="500"/>
    <x v="2"/>
    <x v="0"/>
    <x v="0"/>
    <n v="1489512122"/>
    <x v="682"/>
    <b v="0"/>
    <x v="80"/>
    <b v="0"/>
  </r>
  <r>
    <n v="683"/>
    <x v="683"/>
    <s v="Mist Buddy is a remote controlled misting system, powered by a rechargeable battery with misting/sipping tip for complete coolness."/>
    <x v="19"/>
    <x v="501"/>
    <x v="2"/>
    <x v="0"/>
    <x v="0"/>
    <n v="1477949764"/>
    <x v="683"/>
    <b v="0"/>
    <x v="83"/>
    <b v="0"/>
  </r>
  <r>
    <n v="684"/>
    <x v="684"/>
    <s v="Arcus gives your fingers super powers."/>
    <x v="163"/>
    <x v="502"/>
    <x v="2"/>
    <x v="0"/>
    <x v="0"/>
    <n v="1406257200"/>
    <x v="684"/>
    <b v="0"/>
    <x v="125"/>
    <b v="0"/>
  </r>
  <r>
    <n v="685"/>
    <x v="685"/>
    <s v="PowerPack is an efficient and affordable backpack with a lithium-ion charger for all electronic devices offering charges on the go!"/>
    <x v="13"/>
    <x v="503"/>
    <x v="2"/>
    <x v="0"/>
    <x v="0"/>
    <n v="1421095672"/>
    <x v="685"/>
    <b v="0"/>
    <x v="73"/>
    <b v="0"/>
  </r>
  <r>
    <n v="686"/>
    <x v="686"/>
    <s v="La tua giornata sportiva monitorata nel tuo polso??!!!_x000a_Rendiamolo possibile... VIVI DI CUORE --- All MADE in ITALY"/>
    <x v="69"/>
    <x v="117"/>
    <x v="2"/>
    <x v="13"/>
    <x v="3"/>
    <n v="1438618170"/>
    <x v="686"/>
    <b v="0"/>
    <x v="78"/>
    <b v="0"/>
  </r>
  <r>
    <n v="687"/>
    <x v="687"/>
    <s v="Power Go es una linea de cargadores solares para dispositivos mÃ³viles, amigables con el medio ambiente y de bajo costo."/>
    <x v="57"/>
    <x v="504"/>
    <x v="2"/>
    <x v="14"/>
    <x v="10"/>
    <n v="1486317653"/>
    <x v="687"/>
    <b v="0"/>
    <x v="79"/>
    <b v="0"/>
  </r>
  <r>
    <n v="688"/>
    <x v="688"/>
    <s v="Removable collars and cuffs along with hidden underarm designs that prevent embarrassing and stubborn stains. What does YOUR shirt do?"/>
    <x v="22"/>
    <x v="505"/>
    <x v="2"/>
    <x v="0"/>
    <x v="0"/>
    <n v="1444876253"/>
    <x v="688"/>
    <b v="0"/>
    <x v="17"/>
    <b v="0"/>
  </r>
  <r>
    <n v="689"/>
    <x v="689"/>
    <s v="The Lifeclock One is an officially licensed, supercharged version of Snake Plisskenâ€™s countdown watch from Escape from New York."/>
    <x v="61"/>
    <x v="506"/>
    <x v="2"/>
    <x v="0"/>
    <x v="0"/>
    <n v="1481173140"/>
    <x v="689"/>
    <b v="0"/>
    <x v="226"/>
    <b v="0"/>
  </r>
  <r>
    <n v="690"/>
    <x v="690"/>
    <s v="A radiation shield for your fitness tracker, smartwatch or other wearable smart device"/>
    <x v="22"/>
    <x v="507"/>
    <x v="2"/>
    <x v="0"/>
    <x v="0"/>
    <n v="1473400800"/>
    <x v="690"/>
    <b v="0"/>
    <x v="69"/>
    <b v="0"/>
  </r>
  <r>
    <n v="691"/>
    <x v="691"/>
    <s v="Personalizing your Apple Watch has never been easier. Ten different colors to match any lifestyle. Time is precious, protect it."/>
    <x v="63"/>
    <x v="92"/>
    <x v="2"/>
    <x v="0"/>
    <x v="0"/>
    <n v="1435711246"/>
    <x v="691"/>
    <b v="0"/>
    <x v="73"/>
    <b v="0"/>
  </r>
  <r>
    <n v="692"/>
    <x v="692"/>
    <s v="A revolutionary, cycling safety device is born! Signum indicators close the communication gap between cyclists and other road users."/>
    <x v="22"/>
    <x v="508"/>
    <x v="2"/>
    <x v="1"/>
    <x v="1"/>
    <n v="1482397263"/>
    <x v="692"/>
    <b v="0"/>
    <x v="227"/>
    <b v="0"/>
  </r>
  <r>
    <n v="693"/>
    <x v="693"/>
    <s v="Prana is the first wearable combining breath and posture tracking to make your sitting time count."/>
    <x v="57"/>
    <x v="509"/>
    <x v="2"/>
    <x v="0"/>
    <x v="0"/>
    <n v="1430421827"/>
    <x v="693"/>
    <b v="0"/>
    <x v="228"/>
    <b v="0"/>
  </r>
  <r>
    <n v="694"/>
    <x v="694"/>
    <s v="You can control how much air enters the helmet by opening or closing the vents. This is very useful in bad weather, or for competition."/>
    <x v="60"/>
    <x v="510"/>
    <x v="2"/>
    <x v="0"/>
    <x v="0"/>
    <n v="1485964559"/>
    <x v="694"/>
    <b v="0"/>
    <x v="63"/>
    <b v="0"/>
  </r>
  <r>
    <n v="695"/>
    <x v="695"/>
    <s v="Unique small wearable personal air conditioning device that provides the user a 10-15 degree environmental difference on his person."/>
    <x v="127"/>
    <x v="69"/>
    <x v="2"/>
    <x v="0"/>
    <x v="0"/>
    <n v="1414758620"/>
    <x v="695"/>
    <b v="0"/>
    <x v="63"/>
    <b v="0"/>
  </r>
  <r>
    <n v="696"/>
    <x v="696"/>
    <s v="Show your fidelity by wearing the Trustee rings! Show where you are (at)!"/>
    <x v="164"/>
    <x v="116"/>
    <x v="2"/>
    <x v="9"/>
    <x v="3"/>
    <n v="1406326502"/>
    <x v="696"/>
    <b v="0"/>
    <x v="29"/>
    <b v="0"/>
  </r>
  <r>
    <n v="697"/>
    <x v="697"/>
    <s v="Glasses, not for you but your virtual reality headset. Prescription lens adapters, lenses and more to make your VR experiences better."/>
    <x v="10"/>
    <x v="511"/>
    <x v="2"/>
    <x v="12"/>
    <x v="3"/>
    <n v="1454502789"/>
    <x v="697"/>
    <b v="0"/>
    <x v="229"/>
    <b v="0"/>
  </r>
  <r>
    <n v="698"/>
    <x v="698"/>
    <s v="The first 3D Xray Vision Instrument FREE* for researchers, scientists, entrepreneurs, developers, educators, artists, and explorers."/>
    <x v="57"/>
    <x v="512"/>
    <x v="2"/>
    <x v="0"/>
    <x v="0"/>
    <n v="1411005600"/>
    <x v="698"/>
    <b v="0"/>
    <x v="60"/>
    <b v="0"/>
  </r>
  <r>
    <n v="699"/>
    <x v="699"/>
    <s v="TapTap is a technology to transfer touch between two people. It can also be an activity tracker, a game controller or smart alarm."/>
    <x v="64"/>
    <x v="513"/>
    <x v="2"/>
    <x v="0"/>
    <x v="0"/>
    <n v="1385136000"/>
    <x v="699"/>
    <b v="0"/>
    <x v="230"/>
    <b v="0"/>
  </r>
  <r>
    <n v="700"/>
    <x v="700"/>
    <s v="A-iEasyâ„¢: The first customized unfoldable stand for smartphones that barkly needs room. Wholy integrated (will be relaunched soon!!)."/>
    <x v="36"/>
    <x v="124"/>
    <x v="2"/>
    <x v="3"/>
    <x v="3"/>
    <n v="1484065881"/>
    <x v="700"/>
    <b v="0"/>
    <x v="162"/>
    <b v="0"/>
  </r>
  <r>
    <n v="701"/>
    <x v="701"/>
    <s v="In case you missed out on this campaign but are interested in owning a Hotblack London watch, please visit www.hotblacklondon.com."/>
    <x v="165"/>
    <x v="514"/>
    <x v="2"/>
    <x v="1"/>
    <x v="1"/>
    <n v="1406130880"/>
    <x v="701"/>
    <b v="0"/>
    <x v="64"/>
    <b v="0"/>
  </r>
  <r>
    <n v="702"/>
    <x v="702"/>
    <s v="Realtime feedback for swim &amp; triathlon training! Visually monitor pace &amp; intervals to improve fitness. For swimmers &amp; triathletes."/>
    <x v="36"/>
    <x v="515"/>
    <x v="2"/>
    <x v="0"/>
    <x v="0"/>
    <n v="1480011987"/>
    <x v="702"/>
    <b v="0"/>
    <x v="77"/>
    <b v="0"/>
  </r>
  <r>
    <n v="703"/>
    <x v="703"/>
    <s v="SPEEDWRAPS improve the speed, agility &amp; strength of an athlete by utilizing evenly distributed weight on the lower leg."/>
    <x v="36"/>
    <x v="516"/>
    <x v="2"/>
    <x v="0"/>
    <x v="0"/>
    <n v="1485905520"/>
    <x v="703"/>
    <b v="0"/>
    <x v="63"/>
    <b v="0"/>
  </r>
  <r>
    <n v="704"/>
    <x v="704"/>
    <s v="Turn you helmet into the safest helmet and don't worry about a thing,you will always have the right fit!!"/>
    <x v="56"/>
    <x v="517"/>
    <x v="2"/>
    <x v="5"/>
    <x v="5"/>
    <n v="1487565468"/>
    <x v="704"/>
    <b v="0"/>
    <x v="80"/>
    <b v="0"/>
  </r>
  <r>
    <n v="705"/>
    <x v="705"/>
    <s v="The closest thing ever to the Holy Grail of wearables technology"/>
    <x v="57"/>
    <x v="518"/>
    <x v="2"/>
    <x v="9"/>
    <x v="3"/>
    <n v="1484999278"/>
    <x v="705"/>
    <b v="0"/>
    <x v="81"/>
    <b v="0"/>
  </r>
  <r>
    <n v="706"/>
    <x v="706"/>
    <s v="Driver Alert System es un sistema de seguridad para el conductor, que le avisa en caso de perder la posicion vertical mientras conduce."/>
    <x v="57"/>
    <x v="117"/>
    <x v="2"/>
    <x v="3"/>
    <x v="3"/>
    <n v="1481740740"/>
    <x v="706"/>
    <b v="0"/>
    <x v="78"/>
    <b v="0"/>
  </r>
  <r>
    <n v="707"/>
    <x v="707"/>
    <s v="Forget your headphones. Wear Hy all day for voice-controlled music, calls, biometrics and more, with a huge battery and hidden fit."/>
    <x v="118"/>
    <x v="519"/>
    <x v="2"/>
    <x v="1"/>
    <x v="1"/>
    <n v="1483286127"/>
    <x v="707"/>
    <b v="0"/>
    <x v="231"/>
    <b v="0"/>
  </r>
  <r>
    <n v="708"/>
    <x v="708"/>
    <s v="Glowbelt is the world's first rectractable LED safety belt for fans of the great outdoors, fitness enthusiasts, children and more."/>
    <x v="79"/>
    <x v="520"/>
    <x v="2"/>
    <x v="1"/>
    <x v="1"/>
    <n v="1410616600"/>
    <x v="708"/>
    <b v="0"/>
    <x v="232"/>
    <b v="0"/>
  </r>
  <r>
    <n v="709"/>
    <x v="709"/>
    <s v="A &quot;handheld&quot; light, which eases the way you illuminate objects and/or paths."/>
    <x v="36"/>
    <x v="377"/>
    <x v="2"/>
    <x v="0"/>
    <x v="0"/>
    <n v="1417741159"/>
    <x v="709"/>
    <b v="0"/>
    <x v="84"/>
    <b v="0"/>
  </r>
  <r>
    <n v="710"/>
    <x v="710"/>
    <s v="Shirts, so technologically advanced, they connect mentally to their audience upon sight."/>
    <x v="38"/>
    <x v="117"/>
    <x v="2"/>
    <x v="5"/>
    <x v="5"/>
    <n v="1408495440"/>
    <x v="710"/>
    <b v="0"/>
    <x v="78"/>
    <b v="0"/>
  </r>
  <r>
    <n v="711"/>
    <x v="711"/>
    <s v="Our wearable and app automates the poke you normally get from your bedpartner to make you stop snoring and making you turn to the side."/>
    <x v="57"/>
    <x v="521"/>
    <x v="2"/>
    <x v="9"/>
    <x v="3"/>
    <n v="1481716868"/>
    <x v="711"/>
    <b v="0"/>
    <x v="233"/>
    <b v="0"/>
  </r>
  <r>
    <n v="712"/>
    <x v="712"/>
    <s v="Making important medical data of active people available to first responders of an emergency by wearing a dog tag bearing a QR Code"/>
    <x v="166"/>
    <x v="522"/>
    <x v="2"/>
    <x v="0"/>
    <x v="0"/>
    <n v="1455466832"/>
    <x v="712"/>
    <b v="0"/>
    <x v="80"/>
    <b v="0"/>
  </r>
  <r>
    <n v="713"/>
    <x v="713"/>
    <s v="The first GPS tracker created entirely in Italy that allows you to know where your pet is located at any time throughout any device."/>
    <x v="31"/>
    <x v="523"/>
    <x v="2"/>
    <x v="13"/>
    <x v="3"/>
    <n v="1465130532"/>
    <x v="713"/>
    <b v="0"/>
    <x v="29"/>
    <b v="0"/>
  </r>
  <r>
    <n v="714"/>
    <x v="714"/>
    <s v="The Prep Packs Survival Belt allows you to carry all of the essentials for outdoor survival inside your belt buckle"/>
    <x v="36"/>
    <x v="524"/>
    <x v="2"/>
    <x v="0"/>
    <x v="0"/>
    <n v="1488308082"/>
    <x v="714"/>
    <b v="0"/>
    <x v="33"/>
    <b v="0"/>
  </r>
  <r>
    <n v="715"/>
    <x v="715"/>
    <s v="Mouse^3 is the next generation of input devices. With cursor control and customized gesture recognition, its applications are endless!"/>
    <x v="167"/>
    <x v="525"/>
    <x v="2"/>
    <x v="0"/>
    <x v="0"/>
    <n v="1446693040"/>
    <x v="715"/>
    <b v="0"/>
    <x v="8"/>
    <b v="0"/>
  </r>
  <r>
    <n v="716"/>
    <x v="716"/>
    <s v="Translate sight into touch with a wrist-mounted wearable. A revolution for visually impaired people everywhere."/>
    <x v="39"/>
    <x v="526"/>
    <x v="2"/>
    <x v="0"/>
    <x v="0"/>
    <n v="1417392000"/>
    <x v="716"/>
    <b v="0"/>
    <x v="38"/>
    <b v="0"/>
  </r>
  <r>
    <n v="717"/>
    <x v="717"/>
    <s v="Cool air flowing under clothing keeps you cool."/>
    <x v="57"/>
    <x v="527"/>
    <x v="2"/>
    <x v="0"/>
    <x v="0"/>
    <n v="1409949002"/>
    <x v="717"/>
    <b v="0"/>
    <x v="80"/>
    <b v="0"/>
  </r>
  <r>
    <n v="718"/>
    <x v="718"/>
    <s v="When every second matters, BioToo temporary tattoos get critical information to emergency personnel to help them help you."/>
    <x v="14"/>
    <x v="456"/>
    <x v="2"/>
    <x v="0"/>
    <x v="0"/>
    <n v="1487397540"/>
    <x v="718"/>
    <b v="0"/>
    <x v="80"/>
    <b v="0"/>
  </r>
  <r>
    <n v="719"/>
    <x v="719"/>
    <s v="We've created the perfect sports chalk- antibacterial, lasts longer, better grip, and no mess! Now we need a non-provisional patent!"/>
    <x v="36"/>
    <x v="528"/>
    <x v="2"/>
    <x v="0"/>
    <x v="0"/>
    <n v="1456189076"/>
    <x v="719"/>
    <b v="0"/>
    <x v="73"/>
    <b v="0"/>
  </r>
  <r>
    <n v="720"/>
    <x v="720"/>
    <s v="Without Utterance, a crushingly intimate literary memoir told from the inside of losing language, self, and world."/>
    <x v="168"/>
    <x v="529"/>
    <x v="0"/>
    <x v="0"/>
    <x v="0"/>
    <n v="1327851291"/>
    <x v="720"/>
    <b v="0"/>
    <x v="14"/>
    <b v="1"/>
  </r>
  <r>
    <n v="721"/>
    <x v="721"/>
    <s v="Everything families need to host a Jewish welcoming ritual when opting out of circumcision. Includes original ceremonies and music."/>
    <x v="169"/>
    <x v="530"/>
    <x v="0"/>
    <x v="0"/>
    <x v="0"/>
    <n v="1406900607"/>
    <x v="721"/>
    <b v="0"/>
    <x v="46"/>
    <b v="1"/>
  </r>
  <r>
    <n v="722"/>
    <x v="722"/>
    <s v="BANGGAI RESCUE is a beautiful, must-read book and a project setting out to answer some critical questions about the species' future."/>
    <x v="31"/>
    <x v="531"/>
    <x v="0"/>
    <x v="0"/>
    <x v="0"/>
    <n v="1333909178"/>
    <x v="722"/>
    <b v="0"/>
    <x v="234"/>
    <b v="1"/>
  </r>
  <r>
    <n v="723"/>
    <x v="723"/>
    <s v="The Definitive (and Slightly Ridiculous) Guide to Enjoying the 2015 Pro Football Season"/>
    <x v="10"/>
    <x v="532"/>
    <x v="0"/>
    <x v="0"/>
    <x v="0"/>
    <n v="1438228740"/>
    <x v="723"/>
    <b v="0"/>
    <x v="61"/>
    <b v="1"/>
  </r>
  <r>
    <n v="724"/>
    <x v="724"/>
    <s v="We are creating the Adventure Access Trail, a new walking trail from Boston to San Francisco.  _x000a_http://adventureaccess.org"/>
    <x v="39"/>
    <x v="533"/>
    <x v="0"/>
    <x v="0"/>
    <x v="0"/>
    <n v="1309447163"/>
    <x v="724"/>
    <b v="0"/>
    <x v="235"/>
    <b v="1"/>
  </r>
  <r>
    <n v="725"/>
    <x v="725"/>
    <s v="A true story about inspiration and survival - David Alfred George turns his powerful experience into a compelling vBook."/>
    <x v="22"/>
    <x v="534"/>
    <x v="0"/>
    <x v="0"/>
    <x v="0"/>
    <n v="1450018912"/>
    <x v="725"/>
    <b v="0"/>
    <x v="205"/>
    <b v="1"/>
  </r>
  <r>
    <n v="726"/>
    <x v="726"/>
    <s v="&quot;60 Days to a Radiating Faith&quot; is a collection of carefully selected Bible verses to encourage those undergoing cancer treatments."/>
    <x v="30"/>
    <x v="535"/>
    <x v="0"/>
    <x v="0"/>
    <x v="0"/>
    <n v="1365728487"/>
    <x v="726"/>
    <b v="0"/>
    <x v="2"/>
    <b v="1"/>
  </r>
  <r>
    <n v="727"/>
    <x v="727"/>
    <s v="A surgeon's call for today's Christians to practice biblical compassion. Pre-order now and turn the tide towards the model Christ gave!"/>
    <x v="8"/>
    <x v="536"/>
    <x v="0"/>
    <x v="0"/>
    <x v="0"/>
    <n v="1358198400"/>
    <x v="727"/>
    <b v="0"/>
    <x v="184"/>
    <b v="1"/>
  </r>
  <r>
    <n v="728"/>
    <x v="728"/>
    <s v="A big idea non-fiction book by an impatient three-time author and insomniac willing to bet on himself."/>
    <x v="51"/>
    <x v="537"/>
    <x v="0"/>
    <x v="0"/>
    <x v="0"/>
    <n v="1313957157"/>
    <x v="728"/>
    <b v="0"/>
    <x v="208"/>
    <b v="1"/>
  </r>
  <r>
    <n v="729"/>
    <x v="729"/>
    <s v="A true David vs.Goliath story about a young adult battling the U.S. health care system to survive and become an advocate for change."/>
    <x v="23"/>
    <x v="538"/>
    <x v="0"/>
    <x v="0"/>
    <x v="0"/>
    <n v="1348028861"/>
    <x v="729"/>
    <b v="0"/>
    <x v="148"/>
    <b v="1"/>
  </r>
  <r>
    <n v="730"/>
    <x v="730"/>
    <s v="A Massive but Cheerful Online Digital Archive of Surfing"/>
    <x v="22"/>
    <x v="539"/>
    <x v="0"/>
    <x v="0"/>
    <x v="0"/>
    <n v="1323280391"/>
    <x v="730"/>
    <b v="0"/>
    <x v="236"/>
    <b v="1"/>
  </r>
  <r>
    <n v="731"/>
    <x v="731"/>
    <s v="Be part of the excitement by supporting our first season offering unique perspectives of Portland from the water."/>
    <x v="10"/>
    <x v="540"/>
    <x v="0"/>
    <x v="0"/>
    <x v="0"/>
    <n v="1327212000"/>
    <x v="731"/>
    <b v="0"/>
    <x v="26"/>
    <b v="1"/>
  </r>
  <r>
    <n v="732"/>
    <x v="732"/>
    <s v="A great collection of puzzles to take and enjoy anywhere in the world - have fun, challenge yourself, and become a better chess player!"/>
    <x v="170"/>
    <x v="541"/>
    <x v="0"/>
    <x v="1"/>
    <x v="1"/>
    <n v="1380449461"/>
    <x v="732"/>
    <b v="0"/>
    <x v="62"/>
    <b v="1"/>
  </r>
  <r>
    <n v="733"/>
    <x v="733"/>
    <s v="Sinatra Cookbook is an ebook featuring 12 fantastic example applications built on the Sinatra framework and many well known Ruby gems."/>
    <x v="30"/>
    <x v="542"/>
    <x v="0"/>
    <x v="1"/>
    <x v="1"/>
    <n v="1387533892"/>
    <x v="733"/>
    <b v="0"/>
    <x v="39"/>
    <b v="1"/>
  </r>
  <r>
    <n v="734"/>
    <x v="734"/>
    <s v="Sideswiped is my story of growing in and trusting God through the mess and mysteries of life."/>
    <x v="0"/>
    <x v="543"/>
    <x v="0"/>
    <x v="5"/>
    <x v="5"/>
    <n v="1431147600"/>
    <x v="734"/>
    <b v="0"/>
    <x v="7"/>
    <b v="1"/>
  </r>
  <r>
    <n v="735"/>
    <x v="735"/>
    <s v="TOP FUEL FOR LIFE â€¦ a true story of victory, unimaginable loss_x000a_and the epiphany that changed everything."/>
    <x v="171"/>
    <x v="544"/>
    <x v="0"/>
    <x v="0"/>
    <x v="0"/>
    <n v="1417653540"/>
    <x v="735"/>
    <b v="0"/>
    <x v="194"/>
    <b v="1"/>
  </r>
  <r>
    <n v="736"/>
    <x v="736"/>
    <s v="I'm writing a new book! Topic: Privacy is Dead. What does a world without privacy mean for humanity? Our reputations? Our kids?"/>
    <x v="172"/>
    <x v="545"/>
    <x v="0"/>
    <x v="0"/>
    <x v="0"/>
    <n v="1385009940"/>
    <x v="736"/>
    <b v="0"/>
    <x v="52"/>
    <b v="1"/>
  </r>
  <r>
    <n v="737"/>
    <x v="737"/>
    <s v="For one year, two women exclusively ate food produced within Mendocino County, CA. Now, they will write a book about their adventures."/>
    <x v="10"/>
    <x v="546"/>
    <x v="0"/>
    <x v="0"/>
    <x v="0"/>
    <n v="1392408000"/>
    <x v="737"/>
    <b v="0"/>
    <x v="52"/>
    <b v="1"/>
  </r>
  <r>
    <n v="738"/>
    <x v="738"/>
    <s v="The true story of a child's struggle with hunger, poverty, and war in El Salvador."/>
    <x v="15"/>
    <x v="547"/>
    <x v="0"/>
    <x v="0"/>
    <x v="0"/>
    <n v="1417409940"/>
    <x v="738"/>
    <b v="0"/>
    <x v="14"/>
    <b v="1"/>
  </r>
  <r>
    <n v="739"/>
    <x v="739"/>
    <s v="Strategies forged and lessons learned from accessing highly selective places where Black men have historically been underrepresented."/>
    <x v="12"/>
    <x v="548"/>
    <x v="0"/>
    <x v="0"/>
    <x v="0"/>
    <n v="1407758629"/>
    <x v="739"/>
    <b v="0"/>
    <x v="237"/>
    <b v="1"/>
  </r>
  <r>
    <n v="740"/>
    <x v="740"/>
    <s v="Book on the search for the San Marcos, shipwrecked off the coast of Ireland in 1588 and the mysteries that have drawn men to find her."/>
    <x v="9"/>
    <x v="549"/>
    <x v="0"/>
    <x v="0"/>
    <x v="0"/>
    <n v="1434857482"/>
    <x v="740"/>
    <b v="0"/>
    <x v="10"/>
    <b v="1"/>
  </r>
  <r>
    <n v="741"/>
    <x v="741"/>
    <s v="A revolutionary digital mapping project of the Vilna Ghetto"/>
    <x v="93"/>
    <x v="550"/>
    <x v="0"/>
    <x v="0"/>
    <x v="0"/>
    <n v="1370964806"/>
    <x v="741"/>
    <b v="0"/>
    <x v="225"/>
    <b v="1"/>
  </r>
  <r>
    <n v="742"/>
    <x v="742"/>
    <s v="Thats right &quot;My Life As Julia Robertsâ€¦Snapshots Of A Life&quot; is going on the road! The first book tour! With Author Liane Langford!"/>
    <x v="123"/>
    <x v="551"/>
    <x v="0"/>
    <x v="0"/>
    <x v="0"/>
    <n v="1395435712"/>
    <x v="742"/>
    <b v="0"/>
    <x v="23"/>
    <b v="1"/>
  </r>
  <r>
    <n v="743"/>
    <x v="743"/>
    <s v="Valmont is a town with a fertile history and a vibrant community. We aim to capture the magic in our People's History of Valmont!"/>
    <x v="131"/>
    <x v="552"/>
    <x v="0"/>
    <x v="0"/>
    <x v="0"/>
    <n v="1334610000"/>
    <x v="743"/>
    <b v="0"/>
    <x v="41"/>
    <b v="1"/>
  </r>
  <r>
    <n v="744"/>
    <x v="744"/>
    <s v="Join others to help create a world that is possible -- in your workplace, community and society!"/>
    <x v="10"/>
    <x v="553"/>
    <x v="0"/>
    <x v="0"/>
    <x v="0"/>
    <n v="1355439503"/>
    <x v="744"/>
    <b v="0"/>
    <x v="95"/>
    <b v="1"/>
  </r>
  <r>
    <n v="745"/>
    <x v="745"/>
    <s v="Help launch a FREE guide that can help activists &amp; community organizers leverage social media tools for change like never before."/>
    <x v="173"/>
    <x v="554"/>
    <x v="0"/>
    <x v="0"/>
    <x v="0"/>
    <n v="1367588645"/>
    <x v="745"/>
    <b v="0"/>
    <x v="142"/>
    <b v="1"/>
  </r>
  <r>
    <n v="746"/>
    <x v="746"/>
    <s v="This is a book of letters. Letters to our body parts."/>
    <x v="174"/>
    <x v="555"/>
    <x v="0"/>
    <x v="0"/>
    <x v="0"/>
    <n v="1348372740"/>
    <x v="746"/>
    <b v="0"/>
    <x v="174"/>
    <b v="1"/>
  </r>
  <r>
    <n v="747"/>
    <x v="747"/>
    <s v="My creations are born in different cultural environment around the globe with Â« what is already there Â» and act as a social impulse"/>
    <x v="39"/>
    <x v="556"/>
    <x v="0"/>
    <x v="9"/>
    <x v="3"/>
    <n v="1421319240"/>
    <x v="747"/>
    <b v="0"/>
    <x v="165"/>
    <b v="1"/>
  </r>
  <r>
    <n v="748"/>
    <x v="748"/>
    <s v="Peace on Earth begins with birth. Educating pregnant women to create a more peaceful world is what this book is all about."/>
    <x v="13"/>
    <x v="557"/>
    <x v="0"/>
    <x v="0"/>
    <x v="0"/>
    <n v="1407701966"/>
    <x v="748"/>
    <b v="0"/>
    <x v="34"/>
    <b v="1"/>
  </r>
  <r>
    <n v="749"/>
    <x v="749"/>
    <s v="A place for rational, fact and data based non-partisan political and societal commentary on things that matter to Americans."/>
    <x v="3"/>
    <x v="558"/>
    <x v="0"/>
    <x v="0"/>
    <x v="0"/>
    <n v="1485642930"/>
    <x v="749"/>
    <b v="0"/>
    <x v="238"/>
    <b v="1"/>
  </r>
  <r>
    <n v="750"/>
    <x v="750"/>
    <s v="The epic adventure of a 33 year journey surviving 4 open heart surgeries- emotionally powerful. Graphic. Honest. Funny"/>
    <x v="175"/>
    <x v="559"/>
    <x v="0"/>
    <x v="0"/>
    <x v="0"/>
    <n v="1361739872"/>
    <x v="750"/>
    <b v="0"/>
    <x v="211"/>
    <b v="1"/>
  </r>
  <r>
    <n v="751"/>
    <x v="751"/>
    <s v="A young cancer survivor embarks on a cross country railroad adventure while writing her memoir through letters."/>
    <x v="9"/>
    <x v="560"/>
    <x v="0"/>
    <x v="0"/>
    <x v="0"/>
    <n v="1312470475"/>
    <x v="751"/>
    <b v="0"/>
    <x v="95"/>
    <b v="1"/>
  </r>
  <r>
    <n v="752"/>
    <x v="752"/>
    <s v="A raw, honest encounter of my colourful journey trying to escape accepting I had Epilepsy &amp; how I found my super powers along the way"/>
    <x v="10"/>
    <x v="561"/>
    <x v="0"/>
    <x v="2"/>
    <x v="2"/>
    <n v="1476615600"/>
    <x v="752"/>
    <b v="0"/>
    <x v="217"/>
    <b v="1"/>
  </r>
  <r>
    <n v="753"/>
    <x v="753"/>
    <s v="Finally, Jewish sacred texts by Israeli women, volume 2 of an  acclaimed, revolutionary series of powerful, witty, diverse Midrashim."/>
    <x v="3"/>
    <x v="562"/>
    <x v="0"/>
    <x v="0"/>
    <x v="0"/>
    <n v="1423922991"/>
    <x v="753"/>
    <b v="0"/>
    <x v="55"/>
    <b v="1"/>
  </r>
  <r>
    <n v="754"/>
    <x v="754"/>
    <s v="A book about a couples first year of marriage. Read the inspirational story of how God helped them overcome cancer, amputation and more"/>
    <x v="13"/>
    <x v="563"/>
    <x v="0"/>
    <x v="0"/>
    <x v="0"/>
    <n v="1357408721"/>
    <x v="754"/>
    <b v="0"/>
    <x v="72"/>
    <b v="1"/>
  </r>
  <r>
    <n v="755"/>
    <x v="755"/>
    <s v="The hilarious new book about RAGBRAI, America's greatest event that you've never heard of. Crotch lube is entirely optional."/>
    <x v="30"/>
    <x v="564"/>
    <x v="0"/>
    <x v="0"/>
    <x v="0"/>
    <n v="1369010460"/>
    <x v="755"/>
    <b v="0"/>
    <x v="32"/>
    <b v="1"/>
  </r>
  <r>
    <n v="756"/>
    <x v="756"/>
    <s v="A mixed media (poetry, photo, prose and sound) text focusing on/inspired by rural life in former Communist republics. "/>
    <x v="176"/>
    <x v="565"/>
    <x v="0"/>
    <x v="0"/>
    <x v="0"/>
    <n v="1303147459"/>
    <x v="756"/>
    <b v="0"/>
    <x v="19"/>
    <b v="1"/>
  </r>
  <r>
    <n v="757"/>
    <x v="757"/>
    <s v="This is for the book release event/photo gallery show. Funds will go to buy gallery prints &amp; copies of Orlando's Historic Haunts."/>
    <x v="49"/>
    <x v="566"/>
    <x v="0"/>
    <x v="0"/>
    <x v="0"/>
    <n v="1354756714"/>
    <x v="757"/>
    <b v="0"/>
    <x v="59"/>
    <b v="1"/>
  </r>
  <r>
    <n v="758"/>
    <x v="758"/>
    <s v="I am publishing my book, Waiting on Humanity and need some finishing funds to do so."/>
    <x v="30"/>
    <x v="567"/>
    <x v="0"/>
    <x v="0"/>
    <x v="0"/>
    <n v="1286568268"/>
    <x v="758"/>
    <b v="0"/>
    <x v="10"/>
    <b v="1"/>
  </r>
  <r>
    <n v="759"/>
    <x v="759"/>
    <s v="Help me search for the lost ruins of the UK. A unique guide to  lesser known and somewhat known ruins of Britain."/>
    <x v="10"/>
    <x v="568"/>
    <x v="0"/>
    <x v="1"/>
    <x v="1"/>
    <n v="1404892539"/>
    <x v="759"/>
    <b v="0"/>
    <x v="221"/>
    <b v="1"/>
  </r>
  <r>
    <n v="760"/>
    <x v="760"/>
    <s v="I am publishing my 5th book, I am looking to publish a book of short stories, all based on random thoughts that flash through my mind."/>
    <x v="41"/>
    <x v="117"/>
    <x v="2"/>
    <x v="0"/>
    <x v="0"/>
    <n v="1480188013"/>
    <x v="760"/>
    <b v="0"/>
    <x v="78"/>
    <b v="0"/>
  </r>
  <r>
    <n v="761"/>
    <x v="761"/>
    <s v="The day Chuck died was the day everything changed. Now he has to save the afterlife from extinction or die again trying."/>
    <x v="10"/>
    <x v="569"/>
    <x v="2"/>
    <x v="0"/>
    <x v="0"/>
    <n v="1391364126"/>
    <x v="761"/>
    <b v="0"/>
    <x v="79"/>
    <b v="0"/>
  </r>
  <r>
    <n v="762"/>
    <x v="762"/>
    <s v="An original-well-done eBook. Mainly about fiction, action, adventure, and mystery. A story that you've never read!"/>
    <x v="8"/>
    <x v="117"/>
    <x v="2"/>
    <x v="14"/>
    <x v="10"/>
    <n v="1480831200"/>
    <x v="762"/>
    <b v="0"/>
    <x v="78"/>
    <b v="0"/>
  </r>
  <r>
    <n v="763"/>
    <x v="763"/>
    <s v="Highland Sabre explores a possible yet terrifying explanation for the mystery big cats said to prowl the British countryside."/>
    <x v="177"/>
    <x v="139"/>
    <x v="2"/>
    <x v="1"/>
    <x v="1"/>
    <n v="1376563408"/>
    <x v="763"/>
    <b v="0"/>
    <x v="29"/>
    <b v="0"/>
  </r>
  <r>
    <n v="764"/>
    <x v="764"/>
    <s v="[JOE]KES is a book full of over 200 original, sometimes funny, pun-ish Joekes. If you hate the book, use it as a coster!"/>
    <x v="10"/>
    <x v="117"/>
    <x v="2"/>
    <x v="0"/>
    <x v="0"/>
    <n v="1441858161"/>
    <x v="764"/>
    <b v="0"/>
    <x v="78"/>
    <b v="0"/>
  </r>
  <r>
    <n v="765"/>
    <x v="765"/>
    <s v="To survive, an American socialite must fight with a Mafia boss in the French Resistance, but will his underworld ruin her in the end?"/>
    <x v="39"/>
    <x v="570"/>
    <x v="2"/>
    <x v="0"/>
    <x v="0"/>
    <n v="1413723684"/>
    <x v="765"/>
    <b v="0"/>
    <x v="34"/>
    <b v="0"/>
  </r>
  <r>
    <n v="766"/>
    <x v="766"/>
    <s v="I am writing about my nonna's life in Southern Italy and what it was like to grow up in a Fascist regime before immigrating to Canada."/>
    <x v="23"/>
    <x v="117"/>
    <x v="2"/>
    <x v="5"/>
    <x v="5"/>
    <n v="1424112483"/>
    <x v="766"/>
    <b v="0"/>
    <x v="78"/>
    <b v="0"/>
  </r>
  <r>
    <n v="767"/>
    <x v="767"/>
    <s v="Jury of Peers is a complete novel, and it's good._x000a_All it needs now?  _x000a_More readers.  About ten million more._x000a_Let's get 'em."/>
    <x v="10"/>
    <x v="571"/>
    <x v="2"/>
    <x v="0"/>
    <x v="0"/>
    <n v="1432178810"/>
    <x v="767"/>
    <b v="0"/>
    <x v="83"/>
    <b v="0"/>
  </r>
  <r>
    <n v="768"/>
    <x v="768"/>
    <s v="Haunted by a wrong decision and hunted by a Tall Dark Stranger, a misguided teen struggles to find her way home ..or will she make it?"/>
    <x v="30"/>
    <x v="117"/>
    <x v="2"/>
    <x v="0"/>
    <x v="0"/>
    <n v="1387169890"/>
    <x v="768"/>
    <b v="0"/>
    <x v="78"/>
    <b v="0"/>
  </r>
  <r>
    <n v="769"/>
    <x v="769"/>
    <s v="Over a year of dedication has produced amazing photos and stirring words. The last step is to help those words appear in a printed book"/>
    <x v="23"/>
    <x v="572"/>
    <x v="2"/>
    <x v="0"/>
    <x v="0"/>
    <n v="1388102094"/>
    <x v="769"/>
    <b v="0"/>
    <x v="47"/>
    <b v="0"/>
  </r>
  <r>
    <n v="770"/>
    <x v="770"/>
    <s v="Daniel was an ordinary boy, until unordinary events began to occur. Danny had never been exposed to supernatural activity until now..."/>
    <x v="178"/>
    <x v="117"/>
    <x v="2"/>
    <x v="0"/>
    <x v="0"/>
    <n v="1361750369"/>
    <x v="770"/>
    <b v="0"/>
    <x v="78"/>
    <b v="0"/>
  </r>
  <r>
    <n v="771"/>
    <x v="771"/>
    <s v="A satire gift, the stress cube has original artwork, comes on a custom mahogany stand and has a funny exercise booklet."/>
    <x v="114"/>
    <x v="115"/>
    <x v="2"/>
    <x v="0"/>
    <x v="0"/>
    <n v="1454183202"/>
    <x v="771"/>
    <b v="0"/>
    <x v="29"/>
    <b v="0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x v="0"/>
    <n v="1257047940"/>
    <x v="772"/>
    <b v="0"/>
    <x v="29"/>
    <b v="0"/>
  </r>
  <r>
    <n v="773"/>
    <x v="773"/>
    <s v="The Mortis Chronicles is a hard hitting, thought provoking and action packed indie published series. You know you want to read!"/>
    <x v="179"/>
    <x v="573"/>
    <x v="2"/>
    <x v="1"/>
    <x v="1"/>
    <n v="1431298860"/>
    <x v="773"/>
    <b v="0"/>
    <x v="84"/>
    <b v="0"/>
  </r>
  <r>
    <n v="774"/>
    <x v="774"/>
    <s v="Arabella seeks studio time to professionally read her novel, making it available to listeners as an audio book on audible.com"/>
    <x v="2"/>
    <x v="574"/>
    <x v="2"/>
    <x v="0"/>
    <x v="0"/>
    <n v="1393181018"/>
    <x v="774"/>
    <b v="0"/>
    <x v="82"/>
    <b v="0"/>
  </r>
  <r>
    <n v="775"/>
    <x v="775"/>
    <s v="Scorned is the first in a series that I have been working on for two years and it's time to get it published."/>
    <x v="3"/>
    <x v="575"/>
    <x v="2"/>
    <x v="0"/>
    <x v="0"/>
    <n v="1323998795"/>
    <x v="775"/>
    <b v="0"/>
    <x v="81"/>
    <b v="0"/>
  </r>
  <r>
    <n v="776"/>
    <x v="776"/>
    <s v="Would anything change if women were in charge? Book Clubs, readers, and critics herald the latest by award-winning author, Aguila."/>
    <x v="39"/>
    <x v="576"/>
    <x v="2"/>
    <x v="0"/>
    <x v="0"/>
    <n v="1444539600"/>
    <x v="776"/>
    <b v="0"/>
    <x v="7"/>
    <b v="0"/>
  </r>
  <r>
    <n v="777"/>
    <x v="777"/>
    <s v="One Minute Gone is a murder mystery drawn from real people and events. Read Chapter One at http://davidhansardblog.wordpress.com."/>
    <x v="9"/>
    <x v="577"/>
    <x v="2"/>
    <x v="0"/>
    <x v="0"/>
    <n v="1375313577"/>
    <x v="777"/>
    <b v="0"/>
    <x v="83"/>
    <b v="0"/>
  </r>
  <r>
    <n v="778"/>
    <x v="778"/>
    <s v="Laughter, tears and good times in the warm glow of Summer s Love. The perfect recipe for the winter blahs."/>
    <x v="2"/>
    <x v="369"/>
    <x v="2"/>
    <x v="0"/>
    <x v="0"/>
    <n v="1398876680"/>
    <x v="778"/>
    <b v="0"/>
    <x v="29"/>
    <b v="0"/>
  </r>
  <r>
    <n v="779"/>
    <x v="779"/>
    <s v="A novel. Beautiful. Sparse. The truth behind the American Dream seen from the eyes of a young wanderer in the midst of the economic collapse. "/>
    <x v="36"/>
    <x v="402"/>
    <x v="2"/>
    <x v="0"/>
    <x v="0"/>
    <n v="1287115200"/>
    <x v="779"/>
    <b v="0"/>
    <x v="79"/>
    <b v="0"/>
  </r>
  <r>
    <n v="780"/>
    <x v="780"/>
    <s v="We are finishing up recording our new record and we would like help with its physical CD release."/>
    <x v="28"/>
    <x v="578"/>
    <x v="0"/>
    <x v="0"/>
    <x v="0"/>
    <n v="1304439025"/>
    <x v="780"/>
    <b v="0"/>
    <x v="74"/>
    <b v="1"/>
  </r>
  <r>
    <n v="781"/>
    <x v="781"/>
    <s v="&quot;WE ARE ON A MISSION TO TOUR THE UNITED STATES NON-STOP. TO DO SO WE NEED TO PURCHASE A NEW VAN.&quot;"/>
    <x v="134"/>
    <x v="579"/>
    <x v="0"/>
    <x v="0"/>
    <x v="0"/>
    <n v="1370649674"/>
    <x v="781"/>
    <b v="0"/>
    <x v="20"/>
    <b v="1"/>
  </r>
  <r>
    <n v="782"/>
    <x v="782"/>
    <s v="After almost three years of being out of music, I've decided to finally make the solo record I've wanted to do for years."/>
    <x v="176"/>
    <x v="485"/>
    <x v="0"/>
    <x v="0"/>
    <x v="0"/>
    <n v="1345918302"/>
    <x v="782"/>
    <b v="0"/>
    <x v="25"/>
    <b v="1"/>
  </r>
  <r>
    <n v="783"/>
    <x v="783"/>
    <s v="The Red Masque will be heading into the studio in late April to begin recording their new album, tentatively titled &quot;Mythalogue&quot;."/>
    <x v="15"/>
    <x v="580"/>
    <x v="0"/>
    <x v="0"/>
    <x v="0"/>
    <n v="1335564000"/>
    <x v="783"/>
    <b v="0"/>
    <x v="2"/>
    <b v="1"/>
  </r>
  <r>
    <n v="784"/>
    <x v="784"/>
    <s v="The book I am working on now is the third is a series of rock encyclopedias. However, I am in need of funding to cover the photo costs."/>
    <x v="28"/>
    <x v="581"/>
    <x v="0"/>
    <x v="0"/>
    <x v="0"/>
    <n v="1395023719"/>
    <x v="784"/>
    <b v="0"/>
    <x v="73"/>
    <b v="1"/>
  </r>
  <r>
    <n v="785"/>
    <x v="785"/>
    <s v="Treedom wants to record a second album! We have a lot of new material, and we wanted to capture our new sound in a record for our fans."/>
    <x v="2"/>
    <x v="582"/>
    <x v="0"/>
    <x v="0"/>
    <x v="0"/>
    <n v="1362060915"/>
    <x v="785"/>
    <b v="0"/>
    <x v="60"/>
    <b v="1"/>
  </r>
  <r>
    <n v="786"/>
    <x v="786"/>
    <s v="In June, Columbus rock veterans, Watershed, will release and tour behind a new album, BRICK AND MORTAR."/>
    <x v="10"/>
    <x v="583"/>
    <x v="0"/>
    <x v="0"/>
    <x v="0"/>
    <n v="1336751220"/>
    <x v="786"/>
    <b v="0"/>
    <x v="34"/>
    <b v="1"/>
  </r>
  <r>
    <n v="787"/>
    <x v="787"/>
    <s v="We've made our goal with your help. Thanks so much! This is a great time to pre-purchase the album and get some extra perks."/>
    <x v="38"/>
    <x v="584"/>
    <x v="0"/>
    <x v="0"/>
    <x v="0"/>
    <n v="1383318226"/>
    <x v="787"/>
    <b v="0"/>
    <x v="57"/>
    <b v="1"/>
  </r>
  <r>
    <n v="788"/>
    <x v="788"/>
    <s v="With all of our money going towards our new full-length album and merch, we need your help so we don't end up stranded on tour."/>
    <x v="28"/>
    <x v="585"/>
    <x v="0"/>
    <x v="0"/>
    <x v="0"/>
    <n v="1341633540"/>
    <x v="788"/>
    <b v="0"/>
    <x v="69"/>
    <b v="1"/>
  </r>
  <r>
    <n v="789"/>
    <x v="789"/>
    <s v="Reluctant Hero is getting ready to record their next EP titled All As One! Studio dates are set for January 18th-22nd! Let's work!"/>
    <x v="180"/>
    <x v="586"/>
    <x v="0"/>
    <x v="0"/>
    <x v="0"/>
    <n v="1358755140"/>
    <x v="789"/>
    <b v="0"/>
    <x v="25"/>
    <b v="1"/>
  </r>
  <r>
    <n v="790"/>
    <x v="790"/>
    <s v="A regional band reaching to their fans. Reaching to become a national band with no label support. This is the chance of a lifetime."/>
    <x v="3"/>
    <x v="587"/>
    <x v="0"/>
    <x v="0"/>
    <x v="0"/>
    <n v="1359680939"/>
    <x v="790"/>
    <b v="0"/>
    <x v="239"/>
    <b v="1"/>
  </r>
  <r>
    <n v="791"/>
    <x v="791"/>
    <s v="Second album from award-winning Brad Hoshaw &amp; the Seven Deadlies, featuring crowd favorites &quot;New Tattoo&quot; and &quot;Delta King.&quot;"/>
    <x v="51"/>
    <x v="588"/>
    <x v="0"/>
    <x v="0"/>
    <x v="0"/>
    <n v="1384322340"/>
    <x v="791"/>
    <b v="0"/>
    <x v="130"/>
    <b v="1"/>
  </r>
  <r>
    <n v="792"/>
    <x v="792"/>
    <s v="Rock n' Roll about the intersection of lies and belief: the Believable Lie."/>
    <x v="30"/>
    <x v="589"/>
    <x v="0"/>
    <x v="0"/>
    <x v="0"/>
    <n v="1383861483"/>
    <x v="792"/>
    <b v="0"/>
    <x v="65"/>
    <b v="1"/>
  </r>
  <r>
    <n v="793"/>
    <x v="793"/>
    <s v="Dead Tree Duo has been fortunate enough to record a full length album at Threshold Studios in NYC!  Now it's time to manufacture them!"/>
    <x v="181"/>
    <x v="590"/>
    <x v="0"/>
    <x v="0"/>
    <x v="0"/>
    <n v="1372827540"/>
    <x v="793"/>
    <b v="0"/>
    <x v="58"/>
    <b v="1"/>
  </r>
  <r>
    <n v="794"/>
    <x v="794"/>
    <s v="The Brian Davis Band is a group of friends that want to share their lives and experiences through music that connects with people."/>
    <x v="6"/>
    <x v="591"/>
    <x v="0"/>
    <x v="0"/>
    <x v="0"/>
    <n v="1315242360"/>
    <x v="794"/>
    <b v="0"/>
    <x v="28"/>
    <b v="1"/>
  </r>
  <r>
    <n v="795"/>
    <x v="795"/>
    <s v="After the success of the critically-acclaimed &quot;Confederate Buddha,&quot; Jimbo &amp; Tri-State need your help to raise the WHITE BUFFALO."/>
    <x v="32"/>
    <x v="592"/>
    <x v="0"/>
    <x v="0"/>
    <x v="0"/>
    <n v="1333774740"/>
    <x v="795"/>
    <b v="0"/>
    <x v="192"/>
    <b v="1"/>
  </r>
  <r>
    <n v="796"/>
    <x v="796"/>
    <s v="Madrone is an independent band creating melodic, emotional, _x000a_alternative-rock needing your help to finish their new album."/>
    <x v="3"/>
    <x v="593"/>
    <x v="0"/>
    <x v="0"/>
    <x v="0"/>
    <n v="1379279400"/>
    <x v="796"/>
    <b v="0"/>
    <x v="240"/>
    <b v="1"/>
  </r>
  <r>
    <n v="797"/>
    <x v="797"/>
    <s v="Help Lust Control Kickstart their first cd in 20 years!!  To be mixed by Rocky Gray (Living Sacrifice, Soul Embraced, Evanescence)!!"/>
    <x v="9"/>
    <x v="594"/>
    <x v="0"/>
    <x v="0"/>
    <x v="0"/>
    <n v="1335672000"/>
    <x v="797"/>
    <b v="0"/>
    <x v="26"/>
    <b v="1"/>
  </r>
  <r>
    <n v="798"/>
    <x v="798"/>
    <s v="We have some great new songs and want to record a special edition 4 song EP as our next Eric Stuart Band release"/>
    <x v="8"/>
    <x v="595"/>
    <x v="0"/>
    <x v="0"/>
    <x v="0"/>
    <n v="1412086187"/>
    <x v="798"/>
    <b v="0"/>
    <x v="45"/>
    <b v="1"/>
  </r>
  <r>
    <n v="799"/>
    <x v="799"/>
    <s v="Los Angeles-based recording artist Ryan Caskey joined forces with producer Eddie Hedges to record alternative rock masterworks."/>
    <x v="10"/>
    <x v="596"/>
    <x v="0"/>
    <x v="0"/>
    <x v="0"/>
    <n v="1335542446"/>
    <x v="799"/>
    <b v="0"/>
    <x v="33"/>
    <b v="1"/>
  </r>
  <r>
    <n v="800"/>
    <x v="800"/>
    <s v="Scotland's premier classic rock and metal festival, 3 days, 3-4 stages, family friendly,  for people of all ages"/>
    <x v="15"/>
    <x v="597"/>
    <x v="0"/>
    <x v="1"/>
    <x v="1"/>
    <n v="1410431054"/>
    <x v="800"/>
    <b v="0"/>
    <x v="66"/>
    <b v="1"/>
  </r>
  <r>
    <n v="801"/>
    <x v="801"/>
    <s v="ALL WE WANT TO DO IS DRIVE AROUND AMERICA AND PLAY A BUNCH OF SHOWS, BUT WE DON'T HAVE ANY MONEY..."/>
    <x v="13"/>
    <x v="598"/>
    <x v="0"/>
    <x v="0"/>
    <x v="0"/>
    <n v="1309547120"/>
    <x v="801"/>
    <b v="0"/>
    <x v="13"/>
    <b v="1"/>
  </r>
  <r>
    <n v="802"/>
    <x v="802"/>
    <s v="Vaz invades 2 new continents in the Eastern Hemisphere and brings home a Split Single, a Video Documentary and a Live Record from Asia."/>
    <x v="12"/>
    <x v="599"/>
    <x v="0"/>
    <x v="0"/>
    <x v="0"/>
    <n v="1347854700"/>
    <x v="802"/>
    <b v="0"/>
    <x v="11"/>
    <b v="1"/>
  </r>
  <r>
    <n v="803"/>
    <x v="803"/>
    <s v="We're recording our first single in Nashville this summer and sending it to radio with Shamrock Media Group.  We need your help!!"/>
    <x v="98"/>
    <x v="600"/>
    <x v="0"/>
    <x v="0"/>
    <x v="0"/>
    <n v="1306630800"/>
    <x v="803"/>
    <b v="0"/>
    <x v="44"/>
    <b v="1"/>
  </r>
  <r>
    <n v="804"/>
    <x v="804"/>
    <s v="Hope and Inspiration.  That is what this project is all about. In the midst of a dark and broken world our stories can speak life."/>
    <x v="62"/>
    <x v="601"/>
    <x v="0"/>
    <x v="0"/>
    <x v="0"/>
    <n v="1311393540"/>
    <x v="804"/>
    <b v="0"/>
    <x v="59"/>
    <b v="1"/>
  </r>
  <r>
    <n v="805"/>
    <x v="805"/>
    <s v="Be a part of Virtual CH's debut Video and Record release.  Help fund their debut music video and record mixing expenses."/>
    <x v="9"/>
    <x v="602"/>
    <x v="0"/>
    <x v="0"/>
    <x v="0"/>
    <n v="1310857200"/>
    <x v="805"/>
    <b v="0"/>
    <x v="241"/>
    <b v="1"/>
  </r>
  <r>
    <n v="806"/>
    <x v="806"/>
    <s v="Help Golden Animals finish their NEW Album!"/>
    <x v="6"/>
    <x v="603"/>
    <x v="0"/>
    <x v="0"/>
    <x v="0"/>
    <n v="1315413339"/>
    <x v="806"/>
    <b v="0"/>
    <x v="26"/>
    <b v="1"/>
  </r>
  <r>
    <n v="807"/>
    <x v="807"/>
    <s v="Join the Sic Vita family and lend a hand as we create a new album!"/>
    <x v="23"/>
    <x v="604"/>
    <x v="0"/>
    <x v="0"/>
    <x v="0"/>
    <n v="1488333600"/>
    <x v="807"/>
    <b v="0"/>
    <x v="7"/>
    <b v="1"/>
  </r>
  <r>
    <n v="808"/>
    <x v="808"/>
    <s v="The Micronite Filters have a blood curdling sonic adventure ready for psychedelic swirled vinyl for the best possible auditory journey."/>
    <x v="37"/>
    <x v="605"/>
    <x v="0"/>
    <x v="5"/>
    <x v="5"/>
    <n v="1419224340"/>
    <x v="808"/>
    <b v="0"/>
    <x v="68"/>
    <b v="1"/>
  </r>
  <r>
    <n v="809"/>
    <x v="809"/>
    <s v="Acknowledged songwriter looking to record album of new songs to secure a Publishing Contract"/>
    <x v="23"/>
    <x v="606"/>
    <x v="0"/>
    <x v="0"/>
    <x v="0"/>
    <n v="1390161630"/>
    <x v="809"/>
    <b v="0"/>
    <x v="47"/>
    <b v="1"/>
  </r>
  <r>
    <n v="810"/>
    <x v="810"/>
    <s v="Please help us reach both a short term and lifetime goal! We can't do this without your help. thank you a ton from all of us at P.T.R.."/>
    <x v="15"/>
    <x v="607"/>
    <x v="0"/>
    <x v="0"/>
    <x v="0"/>
    <n v="1346462462"/>
    <x v="810"/>
    <b v="0"/>
    <x v="74"/>
    <b v="1"/>
  </r>
  <r>
    <n v="811"/>
    <x v="811"/>
    <s v="We need your financial support to cover the tour costs!  (Sound, lights, travel, stage design)"/>
    <x v="28"/>
    <x v="578"/>
    <x v="0"/>
    <x v="0"/>
    <x v="0"/>
    <n v="1373475120"/>
    <x v="811"/>
    <b v="0"/>
    <x v="8"/>
    <b v="1"/>
  </r>
  <r>
    <n v="812"/>
    <x v="812"/>
    <s v="Gainesville's pop punk 3 piece Assassinate The Scientist started a new band and they want to release a 7&quot;, but they need your help!!"/>
    <x v="20"/>
    <x v="608"/>
    <x v="0"/>
    <x v="0"/>
    <x v="0"/>
    <n v="1362146280"/>
    <x v="812"/>
    <b v="0"/>
    <x v="51"/>
    <b v="1"/>
  </r>
  <r>
    <n v="813"/>
    <x v="813"/>
    <s v="A pre order campaign to fund the pressing of our second full length vinyl LP"/>
    <x v="15"/>
    <x v="609"/>
    <x v="0"/>
    <x v="0"/>
    <x v="0"/>
    <n v="1342825365"/>
    <x v="813"/>
    <b v="0"/>
    <x v="93"/>
    <b v="1"/>
  </r>
  <r>
    <n v="814"/>
    <x v="814"/>
    <s v="We have been a band since 2007, but we've never hit the road. That's messed up... So this summer, we're trying to and need your help!"/>
    <x v="28"/>
    <x v="610"/>
    <x v="0"/>
    <x v="0"/>
    <x v="0"/>
    <n v="1306865040"/>
    <x v="814"/>
    <b v="0"/>
    <x v="33"/>
    <b v="1"/>
  </r>
  <r>
    <n v="815"/>
    <x v="815"/>
    <s v="Be a part of helping The Early Reset finish their new 7 song EP."/>
    <x v="23"/>
    <x v="611"/>
    <x v="0"/>
    <x v="0"/>
    <x v="0"/>
    <n v="1414879303"/>
    <x v="815"/>
    <b v="0"/>
    <x v="68"/>
    <b v="1"/>
  </r>
  <r>
    <n v="816"/>
    <x v="816"/>
    <s v="Friends and Family have an album for you. They need your help to release it to the world."/>
    <x v="39"/>
    <x v="612"/>
    <x v="0"/>
    <x v="0"/>
    <x v="0"/>
    <n v="1365489000"/>
    <x v="816"/>
    <b v="0"/>
    <x v="242"/>
    <b v="1"/>
  </r>
  <r>
    <n v="817"/>
    <x v="817"/>
    <s v="Dead Fish Handshake is a rock band based out of New Jersey. We are in the process of raising funds for our second record."/>
    <x v="15"/>
    <x v="613"/>
    <x v="0"/>
    <x v="0"/>
    <x v="0"/>
    <n v="1331441940"/>
    <x v="817"/>
    <b v="0"/>
    <x v="23"/>
    <b v="1"/>
  </r>
  <r>
    <n v="818"/>
    <x v="818"/>
    <s v="Orwell is hitting the road this August for a West Coast tour and we need substantial van repairs in order to get there.  Dates booked."/>
    <x v="18"/>
    <x v="614"/>
    <x v="0"/>
    <x v="0"/>
    <x v="0"/>
    <n v="1344358860"/>
    <x v="818"/>
    <b v="0"/>
    <x v="10"/>
    <b v="1"/>
  </r>
  <r>
    <n v="819"/>
    <x v="819"/>
    <s v="We are touring the Southeast in support of our new EP"/>
    <x v="44"/>
    <x v="140"/>
    <x v="0"/>
    <x v="0"/>
    <x v="0"/>
    <n v="1387601040"/>
    <x v="819"/>
    <b v="0"/>
    <x v="25"/>
    <b v="1"/>
  </r>
  <r>
    <n v="820"/>
    <x v="820"/>
    <s v="Wyatt Lowe &amp; the Ottomatics will be hitting the road this June on a North and Southwest Summer 2014 tour!"/>
    <x v="13"/>
    <x v="615"/>
    <x v="0"/>
    <x v="0"/>
    <x v="0"/>
    <n v="1402290000"/>
    <x v="820"/>
    <b v="0"/>
    <x v="44"/>
    <b v="1"/>
  </r>
  <r>
    <n v="821"/>
    <x v="821"/>
    <s v="Bizness Suit - NEW ALBUM - We're going to LA to record the best rock album ever - bluesy funky Rock n Roll with soul"/>
    <x v="182"/>
    <x v="616"/>
    <x v="0"/>
    <x v="0"/>
    <x v="0"/>
    <n v="1430712060"/>
    <x v="821"/>
    <b v="0"/>
    <x v="76"/>
    <b v="1"/>
  </r>
  <r>
    <n v="822"/>
    <x v="822"/>
    <s v="Soul Easy recording our first full length CD.  Inspired by lots of friends and lots of good times."/>
    <x v="9"/>
    <x v="617"/>
    <x v="0"/>
    <x v="0"/>
    <x v="0"/>
    <n v="1349477050"/>
    <x v="822"/>
    <b v="0"/>
    <x v="50"/>
    <b v="1"/>
  </r>
  <r>
    <n v="823"/>
    <x v="823"/>
    <s v="Eyes For Fire is finally ready to release their Debut Album but we need YOU to help us put the final touches on it."/>
    <x v="134"/>
    <x v="618"/>
    <x v="0"/>
    <x v="0"/>
    <x v="0"/>
    <n v="1427062852"/>
    <x v="823"/>
    <b v="0"/>
    <x v="51"/>
    <b v="1"/>
  </r>
  <r>
    <n v="824"/>
    <x v="824"/>
    <s v="Hi Ho Silver Oh is going on a West Coast tour! We'll be starting in Santa Barbara, and spreading our tunes all the way to Seattle and back."/>
    <x v="183"/>
    <x v="619"/>
    <x v="0"/>
    <x v="0"/>
    <x v="0"/>
    <n v="1271573940"/>
    <x v="824"/>
    <b v="0"/>
    <x v="241"/>
    <b v="1"/>
  </r>
  <r>
    <n v="825"/>
    <x v="825"/>
    <s v="Kickstarting Kill Freeman independently. Help fund the New Record, Video and Live Shows."/>
    <x v="78"/>
    <x v="620"/>
    <x v="0"/>
    <x v="0"/>
    <x v="0"/>
    <n v="1351495284"/>
    <x v="825"/>
    <b v="0"/>
    <x v="221"/>
    <b v="1"/>
  </r>
  <r>
    <n v="826"/>
    <x v="826"/>
    <s v="Protect The Dream is preparing to record their debut album 8 years in the making. Lets make it happen Kickstarter!"/>
    <x v="62"/>
    <x v="621"/>
    <x v="0"/>
    <x v="0"/>
    <x v="0"/>
    <n v="1332719730"/>
    <x v="826"/>
    <b v="0"/>
    <x v="72"/>
    <b v="1"/>
  </r>
  <r>
    <n v="827"/>
    <x v="827"/>
    <s v="We want to release our Losing Wings EP on a week-long tour of California's music scene!  We've got the EP made, we just need gas money!"/>
    <x v="43"/>
    <x v="622"/>
    <x v="0"/>
    <x v="0"/>
    <x v="0"/>
    <n v="1329248940"/>
    <x v="827"/>
    <b v="0"/>
    <x v="202"/>
    <b v="1"/>
  </r>
  <r>
    <n v="828"/>
    <x v="828"/>
    <s v="Our new CD comes out July 3. We have self-financed the project with money from our shows but now need additional funding for video."/>
    <x v="46"/>
    <x v="623"/>
    <x v="0"/>
    <x v="0"/>
    <x v="0"/>
    <n v="1340641440"/>
    <x v="828"/>
    <b v="0"/>
    <x v="44"/>
    <b v="1"/>
  </r>
  <r>
    <n v="829"/>
    <x v="829"/>
    <s v="We are a band from South East London- each member is19 years OA. We have been together for two years. Taking pride in making good music"/>
    <x v="2"/>
    <x v="624"/>
    <x v="0"/>
    <x v="1"/>
    <x v="1"/>
    <n v="1468437240"/>
    <x v="829"/>
    <b v="0"/>
    <x v="38"/>
    <b v="1"/>
  </r>
  <r>
    <n v="830"/>
    <x v="830"/>
    <s v="We're making a high energy, fist pumpin', pelvis-thrusting new Rock n Roll album and we'd love for you to be a part of it."/>
    <x v="40"/>
    <x v="625"/>
    <x v="0"/>
    <x v="0"/>
    <x v="0"/>
    <n v="1363952225"/>
    <x v="830"/>
    <b v="0"/>
    <x v="58"/>
    <b v="1"/>
  </r>
  <r>
    <n v="831"/>
    <x v="831"/>
    <s v="7Horse is a new band with a self-funded album and a show they want to rock in your town!"/>
    <x v="15"/>
    <x v="98"/>
    <x v="0"/>
    <x v="0"/>
    <x v="0"/>
    <n v="1335540694"/>
    <x v="831"/>
    <b v="0"/>
    <x v="9"/>
    <b v="1"/>
  </r>
  <r>
    <n v="832"/>
    <x v="832"/>
    <s v="Being in a band can make you feel like clowns, but we've got the best fans so we're not too worried. You are the new record labels!!"/>
    <x v="36"/>
    <x v="626"/>
    <x v="0"/>
    <x v="0"/>
    <x v="0"/>
    <n v="1327133580"/>
    <x v="832"/>
    <b v="0"/>
    <x v="243"/>
    <b v="1"/>
  </r>
  <r>
    <n v="833"/>
    <x v="833"/>
    <s v="This is an American rock album."/>
    <x v="12"/>
    <x v="627"/>
    <x v="0"/>
    <x v="0"/>
    <x v="0"/>
    <n v="1397941475"/>
    <x v="833"/>
    <b v="0"/>
    <x v="14"/>
    <b v="1"/>
  </r>
  <r>
    <n v="834"/>
    <x v="834"/>
    <s v="We were selected out of 4,000 bands to play on VANS Warped Tour! Amazing opportunity, but touring costs $$$!  We REALLY need your help!"/>
    <x v="62"/>
    <x v="628"/>
    <x v="0"/>
    <x v="0"/>
    <x v="0"/>
    <n v="1372651140"/>
    <x v="834"/>
    <b v="0"/>
    <x v="11"/>
    <b v="1"/>
  </r>
  <r>
    <n v="835"/>
    <x v="835"/>
    <s v="Help composer and musician Samuel B. Lupowitz release his first solo piano rock effort featuring the hard-grooving Ego Band."/>
    <x v="13"/>
    <x v="629"/>
    <x v="0"/>
    <x v="0"/>
    <x v="0"/>
    <n v="1337396400"/>
    <x v="835"/>
    <b v="0"/>
    <x v="244"/>
    <b v="1"/>
  </r>
  <r>
    <n v="836"/>
    <x v="836"/>
    <s v="An album you can bring home to mom."/>
    <x v="10"/>
    <x v="630"/>
    <x v="0"/>
    <x v="0"/>
    <x v="0"/>
    <n v="1381108918"/>
    <x v="836"/>
    <b v="0"/>
    <x v="67"/>
    <b v="1"/>
  </r>
  <r>
    <n v="837"/>
    <x v="837"/>
    <s v="Take 147 is currently in the process of recording the debut album called, &quot;Nothin' to Lose&quot;."/>
    <x v="30"/>
    <x v="631"/>
    <x v="0"/>
    <x v="0"/>
    <x v="0"/>
    <n v="1398988662"/>
    <x v="837"/>
    <b v="0"/>
    <x v="95"/>
    <b v="1"/>
  </r>
  <r>
    <n v="838"/>
    <x v="838"/>
    <s v="The Paper Melody wants YOU to be a part of the next chapter! Be a part of the process of our brand new EP and Music Videos!"/>
    <x v="13"/>
    <x v="632"/>
    <x v="0"/>
    <x v="0"/>
    <x v="0"/>
    <n v="1326835985"/>
    <x v="838"/>
    <b v="0"/>
    <x v="42"/>
    <b v="1"/>
  </r>
  <r>
    <n v="839"/>
    <x v="839"/>
    <s v="The Waffle Stompers need your support to keep doing what we love--go on tour, make music and music videos."/>
    <x v="10"/>
    <x v="633"/>
    <x v="0"/>
    <x v="0"/>
    <x v="0"/>
    <n v="1348337956"/>
    <x v="839"/>
    <b v="0"/>
    <x v="93"/>
    <b v="1"/>
  </r>
  <r>
    <n v="840"/>
    <x v="840"/>
    <s v="Carl King / Sir Millard Mulch / Dr. Zoltan Ã˜belisk is making a new 45-minute instrumental sci-fi album!"/>
    <x v="3"/>
    <x v="634"/>
    <x v="0"/>
    <x v="0"/>
    <x v="0"/>
    <n v="1474694787"/>
    <x v="840"/>
    <b v="0"/>
    <x v="245"/>
    <b v="1"/>
  </r>
  <r>
    <n v="841"/>
    <x v="841"/>
    <s v="Dan Mumm's 2nd studio album. An ambitious project - Dan will attempt his best musical work yet, drawing influence from across the ages."/>
    <x v="10"/>
    <x v="635"/>
    <x v="0"/>
    <x v="0"/>
    <x v="0"/>
    <n v="1415653663"/>
    <x v="841"/>
    <b v="1"/>
    <x v="225"/>
    <b v="1"/>
  </r>
  <r>
    <n v="842"/>
    <x v="842"/>
    <s v="Help fund our new concept album, inspired heavily by Sci-Fi and cosmology. Together, we can make &quot;Frontiers&quot; a great release!"/>
    <x v="30"/>
    <x v="636"/>
    <x v="0"/>
    <x v="5"/>
    <x v="5"/>
    <n v="1381723140"/>
    <x v="842"/>
    <b v="1"/>
    <x v="70"/>
    <b v="1"/>
  </r>
  <r>
    <n v="843"/>
    <x v="843"/>
    <s v="Five metal heads dedicated to our passion for music. We believe music is Freedom, Unity &amp; Escape. Join us on our mission to Dig Deeper."/>
    <x v="9"/>
    <x v="637"/>
    <x v="0"/>
    <x v="0"/>
    <x v="0"/>
    <n v="1481184000"/>
    <x v="843"/>
    <b v="0"/>
    <x v="246"/>
    <b v="1"/>
  </r>
  <r>
    <n v="844"/>
    <x v="844"/>
    <s v="The NEW ALBUM from the MOST METAL BAND ON EARTH is here! (WARNING: May cause melted faces and headbanging-related spinal trauma!)"/>
    <x v="9"/>
    <x v="638"/>
    <x v="0"/>
    <x v="0"/>
    <x v="0"/>
    <n v="1414817940"/>
    <x v="844"/>
    <b v="1"/>
    <x v="180"/>
    <b v="1"/>
  </r>
  <r>
    <n v="845"/>
    <x v="845"/>
    <s v="Help Legend of Zelda tribute band Master Sword complete their latest heavy metal album: Shadow and Steel!"/>
    <x v="10"/>
    <x v="639"/>
    <x v="0"/>
    <x v="0"/>
    <x v="0"/>
    <n v="1473047940"/>
    <x v="845"/>
    <b v="0"/>
    <x v="247"/>
    <b v="1"/>
  </r>
  <r>
    <n v="846"/>
    <x v="846"/>
    <s v="Pre-order and help me fund new merchandise so we can make the album release something amazing."/>
    <x v="184"/>
    <x v="640"/>
    <x v="0"/>
    <x v="1"/>
    <x v="1"/>
    <n v="1394460000"/>
    <x v="846"/>
    <b v="0"/>
    <x v="5"/>
    <b v="1"/>
  </r>
  <r>
    <n v="847"/>
    <x v="847"/>
    <s v="MUSIC WITH MEANING!  MUSIC THAT MATTERS!!!"/>
    <x v="185"/>
    <x v="115"/>
    <x v="0"/>
    <x v="0"/>
    <x v="0"/>
    <n v="1436555376"/>
    <x v="847"/>
    <b v="0"/>
    <x v="29"/>
    <b v="1"/>
  </r>
  <r>
    <n v="848"/>
    <x v="848"/>
    <s v="God Am, a Grunge/Doom metal band, who have been trying to fund the production of our EP to bring you a unique aural assault."/>
    <x v="43"/>
    <x v="452"/>
    <x v="0"/>
    <x v="0"/>
    <x v="0"/>
    <n v="1429038033"/>
    <x v="848"/>
    <b v="0"/>
    <x v="38"/>
    <b v="1"/>
  </r>
  <r>
    <n v="849"/>
    <x v="849"/>
    <s v="&quot;Guard your passion as if your life depended on it, for well it might!&quot;_x000a_Join Nightingale in her journey through the Poison Garden."/>
    <x v="23"/>
    <x v="641"/>
    <x v="0"/>
    <x v="0"/>
    <x v="0"/>
    <n v="1426473264"/>
    <x v="849"/>
    <b v="0"/>
    <x v="248"/>
    <b v="1"/>
  </r>
  <r>
    <n v="850"/>
    <x v="850"/>
    <s v="Help Chicago-based instrumental group Sioum complete the production of their 2nd full-length album."/>
    <x v="23"/>
    <x v="642"/>
    <x v="0"/>
    <x v="0"/>
    <x v="0"/>
    <n v="1461560340"/>
    <x v="850"/>
    <b v="0"/>
    <x v="182"/>
    <b v="1"/>
  </r>
  <r>
    <n v="851"/>
    <x v="851"/>
    <s v="Salut, nous c'est M.F.Crew, on a besoin de vous pour produire notre premier album &quot;First Ride&quot; ! :)"/>
    <x v="13"/>
    <x v="643"/>
    <x v="0"/>
    <x v="6"/>
    <x v="3"/>
    <n v="1469994300"/>
    <x v="851"/>
    <b v="0"/>
    <x v="16"/>
    <b v="1"/>
  </r>
  <r>
    <n v="852"/>
    <x v="852"/>
    <s v="Limited edition 2x12&quot; vinyl pressing of our latest album &quot;Who Do You Think We Are?&quot;"/>
    <x v="8"/>
    <x v="644"/>
    <x v="0"/>
    <x v="0"/>
    <x v="0"/>
    <n v="1477342800"/>
    <x v="852"/>
    <b v="0"/>
    <x v="95"/>
    <b v="1"/>
  </r>
  <r>
    <n v="853"/>
    <x v="853"/>
    <s v="Help release a CD of sloggoth's first album &quot;sloggoth&quot;.  All contributors of $5 or more get a CD when the goal is met!"/>
    <x v="43"/>
    <x v="452"/>
    <x v="0"/>
    <x v="0"/>
    <x v="0"/>
    <n v="1424116709"/>
    <x v="853"/>
    <b v="0"/>
    <x v="73"/>
    <b v="1"/>
  </r>
  <r>
    <n v="854"/>
    <x v="854"/>
    <s v="Writing and Recording Sophomore record, and funding Tour to support Spring 2017 album release."/>
    <x v="186"/>
    <x v="645"/>
    <x v="0"/>
    <x v="0"/>
    <x v="0"/>
    <n v="1482901546"/>
    <x v="854"/>
    <b v="0"/>
    <x v="249"/>
    <b v="1"/>
  </r>
  <r>
    <n v="855"/>
    <x v="855"/>
    <s v="AtteroTerra's &quot;Pray for Apocalypse&quot; is fully completed, and only being held up by funding."/>
    <x v="187"/>
    <x v="646"/>
    <x v="0"/>
    <x v="0"/>
    <x v="0"/>
    <n v="1469329217"/>
    <x v="855"/>
    <b v="0"/>
    <x v="5"/>
    <b v="1"/>
  </r>
  <r>
    <n v="856"/>
    <x v="856"/>
    <s v="Wir, die Heavy/Thrash Band &quot;Powerhead&quot; wollen ins Studio und eine Promo CD aufnehmen. Songs haben wir, Geld nicht ;-) ... und los!! :-)"/>
    <x v="49"/>
    <x v="614"/>
    <x v="0"/>
    <x v="12"/>
    <x v="3"/>
    <n v="1477422000"/>
    <x v="856"/>
    <b v="0"/>
    <x v="33"/>
    <b v="1"/>
  </r>
  <r>
    <n v="857"/>
    <x v="857"/>
    <s v="Modern Post-Hardcore/Electro music (Hardstyle, EDM, Trap, Dubstep, Dembow, House)."/>
    <x v="38"/>
    <x v="647"/>
    <x v="0"/>
    <x v="3"/>
    <x v="3"/>
    <n v="1448463431"/>
    <x v="857"/>
    <b v="0"/>
    <x v="54"/>
    <b v="1"/>
  </r>
  <r>
    <n v="858"/>
    <x v="858"/>
    <s v="The album is written &amp; sounding epic, dark &amp; heavy! We now need your help to fund the release &amp; some spiffing limited edition merch!"/>
    <x v="38"/>
    <x v="648"/>
    <x v="0"/>
    <x v="1"/>
    <x v="1"/>
    <n v="1429138740"/>
    <x v="858"/>
    <b v="0"/>
    <x v="88"/>
    <b v="1"/>
  </r>
  <r>
    <n v="859"/>
    <x v="859"/>
    <s v="We are heading to the studio to create our second album and we want you to be right there with us!"/>
    <x v="23"/>
    <x v="649"/>
    <x v="0"/>
    <x v="0"/>
    <x v="0"/>
    <n v="1433376000"/>
    <x v="859"/>
    <b v="0"/>
    <x v="15"/>
    <b v="1"/>
  </r>
  <r>
    <n v="860"/>
    <x v="860"/>
    <s v="â€œThe Odd Couple Quintetâ€ is aptly named, since the Horn and Bassoon are truly an â€˜odd coupleâ€™ to front a jazz group."/>
    <x v="32"/>
    <x v="650"/>
    <x v="2"/>
    <x v="0"/>
    <x v="0"/>
    <n v="1385123713"/>
    <x v="860"/>
    <b v="0"/>
    <x v="53"/>
    <b v="0"/>
  </r>
  <r>
    <n v="861"/>
    <x v="861"/>
    <s v="&quot;In My Own Eye&quot; a cabaret not to be missed  Building a Business Preserving the Art of Cabaret Theatre 4 the Next Generation"/>
    <x v="37"/>
    <x v="462"/>
    <x v="2"/>
    <x v="0"/>
    <x v="0"/>
    <n v="1474067404"/>
    <x v="861"/>
    <b v="0"/>
    <x v="84"/>
    <b v="0"/>
  </r>
  <r>
    <n v="862"/>
    <x v="862"/>
    <s v="I want to work with the great John Goodsall and Percy Jones from Brand X to create the ultimate new jazz album."/>
    <x v="63"/>
    <x v="575"/>
    <x v="2"/>
    <x v="1"/>
    <x v="1"/>
    <n v="1384179548"/>
    <x v="862"/>
    <b v="0"/>
    <x v="80"/>
    <b v="0"/>
  </r>
  <r>
    <n v="863"/>
    <x v="863"/>
    <s v="I'm making the move from a side man in local groups to the leader with this debut jazz CD project."/>
    <x v="13"/>
    <x v="456"/>
    <x v="2"/>
    <x v="0"/>
    <x v="0"/>
    <n v="1329014966"/>
    <x v="863"/>
    <b v="0"/>
    <x v="81"/>
    <b v="0"/>
  </r>
  <r>
    <n v="864"/>
    <x v="864"/>
    <s v="Help to make an album that will stand out in the pantheon of LDS music, an album of the highest musical and artistic standards."/>
    <x v="115"/>
    <x v="651"/>
    <x v="2"/>
    <x v="0"/>
    <x v="0"/>
    <n v="1381917540"/>
    <x v="864"/>
    <b v="0"/>
    <x v="1"/>
    <b v="0"/>
  </r>
  <r>
    <n v="865"/>
    <x v="865"/>
    <s v="My name is Lindsay Main, and My artist name is &quot;Memphis Lady&quot;. Im looking to make my first cd, will all my own original songs on it."/>
    <x v="41"/>
    <x v="372"/>
    <x v="2"/>
    <x v="0"/>
    <x v="0"/>
    <n v="1358361197"/>
    <x v="865"/>
    <b v="0"/>
    <x v="84"/>
    <b v="0"/>
  </r>
  <r>
    <n v="866"/>
    <x v="866"/>
    <s v="Drivetime heads to Cali for summer tour supported by @Smoothjazz.com &amp; @JJZPhilly  #Spaghettini #The Roxy"/>
    <x v="8"/>
    <x v="141"/>
    <x v="2"/>
    <x v="0"/>
    <x v="0"/>
    <n v="1425136200"/>
    <x v="866"/>
    <b v="0"/>
    <x v="202"/>
    <b v="0"/>
  </r>
  <r>
    <n v="867"/>
    <x v="867"/>
    <s v="MichÃ© Fambro records the long-awaited Jazz Crooner album.  Favorite standards, and soon-to-be classic originals in one memorable album."/>
    <x v="10"/>
    <x v="652"/>
    <x v="2"/>
    <x v="0"/>
    <x v="0"/>
    <n v="1259643540"/>
    <x v="867"/>
    <b v="0"/>
    <x v="202"/>
    <b v="0"/>
  </r>
  <r>
    <n v="868"/>
    <x v="868"/>
    <s v="I AM A SINGER/SONGWRITER RECORDING MY DEBUT ALBUM OF ORIGINAL MATERIAL TITLED &quot;MY LIFE UNFOLDING&quot;.....MUSIC IS SO MUCH A PART OF ME!"/>
    <x v="101"/>
    <x v="155"/>
    <x v="2"/>
    <x v="0"/>
    <x v="0"/>
    <n v="1389055198"/>
    <x v="868"/>
    <b v="0"/>
    <x v="29"/>
    <b v="0"/>
  </r>
  <r>
    <n v="869"/>
    <x v="869"/>
    <s v="The band Twice As Good wants to create and distribute a DVD of their live concert performance. This amazing band needs to be seen!"/>
    <x v="188"/>
    <x v="578"/>
    <x v="2"/>
    <x v="0"/>
    <x v="0"/>
    <n v="1365448657"/>
    <x v="869"/>
    <b v="0"/>
    <x v="83"/>
    <b v="0"/>
  </r>
  <r>
    <n v="870"/>
    <x v="870"/>
    <s v="The Orchestra and it's boy/girl singers perform a plethora of hit songs arranged by Nelson Riddle, for the world's greatest singers."/>
    <x v="22"/>
    <x v="653"/>
    <x v="2"/>
    <x v="1"/>
    <x v="1"/>
    <n v="1377995523"/>
    <x v="870"/>
    <b v="0"/>
    <x v="81"/>
    <b v="0"/>
  </r>
  <r>
    <n v="871"/>
    <x v="871"/>
    <s v="fo/mo/deep heads back into the studio in January 2014 to record their 3rd CD. Seeking to continue experimenting with all things groove:"/>
    <x v="12"/>
    <x v="144"/>
    <x v="2"/>
    <x v="0"/>
    <x v="0"/>
    <n v="1385735295"/>
    <x v="871"/>
    <b v="0"/>
    <x v="8"/>
    <b v="0"/>
  </r>
  <r>
    <n v="872"/>
    <x v="872"/>
    <s v="The Songs of Africa Ensemble embarks on their first Goodwill Africa Tour, to taste African music &amp; culture firsthand."/>
    <x v="6"/>
    <x v="654"/>
    <x v="2"/>
    <x v="0"/>
    <x v="0"/>
    <n v="1299786527"/>
    <x v="872"/>
    <b v="0"/>
    <x v="84"/>
    <b v="0"/>
  </r>
  <r>
    <n v="873"/>
    <x v="873"/>
    <s v="Fall in love with &quot;The Dreamer&quot;, new original music from trumpeter Freddie Dunn!"/>
    <x v="8"/>
    <x v="372"/>
    <x v="2"/>
    <x v="0"/>
    <x v="0"/>
    <n v="1352610040"/>
    <x v="873"/>
    <b v="0"/>
    <x v="81"/>
    <b v="0"/>
  </r>
  <r>
    <n v="874"/>
    <x v="874"/>
    <s v="Tachoir music has been described as &quot;Highly original compositions with dazzling improvisations by virtuoso musicians&quot; - The Times"/>
    <x v="9"/>
    <x v="655"/>
    <x v="2"/>
    <x v="0"/>
    <x v="0"/>
    <n v="1367676034"/>
    <x v="874"/>
    <b v="0"/>
    <x v="64"/>
    <b v="0"/>
  </r>
  <r>
    <n v="875"/>
    <x v="875"/>
    <s v="IJD coincides with the Columbus Day. The musicians are Italian-American and they'll showcase music from the Italian American songbook."/>
    <x v="10"/>
    <x v="117"/>
    <x v="2"/>
    <x v="0"/>
    <x v="0"/>
    <n v="1442856131"/>
    <x v="875"/>
    <b v="0"/>
    <x v="78"/>
    <b v="0"/>
  </r>
  <r>
    <n v="876"/>
    <x v="876"/>
    <s v="What was the greatest record shop ever?  DOBELLS!"/>
    <x v="189"/>
    <x v="656"/>
    <x v="2"/>
    <x v="1"/>
    <x v="1"/>
    <n v="1359978927"/>
    <x v="876"/>
    <b v="0"/>
    <x v="43"/>
    <b v="0"/>
  </r>
  <r>
    <n v="877"/>
    <x v="877"/>
    <s v="The Saxidentals are a Laie, HI based saxophone quartet. We have been playing gigs all around Laie and would love to make a music video!"/>
    <x v="13"/>
    <x v="77"/>
    <x v="2"/>
    <x v="0"/>
    <x v="0"/>
    <n v="1387479360"/>
    <x v="877"/>
    <b v="0"/>
    <x v="60"/>
    <b v="0"/>
  </r>
  <r>
    <n v="878"/>
    <x v="878"/>
    <s v="Join in and help me make my first jazz album. I would really like to make a Christmas album and a smooth jazz CD. Want a FREE CD?"/>
    <x v="10"/>
    <x v="654"/>
    <x v="2"/>
    <x v="0"/>
    <x v="0"/>
    <n v="1293082524"/>
    <x v="878"/>
    <b v="0"/>
    <x v="84"/>
    <b v="0"/>
  </r>
  <r>
    <n v="879"/>
    <x v="879"/>
    <s v="It'll be THE event of the year for the musically adventurous types. Don't miss this chance to bring Peter BrÃ¶tzmann to our fair city!"/>
    <x v="190"/>
    <x v="657"/>
    <x v="2"/>
    <x v="0"/>
    <x v="0"/>
    <n v="1338321305"/>
    <x v="879"/>
    <b v="0"/>
    <x v="209"/>
    <b v="0"/>
  </r>
  <r>
    <n v="880"/>
    <x v="880"/>
    <s v="A record representing an era in East Bay local music that sustained art &amp; community that deserves to be preserved on 180 gram vinyl."/>
    <x v="191"/>
    <x v="658"/>
    <x v="2"/>
    <x v="0"/>
    <x v="0"/>
    <n v="1351582938"/>
    <x v="880"/>
    <b v="0"/>
    <x v="22"/>
    <b v="0"/>
  </r>
  <r>
    <n v="881"/>
    <x v="881"/>
    <s v="To raise funds to finish the latest album by Chris Reed and the Anime Raiders, called &quot;Deep City Diving&quot;"/>
    <x v="192"/>
    <x v="134"/>
    <x v="2"/>
    <x v="0"/>
    <x v="0"/>
    <n v="1326520886"/>
    <x v="881"/>
    <b v="0"/>
    <x v="29"/>
    <b v="0"/>
  </r>
  <r>
    <n v="882"/>
    <x v="882"/>
    <s v="This Full length Album Needs the real living record life. It took us 4 hard years, countless deaths and several studios but we won."/>
    <x v="15"/>
    <x v="659"/>
    <x v="2"/>
    <x v="0"/>
    <x v="0"/>
    <n v="1315341550"/>
    <x v="882"/>
    <b v="0"/>
    <x v="25"/>
    <b v="0"/>
  </r>
  <r>
    <n v="883"/>
    <x v="883"/>
    <s v="Seeking supporters to help me break the 15 year streak since my last record.  Dana Lawrence Music is ready to go back into the studio!"/>
    <x v="10"/>
    <x v="660"/>
    <x v="2"/>
    <x v="0"/>
    <x v="0"/>
    <n v="1456957635"/>
    <x v="883"/>
    <b v="0"/>
    <x v="54"/>
    <b v="0"/>
  </r>
  <r>
    <n v="884"/>
    <x v="884"/>
    <s v="We need to hire an animal trainer to have a chimpanzee actor perform in our music video with us!"/>
    <x v="13"/>
    <x v="170"/>
    <x v="2"/>
    <x v="0"/>
    <x v="0"/>
    <n v="1336789860"/>
    <x v="884"/>
    <b v="0"/>
    <x v="84"/>
    <b v="0"/>
  </r>
  <r>
    <n v="885"/>
    <x v="885"/>
    <s v="Cobrette Bardole's widely anticipated sophomore release is ready for tracking and he needs your help to make it a reality!"/>
    <x v="28"/>
    <x v="661"/>
    <x v="2"/>
    <x v="0"/>
    <x v="0"/>
    <n v="1483137311"/>
    <x v="885"/>
    <b v="0"/>
    <x v="64"/>
    <b v="0"/>
  </r>
  <r>
    <n v="886"/>
    <x v="886"/>
    <s v="The time has finally come... Sap Laughter is in the process of updating our merchandise setup, and we need your help making it happen!"/>
    <x v="2"/>
    <x v="82"/>
    <x v="2"/>
    <x v="0"/>
    <x v="0"/>
    <n v="1473972813"/>
    <x v="886"/>
    <b v="0"/>
    <x v="63"/>
    <b v="0"/>
  </r>
  <r>
    <n v="887"/>
    <x v="887"/>
    <s v="Mortimer Nova is attempting to raise enough money to record their new album, Terrible the Fish has Drowned, to release it to the public"/>
    <x v="28"/>
    <x v="117"/>
    <x v="2"/>
    <x v="0"/>
    <x v="0"/>
    <n v="1338159655"/>
    <x v="887"/>
    <b v="0"/>
    <x v="78"/>
    <b v="0"/>
  </r>
  <r>
    <n v="888"/>
    <x v="888"/>
    <s v="Support Ginger Binge sounds. We're an independent 'cosmic Americana' band. We love to play music for you. We are grateful for your help"/>
    <x v="28"/>
    <x v="662"/>
    <x v="2"/>
    <x v="0"/>
    <x v="0"/>
    <n v="1314856800"/>
    <x v="888"/>
    <b v="0"/>
    <x v="80"/>
    <b v="0"/>
  </r>
  <r>
    <n v="889"/>
    <x v="889"/>
    <s v="I have finally decided to follow my dream. I want to be a professional musician. This is the project that with get me there."/>
    <x v="31"/>
    <x v="663"/>
    <x v="2"/>
    <x v="0"/>
    <x v="0"/>
    <n v="1412534943"/>
    <x v="889"/>
    <b v="0"/>
    <x v="58"/>
    <b v="0"/>
  </r>
  <r>
    <n v="890"/>
    <x v="890"/>
    <s v="I'm producing an original gospel-folk, &quot;AmeriqueÃ±o&quot; collection of hymns and songs, so organic you could grow tomatoes with them."/>
    <x v="9"/>
    <x v="366"/>
    <x v="2"/>
    <x v="0"/>
    <x v="0"/>
    <n v="1385055979"/>
    <x v="890"/>
    <b v="0"/>
    <x v="80"/>
    <b v="0"/>
  </r>
  <r>
    <n v="891"/>
    <x v="891"/>
    <s v="Along with a new EP production and release, it's time to bring Den-Mate, LIVE, to a location near you - East Coast and Beyond!"/>
    <x v="6"/>
    <x v="92"/>
    <x v="2"/>
    <x v="0"/>
    <x v="0"/>
    <n v="1408581930"/>
    <x v="891"/>
    <b v="0"/>
    <x v="82"/>
    <b v="0"/>
  </r>
  <r>
    <n v="892"/>
    <x v="892"/>
    <s v="ADCA would like to complete the production of its debut CD, in order to bring the joys of chamber music to its fans, new and old."/>
    <x v="12"/>
    <x v="664"/>
    <x v="2"/>
    <x v="0"/>
    <x v="0"/>
    <n v="1280635200"/>
    <x v="892"/>
    <b v="0"/>
    <x v="57"/>
    <b v="0"/>
  </r>
  <r>
    <n v="893"/>
    <x v="893"/>
    <s v="The Philly music scene is full of amazing talent. This annual music festival is to celebrate those gems within that scene!"/>
    <x v="13"/>
    <x v="148"/>
    <x v="2"/>
    <x v="0"/>
    <x v="0"/>
    <n v="1427920363"/>
    <x v="893"/>
    <b v="0"/>
    <x v="81"/>
    <b v="0"/>
  </r>
  <r>
    <n v="894"/>
    <x v="894"/>
    <s v="Help Saint Sebastian finish their debut album, Melancholy Breakdown, accompanied by a short documentary film about fibromyalgia."/>
    <x v="22"/>
    <x v="665"/>
    <x v="2"/>
    <x v="0"/>
    <x v="0"/>
    <n v="1465169610"/>
    <x v="894"/>
    <b v="0"/>
    <x v="28"/>
    <b v="0"/>
  </r>
  <r>
    <n v="895"/>
    <x v="895"/>
    <s v="ruKus radio is an independent internet radio station focused solely on the independent artist and has been Mainstream-free since 2007! "/>
    <x v="6"/>
    <x v="666"/>
    <x v="2"/>
    <x v="0"/>
    <x v="0"/>
    <n v="1287975829"/>
    <x v="895"/>
    <b v="0"/>
    <x v="63"/>
    <b v="0"/>
  </r>
  <r>
    <n v="896"/>
    <x v="896"/>
    <s v="The people have spoken...the stars have aligned...Hardsoul Poets are making a new record and we want our fans on the front lines."/>
    <x v="6"/>
    <x v="667"/>
    <x v="2"/>
    <x v="0"/>
    <x v="0"/>
    <n v="1440734400"/>
    <x v="896"/>
    <b v="0"/>
    <x v="250"/>
    <b v="0"/>
  </r>
  <r>
    <n v="897"/>
    <x v="897"/>
    <s v="Park XXVII is putting together an album of up and coming Georgia bands. We need money to fund the recording/production costs of this cd"/>
    <x v="9"/>
    <x v="117"/>
    <x v="2"/>
    <x v="0"/>
    <x v="0"/>
    <n v="1354123908"/>
    <x v="897"/>
    <b v="0"/>
    <x v="78"/>
    <b v="0"/>
  </r>
  <r>
    <n v="898"/>
    <x v="898"/>
    <s v="For each month in 2012, Sonnet will be releasing a Jesus-celebrating, grave-shattering, ear-tickling, mind-provoking song!"/>
    <x v="30"/>
    <x v="119"/>
    <x v="2"/>
    <x v="0"/>
    <x v="0"/>
    <n v="1326651110"/>
    <x v="898"/>
    <b v="0"/>
    <x v="84"/>
    <b v="0"/>
  </r>
  <r>
    <n v="899"/>
    <x v="899"/>
    <s v="Lets get 48/14 pressed and in your cd players,ipods,blogs, and facebook status'. Lets get it everywhere!"/>
    <x v="47"/>
    <x v="668"/>
    <x v="2"/>
    <x v="0"/>
    <x v="0"/>
    <n v="1306549362"/>
    <x v="899"/>
    <b v="0"/>
    <x v="22"/>
    <b v="0"/>
  </r>
  <r>
    <n v="900"/>
    <x v="900"/>
    <s v="With Project Revive, I aim to protect and nurture the creative impulse through music."/>
    <x v="10"/>
    <x v="577"/>
    <x v="2"/>
    <x v="0"/>
    <x v="0"/>
    <n v="1459365802"/>
    <x v="900"/>
    <b v="0"/>
    <x v="84"/>
    <b v="0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x v="0"/>
    <n v="1276024260"/>
    <x v="901"/>
    <b v="0"/>
    <x v="78"/>
    <b v="0"/>
  </r>
  <r>
    <n v="902"/>
    <x v="902"/>
    <s v="I'VE STARTED A BRAND NEW ALBUM THAT WILL FEATURE ACID JAZZ, FUNK, ROCK, AND DANCE WITH THE PROMISE OF TOURING NEXT YEAR IN THE USA"/>
    <x v="11"/>
    <x v="456"/>
    <x v="2"/>
    <x v="0"/>
    <x v="0"/>
    <n v="1409412600"/>
    <x v="902"/>
    <b v="0"/>
    <x v="83"/>
    <b v="0"/>
  </r>
  <r>
    <n v="903"/>
    <x v="903"/>
    <s v="The U City Jazz Festival is offered for free to the community and features the best jazz talent from the midwest."/>
    <x v="10"/>
    <x v="669"/>
    <x v="2"/>
    <x v="0"/>
    <x v="0"/>
    <n v="1348367100"/>
    <x v="903"/>
    <b v="0"/>
    <x v="80"/>
    <b v="0"/>
  </r>
  <r>
    <n v="904"/>
    <x v="904"/>
    <s v="Support the preservation of Jazz and help us become a national Jazz Festival with the best music, food, and fun for all ages!"/>
    <x v="63"/>
    <x v="118"/>
    <x v="2"/>
    <x v="0"/>
    <x v="0"/>
    <n v="1451786137"/>
    <x v="904"/>
    <b v="0"/>
    <x v="83"/>
    <b v="0"/>
  </r>
  <r>
    <n v="905"/>
    <x v="905"/>
    <s v="Working hard to get into the studio to record, produce, and edit my break out CD. I hope to realize my vision!"/>
    <x v="115"/>
    <x v="670"/>
    <x v="2"/>
    <x v="0"/>
    <x v="0"/>
    <n v="1295847926"/>
    <x v="905"/>
    <b v="0"/>
    <x v="79"/>
    <b v="0"/>
  </r>
  <r>
    <n v="906"/>
    <x v="906"/>
    <s v="The DMV's most respected saxophonist pay tribute to Motown."/>
    <x v="36"/>
    <x v="117"/>
    <x v="2"/>
    <x v="0"/>
    <x v="0"/>
    <n v="1394681590"/>
    <x v="906"/>
    <b v="0"/>
    <x v="78"/>
    <b v="0"/>
  </r>
  <r>
    <n v="907"/>
    <x v="907"/>
    <s v="Greg Chambers' self-titled CD needs support for post production, replication, and promotion."/>
    <x v="193"/>
    <x v="117"/>
    <x v="2"/>
    <x v="0"/>
    <x v="0"/>
    <n v="1315715823"/>
    <x v="907"/>
    <b v="0"/>
    <x v="78"/>
    <b v="0"/>
  </r>
  <r>
    <n v="908"/>
    <x v="908"/>
    <s v="This project is designed to help protect the environment by using Eco-friendly product packaging."/>
    <x v="30"/>
    <x v="117"/>
    <x v="2"/>
    <x v="0"/>
    <x v="0"/>
    <n v="1280206740"/>
    <x v="908"/>
    <b v="0"/>
    <x v="78"/>
    <b v="0"/>
  </r>
  <r>
    <n v="909"/>
    <x v="909"/>
    <s v="Woody Woodland and Carol Stone, are back on the scene presenting Philly Jazz Fest â€œRemembering Groverâ€ September 22, 2012."/>
    <x v="194"/>
    <x v="624"/>
    <x v="2"/>
    <x v="0"/>
    <x v="0"/>
    <n v="1343016000"/>
    <x v="909"/>
    <b v="0"/>
    <x v="22"/>
    <b v="0"/>
  </r>
  <r>
    <n v="910"/>
    <x v="910"/>
    <s v="After the success of my first album &quot;A Very Hattie Christmas&quot; I'm coming back with my second album &quot;The Way We Used To Bee&quot;."/>
    <x v="131"/>
    <x v="430"/>
    <x v="2"/>
    <x v="1"/>
    <x v="1"/>
    <n v="1488546319"/>
    <x v="910"/>
    <b v="0"/>
    <x v="81"/>
    <b v="0"/>
  </r>
  <r>
    <n v="911"/>
    <x v="911"/>
    <s v="Promoting an &quot;over the top&quot; all inclusive jazz experience featuring top notch performers in a luxurious Latin setting in Lima, Peru."/>
    <x v="57"/>
    <x v="117"/>
    <x v="2"/>
    <x v="0"/>
    <x v="0"/>
    <n v="1390522045"/>
    <x v="911"/>
    <b v="0"/>
    <x v="78"/>
    <b v="0"/>
  </r>
  <r>
    <n v="912"/>
    <x v="912"/>
    <s v="My new album will be called Triad, an album of original music performed by me &amp; guest musical artists."/>
    <x v="8"/>
    <x v="134"/>
    <x v="2"/>
    <x v="0"/>
    <x v="0"/>
    <n v="1355197047"/>
    <x v="912"/>
    <b v="0"/>
    <x v="84"/>
    <b v="0"/>
  </r>
  <r>
    <n v="913"/>
    <x v="913"/>
    <s v="Faith Monah is an unique Gospel-Jazz singer who scats and swings the Word of God. She is ready to record her FIRST jazzy Gospel album."/>
    <x v="11"/>
    <x v="671"/>
    <x v="2"/>
    <x v="0"/>
    <x v="0"/>
    <n v="1336188019"/>
    <x v="913"/>
    <b v="0"/>
    <x v="54"/>
    <b v="0"/>
  </r>
  <r>
    <n v="914"/>
    <x v="914"/>
    <s v="This project is for the making of a music video. All funds will go towards production costs for this event only."/>
    <x v="15"/>
    <x v="117"/>
    <x v="2"/>
    <x v="0"/>
    <x v="0"/>
    <n v="1345918747"/>
    <x v="914"/>
    <b v="0"/>
    <x v="78"/>
    <b v="0"/>
  </r>
  <r>
    <n v="915"/>
    <x v="915"/>
    <s v="â€œThe Deep Brooklyn Suiteâ€ is a series of musical impressions about living and surviving in Brooklyn."/>
    <x v="115"/>
    <x v="672"/>
    <x v="2"/>
    <x v="0"/>
    <x v="0"/>
    <n v="1330577940"/>
    <x v="915"/>
    <b v="0"/>
    <x v="82"/>
    <b v="0"/>
  </r>
  <r>
    <n v="916"/>
    <x v="916"/>
    <s v="Our next audio recording projects are scheduled for November 1 to 3, 2010 here in Kansas City, Missouri! "/>
    <x v="126"/>
    <x v="117"/>
    <x v="2"/>
    <x v="0"/>
    <x v="0"/>
    <n v="1287723600"/>
    <x v="916"/>
    <b v="0"/>
    <x v="78"/>
    <b v="0"/>
  </r>
  <r>
    <n v="917"/>
    <x v="917"/>
    <s v="2014 World Cup / Copa do Mundo is creating much controversy. The song and video support and promote music &amp; sports education for all."/>
    <x v="10"/>
    <x v="134"/>
    <x v="2"/>
    <x v="0"/>
    <x v="0"/>
    <n v="1405305000"/>
    <x v="917"/>
    <b v="0"/>
    <x v="29"/>
    <b v="0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x v="1"/>
    <n v="1417474761"/>
    <x v="918"/>
    <b v="0"/>
    <x v="73"/>
    <b v="0"/>
  </r>
  <r>
    <n v="919"/>
    <x v="919"/>
    <s v="Cool jazz with a New Orleans flavor."/>
    <x v="22"/>
    <x v="173"/>
    <x v="2"/>
    <x v="0"/>
    <x v="0"/>
    <n v="1355930645"/>
    <x v="919"/>
    <b v="0"/>
    <x v="29"/>
    <b v="0"/>
  </r>
  <r>
    <n v="920"/>
    <x v="920"/>
    <s v="Miami club band records powerhouse fusion album. You don't have to be a musician to understand the sound of jazz."/>
    <x v="62"/>
    <x v="117"/>
    <x v="2"/>
    <x v="0"/>
    <x v="0"/>
    <n v="1384448822"/>
    <x v="920"/>
    <b v="0"/>
    <x v="78"/>
    <b v="0"/>
  </r>
  <r>
    <n v="921"/>
    <x v="921"/>
    <s v="I'm recording the music of my uncle, Legendary trumpeter Clifford Brown. Had uncle Cliff lived, how might he revisit his music today?"/>
    <x v="36"/>
    <x v="673"/>
    <x v="2"/>
    <x v="0"/>
    <x v="0"/>
    <n v="1323666376"/>
    <x v="921"/>
    <b v="0"/>
    <x v="9"/>
    <b v="0"/>
  </r>
  <r>
    <n v="922"/>
    <x v="922"/>
    <s v="Our goal is to help educate the world about jazz and its components; how it relates to love, romance, and success."/>
    <x v="100"/>
    <x v="674"/>
    <x v="2"/>
    <x v="0"/>
    <x v="0"/>
    <n v="1412167393"/>
    <x v="922"/>
    <b v="0"/>
    <x v="209"/>
    <b v="0"/>
  </r>
  <r>
    <n v="923"/>
    <x v="923"/>
    <s v="My first solo Album, &quot;Siempre Filiberto&quot;.  Inspired by and dedicated to a great man in my life who I recently lost to a tragic accident"/>
    <x v="36"/>
    <x v="675"/>
    <x v="2"/>
    <x v="0"/>
    <x v="0"/>
    <n v="1416614523"/>
    <x v="923"/>
    <b v="0"/>
    <x v="79"/>
    <b v="0"/>
  </r>
  <r>
    <n v="924"/>
    <x v="924"/>
    <s v="Cultural and jazz instructional classes for youth at Preservation Hall. Preserving traditional New Orleans jazz and it's African roots."/>
    <x v="9"/>
    <x v="676"/>
    <x v="2"/>
    <x v="0"/>
    <x v="0"/>
    <n v="1360795069"/>
    <x v="924"/>
    <b v="0"/>
    <x v="41"/>
    <b v="0"/>
  </r>
  <r>
    <n v="925"/>
    <x v="925"/>
    <s v="This project is a mix of original &amp; standard song selections.  This phase covers recording and package design expenses."/>
    <x v="12"/>
    <x v="669"/>
    <x v="2"/>
    <x v="0"/>
    <x v="0"/>
    <n v="1385590111"/>
    <x v="925"/>
    <b v="0"/>
    <x v="81"/>
    <b v="0"/>
  </r>
  <r>
    <n v="926"/>
    <x v="926"/>
    <s v="we are an ambitious collective of brooklynites striving to fuse a concept album/fim into a multimedia musical theate.Inspired by the 2012shif"/>
    <x v="39"/>
    <x v="117"/>
    <x v="2"/>
    <x v="0"/>
    <x v="0"/>
    <n v="1278628800"/>
    <x v="926"/>
    <b v="0"/>
    <x v="78"/>
    <b v="0"/>
  </r>
  <r>
    <n v="927"/>
    <x v="927"/>
    <s v="Studio CD/DVD Solo project of Pianist &amp; Keyboardist Jetro da Silva"/>
    <x v="22"/>
    <x v="117"/>
    <x v="2"/>
    <x v="0"/>
    <x v="0"/>
    <n v="1337024695"/>
    <x v="927"/>
    <b v="0"/>
    <x v="78"/>
    <b v="0"/>
  </r>
  <r>
    <n v="928"/>
    <x v="928"/>
    <s v="A real Motown Backup singer on 22 gold and platinum albums headlines her own Jazz CD of Motown songs."/>
    <x v="107"/>
    <x v="607"/>
    <x v="2"/>
    <x v="0"/>
    <x v="0"/>
    <n v="1353196800"/>
    <x v="928"/>
    <b v="0"/>
    <x v="33"/>
    <b v="0"/>
  </r>
  <r>
    <n v="929"/>
    <x v="929"/>
    <s v="I am searching for monetary funding to go into a good recording studio and record experimental intuitive improv jazz."/>
    <x v="2"/>
    <x v="117"/>
    <x v="2"/>
    <x v="0"/>
    <x v="0"/>
    <n v="1333946569"/>
    <x v="929"/>
    <b v="0"/>
    <x v="78"/>
    <b v="0"/>
  </r>
  <r>
    <n v="930"/>
    <x v="930"/>
    <s v="We recorded a full-length album to be released this summer for FREE!  All we need is the last $900 to master it. Donate today for some rad gifts!"/>
    <x v="42"/>
    <x v="154"/>
    <x v="2"/>
    <x v="0"/>
    <x v="0"/>
    <n v="1277501520"/>
    <x v="930"/>
    <b v="0"/>
    <x v="81"/>
    <b v="0"/>
  </r>
  <r>
    <n v="931"/>
    <x v="931"/>
    <s v="A contemporary jazz project crossing music lines, from jazz to rock walking through some free elements and full of melody!"/>
    <x v="13"/>
    <x v="449"/>
    <x v="2"/>
    <x v="1"/>
    <x v="1"/>
    <n v="1395007200"/>
    <x v="931"/>
    <b v="0"/>
    <x v="63"/>
    <b v="0"/>
  </r>
  <r>
    <n v="932"/>
    <x v="932"/>
    <s v="Help me to create my 3rd album, a Christmas CD with 16 Holiday/Original favorites!"/>
    <x v="196"/>
    <x v="677"/>
    <x v="2"/>
    <x v="0"/>
    <x v="0"/>
    <n v="1363990545"/>
    <x v="932"/>
    <b v="0"/>
    <x v="209"/>
    <b v="0"/>
  </r>
  <r>
    <n v="933"/>
    <x v="933"/>
    <s v="I've only been able to release 7/10 songs for this album. I'd like to get into a professional studio and record them all properly."/>
    <x v="13"/>
    <x v="678"/>
    <x v="2"/>
    <x v="0"/>
    <x v="0"/>
    <n v="1399867409"/>
    <x v="933"/>
    <b v="0"/>
    <x v="84"/>
    <b v="0"/>
  </r>
  <r>
    <n v="934"/>
    <x v="934"/>
    <s v="Ground Effect is my first solo EP project intended to help promote Fusion and creative music music in Saskatchewan and Canada."/>
    <x v="10"/>
    <x v="679"/>
    <x v="2"/>
    <x v="5"/>
    <x v="5"/>
    <n v="1399183200"/>
    <x v="934"/>
    <b v="0"/>
    <x v="209"/>
    <b v="0"/>
  </r>
  <r>
    <n v="935"/>
    <x v="935"/>
    <s v="This vocal music and spoken word project uses the  gift of life,love,hope &amp; peace to enable people to see themselves as a masterpiece!"/>
    <x v="8"/>
    <x v="155"/>
    <x v="2"/>
    <x v="0"/>
    <x v="0"/>
    <n v="1454054429"/>
    <x v="935"/>
    <b v="0"/>
    <x v="84"/>
    <b v="0"/>
  </r>
  <r>
    <n v="936"/>
    <x v="936"/>
    <s v="A CD of a live Jazz concert featuring Marti Mendenhall, George Mitchell, Scott Steed and Todd Strait."/>
    <x v="123"/>
    <x v="117"/>
    <x v="2"/>
    <x v="0"/>
    <x v="0"/>
    <n v="1326916800"/>
    <x v="936"/>
    <b v="0"/>
    <x v="78"/>
    <b v="0"/>
  </r>
  <r>
    <n v="937"/>
    <x v="937"/>
    <s v="We've been invited to perform at Jazz Festival 2013. We must request funding to successfully manage this special invitation"/>
    <x v="8"/>
    <x v="130"/>
    <x v="2"/>
    <x v="0"/>
    <x v="0"/>
    <n v="1383509357"/>
    <x v="937"/>
    <b v="0"/>
    <x v="84"/>
    <b v="0"/>
  </r>
  <r>
    <n v="938"/>
    <x v="938"/>
    <s v="Creating new avenues of exposure for young Jazz &amp; Soul artists_x000a_to express their Art of Music."/>
    <x v="39"/>
    <x v="379"/>
    <x v="2"/>
    <x v="0"/>
    <x v="0"/>
    <n v="1346585448"/>
    <x v="938"/>
    <b v="0"/>
    <x v="29"/>
    <b v="0"/>
  </r>
  <r>
    <n v="939"/>
    <x v="939"/>
    <s v="Jazz to jazz, New York to France, a piano trio of cutting-edge French jazzmen and a NY-based Japanese jazz pianist. Superbly different!"/>
    <x v="181"/>
    <x v="130"/>
    <x v="2"/>
    <x v="0"/>
    <x v="0"/>
    <n v="1372622280"/>
    <x v="939"/>
    <b v="0"/>
    <x v="84"/>
    <b v="0"/>
  </r>
  <r>
    <n v="940"/>
    <x v="940"/>
    <s v="The 1st club in your bag should be between your ears!  Light up Your Brain Power. Play Smarter. Swing the LUMIC Band.."/>
    <x v="7"/>
    <x v="680"/>
    <x v="2"/>
    <x v="0"/>
    <x v="0"/>
    <n v="1439251926"/>
    <x v="940"/>
    <b v="0"/>
    <x v="25"/>
    <b v="0"/>
  </r>
  <r>
    <n v="941"/>
    <x v="941"/>
    <s v="Snoring shouldn't ruin your or your partner's sleep and you don't need expensive, uncomfortable or ugly devices to help the problem"/>
    <x v="63"/>
    <x v="681"/>
    <x v="2"/>
    <x v="0"/>
    <x v="0"/>
    <n v="1486693145"/>
    <x v="941"/>
    <b v="0"/>
    <x v="162"/>
    <b v="0"/>
  </r>
  <r>
    <n v="942"/>
    <x v="942"/>
    <s v="A Hands Free head mounted display adapter that supports the I AM Cardboard dscvr VR viewer for comfortable extended 3-D/VR viewing."/>
    <x v="51"/>
    <x v="682"/>
    <x v="2"/>
    <x v="0"/>
    <x v="0"/>
    <n v="1455826460"/>
    <x v="942"/>
    <b v="0"/>
    <x v="38"/>
    <b v="0"/>
  </r>
  <r>
    <n v="943"/>
    <x v="943"/>
    <s v="A mask for home or travel that will give you the best, undisturbed sleep of your life."/>
    <x v="9"/>
    <x v="683"/>
    <x v="2"/>
    <x v="0"/>
    <x v="0"/>
    <n v="1480438905"/>
    <x v="943"/>
    <b v="0"/>
    <x v="8"/>
    <b v="0"/>
  </r>
  <r>
    <n v="944"/>
    <x v="944"/>
    <s v="Find your pet when it's missing, digitally store pet-related information, and locate pet friend establishments and services."/>
    <x v="63"/>
    <x v="684"/>
    <x v="2"/>
    <x v="0"/>
    <x v="0"/>
    <n v="1460988000"/>
    <x v="944"/>
    <b v="0"/>
    <x v="93"/>
    <b v="0"/>
  </r>
  <r>
    <n v="945"/>
    <x v="945"/>
    <s v="Make your watch Smart ! CT Band is an ultra-thin, high-tech smart watch-strap awarded twice at CES 2017 las vegas"/>
    <x v="57"/>
    <x v="685"/>
    <x v="2"/>
    <x v="6"/>
    <x v="3"/>
    <n v="1487462340"/>
    <x v="945"/>
    <b v="0"/>
    <x v="38"/>
    <b v="0"/>
  </r>
  <r>
    <n v="946"/>
    <x v="946"/>
    <s v="Soft edged-Hard working. The perfect wearable organization for the home and professional shop."/>
    <x v="36"/>
    <x v="686"/>
    <x v="2"/>
    <x v="0"/>
    <x v="0"/>
    <n v="1473444048"/>
    <x v="946"/>
    <b v="0"/>
    <x v="81"/>
    <b v="0"/>
  </r>
  <r>
    <n v="947"/>
    <x v="947"/>
    <s v="The CCP Pack is a bag that charges your smartphones and tablets on the go! Also holds small important items. &quot;Never Without Power&quot;."/>
    <x v="16"/>
    <x v="117"/>
    <x v="2"/>
    <x v="0"/>
    <x v="0"/>
    <n v="1467312306"/>
    <x v="947"/>
    <b v="0"/>
    <x v="78"/>
    <b v="0"/>
  </r>
  <r>
    <n v="948"/>
    <x v="948"/>
    <s v="T-Shirt with Led panel controlled by Android app over WiFi. _x000a_Multiple shirts, games, text, video effects support,"/>
    <x v="23"/>
    <x v="374"/>
    <x v="2"/>
    <x v="9"/>
    <x v="3"/>
    <n v="1457812364"/>
    <x v="948"/>
    <b v="0"/>
    <x v="22"/>
    <b v="0"/>
  </r>
  <r>
    <n v="949"/>
    <x v="949"/>
    <s v="Der INBED ist ein innovatives Multisensor-Wearable fÃ¼r die SturzprÃ¤vention motorisch eingeschrÃ¤nkter Personen."/>
    <x v="22"/>
    <x v="687"/>
    <x v="2"/>
    <x v="12"/>
    <x v="3"/>
    <n v="1456016576"/>
    <x v="949"/>
    <b v="0"/>
    <x v="63"/>
    <b v="0"/>
  </r>
  <r>
    <n v="950"/>
    <x v="950"/>
    <s v="Rider worn tail light brake light. Adheres to virtually any coat, jacket or vest. Stays on even when you get off."/>
    <x v="10"/>
    <x v="688"/>
    <x v="2"/>
    <x v="5"/>
    <x v="5"/>
    <n v="1453053661"/>
    <x v="950"/>
    <b v="0"/>
    <x v="54"/>
    <b v="0"/>
  </r>
  <r>
    <n v="951"/>
    <x v="951"/>
    <s v="Revolutionizing the way we walk our dogs!"/>
    <x v="63"/>
    <x v="689"/>
    <x v="2"/>
    <x v="0"/>
    <x v="0"/>
    <n v="1465054872"/>
    <x v="951"/>
    <b v="0"/>
    <x v="212"/>
    <b v="0"/>
  </r>
  <r>
    <n v="952"/>
    <x v="952"/>
    <s v="Audionoggin: Wireless personal surround sound for the athlete in everyone."/>
    <x v="197"/>
    <x v="690"/>
    <x v="2"/>
    <x v="0"/>
    <x v="0"/>
    <n v="1479483812"/>
    <x v="952"/>
    <b v="0"/>
    <x v="193"/>
    <b v="0"/>
  </r>
  <r>
    <n v="953"/>
    <x v="953"/>
    <s v="IRring is the worlds first universal remote control that fits on your finger and controls your TV, your lighting, and your life."/>
    <x v="36"/>
    <x v="691"/>
    <x v="2"/>
    <x v="0"/>
    <x v="0"/>
    <n v="1422158199"/>
    <x v="953"/>
    <b v="0"/>
    <x v="81"/>
    <b v="0"/>
  </r>
  <r>
    <n v="954"/>
    <x v="954"/>
    <s v="Turn your iPhone into wearable tech &amp; GoPro. Features: Selfie Stick, Tripod, &amp; Protective Top. Great for everyday carry."/>
    <x v="36"/>
    <x v="692"/>
    <x v="2"/>
    <x v="0"/>
    <x v="0"/>
    <n v="1440100839"/>
    <x v="954"/>
    <b v="0"/>
    <x v="196"/>
    <b v="0"/>
  </r>
  <r>
    <n v="955"/>
    <x v="955"/>
    <s v="PAXIEâ„¢ is a GPS enabled safety wearable for kids that promotes discovery and play while offering parents peace of mind."/>
    <x v="82"/>
    <x v="693"/>
    <x v="2"/>
    <x v="0"/>
    <x v="0"/>
    <n v="1473750300"/>
    <x v="955"/>
    <b v="0"/>
    <x v="251"/>
    <b v="0"/>
  </r>
  <r>
    <n v="956"/>
    <x v="956"/>
    <s v="You can rent out your Car with Uber. _x000a_You can rent out your Home with Airbnb. _x000a_Now you can rent out your CLOSET with SemiYOURS!"/>
    <x v="63"/>
    <x v="386"/>
    <x v="2"/>
    <x v="0"/>
    <x v="0"/>
    <n v="1430081759"/>
    <x v="956"/>
    <b v="0"/>
    <x v="57"/>
    <b v="0"/>
  </r>
  <r>
    <n v="957"/>
    <x v="957"/>
    <s v="A Leather Smart watch Band, that NEVER needs to be charged for only $37!"/>
    <x v="14"/>
    <x v="694"/>
    <x v="2"/>
    <x v="0"/>
    <x v="0"/>
    <n v="1479392133"/>
    <x v="957"/>
    <b v="0"/>
    <x v="63"/>
    <b v="0"/>
  </r>
  <r>
    <n v="958"/>
    <x v="958"/>
    <s v="Brown Leather and Black Nylon extra-long Apple Watch bands for large wrists connects to 42mm. Go measure! Design fits 190-250mm wrists."/>
    <x v="198"/>
    <x v="695"/>
    <x v="2"/>
    <x v="0"/>
    <x v="0"/>
    <n v="1428641940"/>
    <x v="958"/>
    <b v="0"/>
    <x v="57"/>
    <b v="0"/>
  </r>
  <r>
    <n v="959"/>
    <x v="959"/>
    <s v="The Pi (Arduino-Compatible) is a new kind of wearable. It's a diy smartwatch with a round display, touch ring, and a powerful CPU!"/>
    <x v="63"/>
    <x v="696"/>
    <x v="2"/>
    <x v="0"/>
    <x v="0"/>
    <n v="1421640665"/>
    <x v="959"/>
    <b v="0"/>
    <x v="199"/>
    <b v="0"/>
  </r>
  <r>
    <n v="960"/>
    <x v="960"/>
    <s v="Kai sits right behind your ear and lets you access a smart voice interface 24/7. Call, text, search, and even call an Uber."/>
    <x v="199"/>
    <x v="697"/>
    <x v="2"/>
    <x v="0"/>
    <x v="0"/>
    <n v="1489500155"/>
    <x v="960"/>
    <b v="0"/>
    <x v="101"/>
    <b v="0"/>
  </r>
  <r>
    <n v="961"/>
    <x v="961"/>
    <s v="Active, happy &amp; healthy together! _x000a_Thatâ€™s our mission for all dogs and their parents."/>
    <x v="75"/>
    <x v="698"/>
    <x v="2"/>
    <x v="0"/>
    <x v="0"/>
    <n v="1487617200"/>
    <x v="961"/>
    <b v="0"/>
    <x v="238"/>
    <b v="0"/>
  </r>
  <r>
    <n v="962"/>
    <x v="962"/>
    <s v="Introducing the iDavit, a revolutionary crane-like system thatâ€™ll allow you to work anywhere. Hands free to be totally hands on."/>
    <x v="30"/>
    <x v="699"/>
    <x v="2"/>
    <x v="0"/>
    <x v="0"/>
    <n v="1455210353"/>
    <x v="962"/>
    <b v="0"/>
    <x v="77"/>
    <b v="0"/>
  </r>
  <r>
    <n v="963"/>
    <x v="963"/>
    <s v="WE are molding an educated, motivated, non violent GENERATION!"/>
    <x v="19"/>
    <x v="700"/>
    <x v="2"/>
    <x v="0"/>
    <x v="0"/>
    <n v="1476717319"/>
    <x v="963"/>
    <b v="0"/>
    <x v="82"/>
    <b v="0"/>
  </r>
  <r>
    <n v="964"/>
    <x v="964"/>
    <s v="Tired of fumbling around for the audio controls on your phone?  Easily control your music with the GoMote and a click of your thumb."/>
    <x v="74"/>
    <x v="701"/>
    <x v="2"/>
    <x v="5"/>
    <x v="5"/>
    <n v="1441119919"/>
    <x v="964"/>
    <b v="0"/>
    <x v="60"/>
    <b v="0"/>
  </r>
  <r>
    <n v="965"/>
    <x v="965"/>
    <s v="Palms Free RetractableCell Phone Harness fits all Cell phones Iphone 4 5 6 7 Galaxy S Go Pro Ipad Mini and Tablets Keep your hands free"/>
    <x v="31"/>
    <x v="501"/>
    <x v="2"/>
    <x v="0"/>
    <x v="0"/>
    <n v="1477454340"/>
    <x v="965"/>
    <b v="0"/>
    <x v="79"/>
    <b v="0"/>
  </r>
  <r>
    <n v="966"/>
    <x v="966"/>
    <s v="ICE SHIRT; running, multi-sport, cycling, &amp; athletic wear shirts that hold melting ice to cool you on hot days."/>
    <x v="14"/>
    <x v="702"/>
    <x v="2"/>
    <x v="0"/>
    <x v="0"/>
    <n v="1475766932"/>
    <x v="966"/>
    <b v="0"/>
    <x v="209"/>
    <b v="0"/>
  </r>
  <r>
    <n v="967"/>
    <x v="967"/>
    <s v="Better Beanie is the new therapeutic wearable designed to assist you while keeping your hands free."/>
    <x v="22"/>
    <x v="703"/>
    <x v="2"/>
    <x v="0"/>
    <x v="0"/>
    <n v="1461301574"/>
    <x v="967"/>
    <b v="0"/>
    <x v="75"/>
    <b v="0"/>
  </r>
  <r>
    <n v="968"/>
    <x v="968"/>
    <s v="Anyone who want to support of this will be credited. This will be my ultimate build. Full animatronics, from arms, legs, H.U.D, etc"/>
    <x v="6"/>
    <x v="437"/>
    <x v="2"/>
    <x v="0"/>
    <x v="0"/>
    <n v="1408134034"/>
    <x v="968"/>
    <b v="0"/>
    <x v="80"/>
    <b v="0"/>
  </r>
  <r>
    <n v="969"/>
    <x v="969"/>
    <s v="Geek &amp; Chic Smart Jewelry Collection, Wearables Meet Style!"/>
    <x v="11"/>
    <x v="704"/>
    <x v="2"/>
    <x v="14"/>
    <x v="10"/>
    <n v="1486624607"/>
    <x v="969"/>
    <b v="0"/>
    <x v="202"/>
    <b v="0"/>
  </r>
  <r>
    <n v="970"/>
    <x v="970"/>
    <s v="Stainless Steel Modular Ring with screw on bezels for WiFi + Bluetooth + NFC Wireless modules with open source IOS and Android Apps"/>
    <x v="10"/>
    <x v="705"/>
    <x v="2"/>
    <x v="5"/>
    <x v="5"/>
    <n v="1485147540"/>
    <x v="970"/>
    <b v="0"/>
    <x v="25"/>
    <b v="0"/>
  </r>
  <r>
    <n v="971"/>
    <x v="971"/>
    <s v="Our amazing product is simple and sleek. Our laser system is USB rechargeable for hours of fun. Android / Apple App Controlled."/>
    <x v="57"/>
    <x v="706"/>
    <x v="2"/>
    <x v="0"/>
    <x v="0"/>
    <n v="1433178060"/>
    <x v="971"/>
    <b v="0"/>
    <x v="81"/>
    <b v="0"/>
  </r>
  <r>
    <n v="972"/>
    <x v="972"/>
    <s v="Slackers Patent-Pending Magnetic Clip and Cable System, Amazing Sound, Durability and Value Can't Be Beat...AT ANY PRICE!!"/>
    <x v="22"/>
    <x v="707"/>
    <x v="2"/>
    <x v="0"/>
    <x v="0"/>
    <n v="1409813940"/>
    <x v="972"/>
    <b v="0"/>
    <x v="43"/>
    <b v="0"/>
  </r>
  <r>
    <n v="973"/>
    <x v="973"/>
    <s v="The RS-1 is one of the most innovative workout tools to hit the market ever.  A must have for anyone that enjoys new ways to get fit."/>
    <x v="22"/>
    <x v="708"/>
    <x v="2"/>
    <x v="0"/>
    <x v="0"/>
    <n v="1447032093"/>
    <x v="973"/>
    <b v="0"/>
    <x v="22"/>
    <b v="0"/>
  </r>
  <r>
    <n v="974"/>
    <x v="974"/>
    <s v="The device that allows those with artificial knees or arthritic knees to kneel down without putting pressure on their knees."/>
    <x v="63"/>
    <x v="668"/>
    <x v="2"/>
    <x v="0"/>
    <x v="0"/>
    <n v="1458925156"/>
    <x v="974"/>
    <b v="0"/>
    <x v="83"/>
    <b v="0"/>
  </r>
  <r>
    <n v="975"/>
    <x v="975"/>
    <s v="Horologic5 creates a case for the Apple Watch that reflects true luxury &amp; style. Check out the Garstin Luxury Case in 38mm/42mm"/>
    <x v="57"/>
    <x v="709"/>
    <x v="2"/>
    <x v="0"/>
    <x v="0"/>
    <n v="1467132185"/>
    <x v="975"/>
    <b v="0"/>
    <x v="54"/>
    <b v="0"/>
  </r>
  <r>
    <n v="976"/>
    <x v="976"/>
    <s v="The Cinnamon II is an AppleÂ® ][ compatible wrist watch. Featuring 32k of memory and a 1 Mhz cpu. It's the ultimate in geek fashion."/>
    <x v="60"/>
    <x v="710"/>
    <x v="2"/>
    <x v="2"/>
    <x v="2"/>
    <n v="1439515497"/>
    <x v="976"/>
    <b v="0"/>
    <x v="59"/>
    <b v="0"/>
  </r>
  <r>
    <n v="977"/>
    <x v="977"/>
    <s v="The unique adapter to apply standard watch straps at your Samsung Gear S2 Sport and Sport 3G! Small, functional and handsome."/>
    <x v="200"/>
    <x v="711"/>
    <x v="2"/>
    <x v="15"/>
    <x v="3"/>
    <n v="1456094197"/>
    <x v="977"/>
    <b v="0"/>
    <x v="8"/>
    <b v="0"/>
  </r>
  <r>
    <n v="978"/>
    <x v="978"/>
    <s v="hidn tempo is an intelligent watch band that allows you to monitor your stress and manage it anywhere, anytime."/>
    <x v="201"/>
    <x v="712"/>
    <x v="2"/>
    <x v="11"/>
    <x v="9"/>
    <n v="1456385101"/>
    <x v="978"/>
    <b v="0"/>
    <x v="252"/>
    <b v="0"/>
  </r>
  <r>
    <n v="979"/>
    <x v="979"/>
    <s v="Trequant is specifically designed for people with tremors. It helps them to track and analyse their tremors for better understanding."/>
    <x v="19"/>
    <x v="713"/>
    <x v="2"/>
    <x v="0"/>
    <x v="0"/>
    <n v="1466449140"/>
    <x v="979"/>
    <b v="0"/>
    <x v="93"/>
    <b v="0"/>
  </r>
  <r>
    <n v="980"/>
    <x v="980"/>
    <s v="Jayster devices and Jayster app both use Bluetooth Smart technology to provide the most user-friendly system for finding lost valuables"/>
    <x v="3"/>
    <x v="714"/>
    <x v="2"/>
    <x v="0"/>
    <x v="0"/>
    <n v="1417387322"/>
    <x v="980"/>
    <b v="0"/>
    <x v="162"/>
    <b v="0"/>
  </r>
  <r>
    <n v="981"/>
    <x v="981"/>
    <s v="Tabla Alpha-Num AEIOU Universal Remote &amp; Keyboard + Control. Multi platform wireless use anywhere wearable invisibles development kit."/>
    <x v="150"/>
    <x v="143"/>
    <x v="2"/>
    <x v="0"/>
    <x v="0"/>
    <n v="1407624222"/>
    <x v="981"/>
    <b v="0"/>
    <x v="80"/>
    <b v="0"/>
  </r>
  <r>
    <n v="982"/>
    <x v="982"/>
    <s v="revolutonary ultra-slim 2-in-1 Smart  2-in-1 I-PHONE handle/WALLETtm with 360 rotatiion"/>
    <x v="178"/>
    <x v="158"/>
    <x v="2"/>
    <x v="0"/>
    <x v="0"/>
    <n v="1475431486"/>
    <x v="982"/>
    <b v="0"/>
    <x v="83"/>
    <b v="0"/>
  </r>
  <r>
    <n v="983"/>
    <x v="983"/>
    <s v="Our t-shirt maintains steady temperatures through hot and cold focal points capable of reaching a 36ÂºF/20ÂºC range in under 2 minutes!"/>
    <x v="202"/>
    <x v="715"/>
    <x v="2"/>
    <x v="3"/>
    <x v="3"/>
    <n v="1471985640"/>
    <x v="983"/>
    <b v="0"/>
    <x v="122"/>
    <b v="0"/>
  </r>
  <r>
    <n v="984"/>
    <x v="984"/>
    <s v="Hello world,_x000a__x000a_My name is Earl Eddings, I'm just your average hard working family man from Virginia. I'm here because I need you to help"/>
    <x v="3"/>
    <x v="437"/>
    <x v="2"/>
    <x v="0"/>
    <x v="0"/>
    <n v="1427507208"/>
    <x v="984"/>
    <b v="0"/>
    <x v="83"/>
    <b v="0"/>
  </r>
  <r>
    <n v="985"/>
    <x v="985"/>
    <s v="Make your heart shine and watch it work! Cardiglow tracks improvements, times intervals and translates heart rate into color."/>
    <x v="11"/>
    <x v="716"/>
    <x v="2"/>
    <x v="12"/>
    <x v="3"/>
    <n v="1451602800"/>
    <x v="985"/>
    <b v="0"/>
    <x v="23"/>
    <b v="0"/>
  </r>
  <r>
    <n v="986"/>
    <x v="986"/>
    <s v="Amazing heated snow sport gloves; synonymous with quality, fusing innovative heat technology, style, functionality &amp; unique design."/>
    <x v="22"/>
    <x v="567"/>
    <x v="2"/>
    <x v="1"/>
    <x v="1"/>
    <n v="1452384000"/>
    <x v="986"/>
    <b v="0"/>
    <x v="23"/>
    <b v="0"/>
  </r>
  <r>
    <n v="987"/>
    <x v="987"/>
    <s v="Always know where your precious children are. Let them explore the world freely and in a secure way by using the Kidswatcher."/>
    <x v="63"/>
    <x v="717"/>
    <x v="2"/>
    <x v="9"/>
    <x v="3"/>
    <n v="1403507050"/>
    <x v="987"/>
    <b v="0"/>
    <x v="14"/>
    <b v="0"/>
  </r>
  <r>
    <n v="988"/>
    <x v="988"/>
    <s v="Itâ€™s original, fashion and unique, Ohyear is the first cover for your earphones that wears your style._x000a_Designed and made in Italy"/>
    <x v="10"/>
    <x v="117"/>
    <x v="2"/>
    <x v="13"/>
    <x v="3"/>
    <n v="1475310825"/>
    <x v="988"/>
    <b v="0"/>
    <x v="78"/>
    <b v="0"/>
  </r>
  <r>
    <n v="989"/>
    <x v="989"/>
    <s v="The most useful phone charger you will ever buy"/>
    <x v="3"/>
    <x v="718"/>
    <x v="2"/>
    <x v="0"/>
    <x v="0"/>
    <n v="1475101495"/>
    <x v="989"/>
    <b v="0"/>
    <x v="58"/>
    <b v="0"/>
  </r>
  <r>
    <n v="990"/>
    <x v="990"/>
    <s v="The revolutionized carseat, where no child will be left alone in a hot vehicle ever again. This alarm will save multiple babie's lives."/>
    <x v="31"/>
    <x v="375"/>
    <x v="2"/>
    <x v="0"/>
    <x v="0"/>
    <n v="1409770164"/>
    <x v="990"/>
    <b v="0"/>
    <x v="84"/>
    <b v="0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x v="1"/>
    <n v="1468349460"/>
    <x v="991"/>
    <b v="0"/>
    <x v="63"/>
    <b v="0"/>
  </r>
  <r>
    <n v="992"/>
    <x v="992"/>
    <s v="The HOTTEST and COOLEST thing yet! WairConditioning... an entirely new level of comfortability!"/>
    <x v="57"/>
    <x v="720"/>
    <x v="2"/>
    <x v="0"/>
    <x v="0"/>
    <n v="1462655519"/>
    <x v="992"/>
    <b v="0"/>
    <x v="80"/>
    <b v="0"/>
  </r>
  <r>
    <n v="993"/>
    <x v="993"/>
    <s v="Shield TL is a tail light for a bicycle w/ radar technology. It makes you more visible to cars and drivers at a greater distance."/>
    <x v="54"/>
    <x v="721"/>
    <x v="2"/>
    <x v="0"/>
    <x v="0"/>
    <n v="1478926800"/>
    <x v="993"/>
    <b v="0"/>
    <x v="193"/>
    <b v="0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x v="0"/>
    <n v="1417388340"/>
    <x v="994"/>
    <b v="0"/>
    <x v="202"/>
    <b v="0"/>
  </r>
  <r>
    <n v="995"/>
    <x v="995"/>
    <s v="DAZLN nails light up near NFC devices like your mobile phone. If you're tired of receiving or gifting the same old thing look here!"/>
    <x v="3"/>
    <x v="723"/>
    <x v="2"/>
    <x v="0"/>
    <x v="0"/>
    <n v="1417276800"/>
    <x v="995"/>
    <b v="0"/>
    <x v="82"/>
    <b v="0"/>
  </r>
  <r>
    <n v="996"/>
    <x v="996"/>
    <s v="Study the behaviour of technical communities by tracking their movement  through wearables"/>
    <x v="23"/>
    <x v="654"/>
    <x v="2"/>
    <x v="0"/>
    <x v="0"/>
    <n v="1406474820"/>
    <x v="996"/>
    <b v="0"/>
    <x v="81"/>
    <b v="0"/>
  </r>
  <r>
    <n v="997"/>
    <x v="997"/>
    <s v="The iPhanny keeps your iPhone 6 safe from bending in those dangerous pants pockets."/>
    <x v="10"/>
    <x v="654"/>
    <x v="2"/>
    <x v="0"/>
    <x v="0"/>
    <n v="1417145297"/>
    <x v="997"/>
    <b v="0"/>
    <x v="22"/>
    <b v="0"/>
  </r>
  <r>
    <n v="998"/>
    <x v="998"/>
    <s v="Ollinfit is the first wearable fitness trainer with 3 sensors for superior accuracy, feedback and results."/>
    <x v="127"/>
    <x v="724"/>
    <x v="2"/>
    <x v="5"/>
    <x v="5"/>
    <n v="1447909401"/>
    <x v="998"/>
    <b v="0"/>
    <x v="194"/>
    <b v="0"/>
  </r>
  <r>
    <n v="999"/>
    <x v="999"/>
    <s v="Built in running, cycling, pedometer, and golf features for the edge you need to perform at your very best!"/>
    <x v="60"/>
    <x v="725"/>
    <x v="2"/>
    <x v="5"/>
    <x v="5"/>
    <n v="1415865720"/>
    <x v="999"/>
    <b v="0"/>
    <x v="244"/>
    <b v="0"/>
  </r>
  <r>
    <n v="1000"/>
    <x v="1000"/>
    <s v="Ristola watches made in La Chaux de-Fonds, Switzerland. A new brand of COSC and ISO Certified Professional watches."/>
    <x v="203"/>
    <x v="726"/>
    <x v="1"/>
    <x v="0"/>
    <x v="0"/>
    <n v="1489537560"/>
    <x v="1000"/>
    <b v="0"/>
    <x v="79"/>
    <b v="0"/>
  </r>
  <r>
    <n v="1001"/>
    <x v="1001"/>
    <s v="We make stylish sports clothing from LED jackets to backpacks and LED arm bands.With our LED technology you're sure to be seen in style"/>
    <x v="10"/>
    <x v="107"/>
    <x v="0"/>
    <x v="1"/>
    <x v="1"/>
    <n v="1485796613"/>
    <x v="1001"/>
    <b v="0"/>
    <x v="80"/>
    <b v="0"/>
  </r>
  <r>
    <n v="1002"/>
    <x v="1002"/>
    <s v="A modern day locket that uses NFC technology to link your precious photos, videos, apps, and more. Choose our design or submit yours."/>
    <x v="204"/>
    <x v="727"/>
    <x v="1"/>
    <x v="0"/>
    <x v="0"/>
    <n v="1450331940"/>
    <x v="1002"/>
    <b v="0"/>
    <x v="19"/>
    <b v="0"/>
  </r>
  <r>
    <n v="1003"/>
    <x v="1003"/>
    <s v="Connected, heating, premium quality and comfortable leather sneakers - hand-crafted in France."/>
    <x v="22"/>
    <x v="728"/>
    <x v="1"/>
    <x v="6"/>
    <x v="3"/>
    <n v="1489680061"/>
    <x v="1003"/>
    <b v="0"/>
    <x v="41"/>
    <b v="0"/>
  </r>
  <r>
    <n v="1004"/>
    <x v="1004"/>
    <s v="Harnessing wearable technology as a powerful defense for food-allergy children."/>
    <x v="31"/>
    <x v="729"/>
    <x v="1"/>
    <x v="0"/>
    <x v="0"/>
    <n v="1455814827"/>
    <x v="1004"/>
    <b v="0"/>
    <x v="195"/>
    <b v="0"/>
  </r>
  <r>
    <n v="1005"/>
    <x v="1005"/>
    <s v="The Forcite Alpine helmet records 4K footage and keeps you connected all in one sleek design."/>
    <x v="61"/>
    <x v="730"/>
    <x v="1"/>
    <x v="0"/>
    <x v="0"/>
    <n v="1446217183"/>
    <x v="1005"/>
    <b v="0"/>
    <x v="253"/>
    <b v="0"/>
  </r>
  <r>
    <n v="1006"/>
    <x v="1006"/>
    <s v="Sweat resistant, colorful, durable, CUSTOMIZABLE, watch bands &amp; protector bands that fit the Moto360 smartwatch."/>
    <x v="23"/>
    <x v="731"/>
    <x v="1"/>
    <x v="0"/>
    <x v="0"/>
    <n v="1418368260"/>
    <x v="1006"/>
    <b v="0"/>
    <x v="22"/>
    <b v="0"/>
  </r>
  <r>
    <n v="1007"/>
    <x v="1007"/>
    <s v="Our knee sleeve monitors your muscles and recommends rest time (on a mobile app) when it detects overexertion!"/>
    <x v="11"/>
    <x v="732"/>
    <x v="1"/>
    <x v="0"/>
    <x v="0"/>
    <n v="1481727623"/>
    <x v="1007"/>
    <b v="0"/>
    <x v="88"/>
    <b v="0"/>
  </r>
  <r>
    <n v="1008"/>
    <x v="1008"/>
    <s v="MICLOP es una cabina portable impresa en 3D protegida en el interior con espuma acÃºstica, reduce el ruido ambiental o rebote de sonido."/>
    <x v="205"/>
    <x v="156"/>
    <x v="1"/>
    <x v="14"/>
    <x v="10"/>
    <n v="1482953115"/>
    <x v="1008"/>
    <b v="0"/>
    <x v="29"/>
    <b v="0"/>
  </r>
  <r>
    <n v="1009"/>
    <x v="1009"/>
    <s v="R-CON is a wearable that measures running form. Instantly know when your form is breaking down and when you are running your strongest."/>
    <x v="63"/>
    <x v="733"/>
    <x v="1"/>
    <x v="0"/>
    <x v="0"/>
    <n v="1466346646"/>
    <x v="1009"/>
    <b v="0"/>
    <x v="21"/>
    <b v="0"/>
  </r>
  <r>
    <n v="1010"/>
    <x v="1010"/>
    <s v="A beautiful biometric smartphone wrist dock, features a revolutionary reusable adhesive; 3 position phone stand and multi-purpose tool."/>
    <x v="206"/>
    <x v="734"/>
    <x v="1"/>
    <x v="0"/>
    <x v="0"/>
    <n v="1473044340"/>
    <x v="1010"/>
    <b v="0"/>
    <x v="80"/>
    <b v="0"/>
  </r>
  <r>
    <n v="1011"/>
    <x v="1011"/>
    <s v="The first action sports training sleeve/leg protector of its kind to offer an unduplicated level of targeted protection!"/>
    <x v="22"/>
    <x v="735"/>
    <x v="1"/>
    <x v="0"/>
    <x v="0"/>
    <n v="1418938395"/>
    <x v="1011"/>
    <b v="0"/>
    <x v="29"/>
    <b v="0"/>
  </r>
  <r>
    <n v="1012"/>
    <x v="1012"/>
    <s v="The world's most advanced jacket for SMARTPHONE USER ,for WORKOUT, for TRAVEL, for OUTDOOR /Bluetooth Charging Wearable Apparel"/>
    <x v="10"/>
    <x v="736"/>
    <x v="0"/>
    <x v="0"/>
    <x v="0"/>
    <n v="1485254052"/>
    <x v="1012"/>
    <b v="0"/>
    <x v="254"/>
    <b v="0"/>
  </r>
  <r>
    <n v="1013"/>
    <x v="1013"/>
    <s v="Versa Prima: The first portable and wearable LED strip that's controlled via Bluetooth. Designed to be versatile for your creativity."/>
    <x v="31"/>
    <x v="737"/>
    <x v="1"/>
    <x v="0"/>
    <x v="0"/>
    <n v="1451419200"/>
    <x v="1013"/>
    <b v="0"/>
    <x v="240"/>
    <b v="0"/>
  </r>
  <r>
    <n v="1014"/>
    <x v="1014"/>
    <s v="CHEMION is an eyewear device that lets you show your creativity to the world."/>
    <x v="3"/>
    <x v="738"/>
    <x v="1"/>
    <x v="0"/>
    <x v="0"/>
    <n v="1420070615"/>
    <x v="1014"/>
    <b v="0"/>
    <x v="38"/>
    <b v="0"/>
  </r>
  <r>
    <n v="1015"/>
    <x v="1015"/>
    <s v="SKIN - The wearable music remote control which makes your fitness lifestyle a bit easier"/>
    <x v="7"/>
    <x v="739"/>
    <x v="1"/>
    <x v="16"/>
    <x v="11"/>
    <n v="1448489095"/>
    <x v="1015"/>
    <b v="0"/>
    <x v="79"/>
    <b v="0"/>
  </r>
  <r>
    <n v="1016"/>
    <x v="1016"/>
    <s v="Send an alert for help and find missing people, pets, and valuables with the touch of a button. Get yours today!"/>
    <x v="57"/>
    <x v="740"/>
    <x v="1"/>
    <x v="0"/>
    <x v="0"/>
    <n v="1459992856"/>
    <x v="1016"/>
    <b v="0"/>
    <x v="44"/>
    <b v="0"/>
  </r>
  <r>
    <n v="1017"/>
    <x v="1017"/>
    <s v="Enjoy high-quality sound and the possibility to control your smartphone and apps using custom voice commands and head movements."/>
    <x v="65"/>
    <x v="741"/>
    <x v="1"/>
    <x v="0"/>
    <x v="0"/>
    <n v="1448125935"/>
    <x v="1017"/>
    <b v="0"/>
    <x v="255"/>
    <b v="0"/>
  </r>
  <r>
    <n v="1018"/>
    <x v="1018"/>
    <s v="Owl is a fitness tracker along with an accompanying iOS app, that is both fun and interactive for children."/>
    <x v="22"/>
    <x v="742"/>
    <x v="1"/>
    <x v="0"/>
    <x v="0"/>
    <n v="1468496933"/>
    <x v="1018"/>
    <b v="0"/>
    <x v="63"/>
    <b v="0"/>
  </r>
  <r>
    <n v="1019"/>
    <x v="1019"/>
    <s v="Tempi Is a Wearable Bluetooth Device That Gives Accurate Temperature and Humidity Readings."/>
    <x v="101"/>
    <x v="743"/>
    <x v="1"/>
    <x v="0"/>
    <x v="0"/>
    <n v="1423092149"/>
    <x v="1019"/>
    <b v="0"/>
    <x v="256"/>
    <b v="0"/>
  </r>
  <r>
    <n v="1020"/>
    <x v="1020"/>
    <s v="I've got an awesome new batch of tracks that I think you're going to Love. CDs? So 1990! I present to you... SLEEPWRECK JUMP DRIVES!"/>
    <x v="207"/>
    <x v="744"/>
    <x v="0"/>
    <x v="5"/>
    <x v="5"/>
    <n v="1433206020"/>
    <x v="1020"/>
    <b v="0"/>
    <x v="209"/>
    <b v="1"/>
  </r>
  <r>
    <n v="1021"/>
    <x v="1021"/>
    <s v="Rick and Morty concept album written by Allie Goertz + music video directed by Paul B. Cummings!"/>
    <x v="9"/>
    <x v="745"/>
    <x v="0"/>
    <x v="0"/>
    <x v="0"/>
    <n v="1445054400"/>
    <x v="1021"/>
    <b v="1"/>
    <x v="257"/>
    <b v="1"/>
  </r>
  <r>
    <n v="1022"/>
    <x v="1022"/>
    <s v="Help get four new bootlegs onto vinyl in the second installment of my series!"/>
    <x v="13"/>
    <x v="746"/>
    <x v="0"/>
    <x v="0"/>
    <x v="0"/>
    <n v="1431876677"/>
    <x v="1022"/>
    <b v="1"/>
    <x v="142"/>
    <b v="1"/>
  </r>
  <r>
    <n v="1023"/>
    <x v="1023"/>
    <s v="A collaborative, electronic journey helmed by producer Christopher Bingham and guitarist Carlos Montero."/>
    <x v="13"/>
    <x v="747"/>
    <x v="0"/>
    <x v="1"/>
    <x v="1"/>
    <n v="1434837861"/>
    <x v="1023"/>
    <b v="0"/>
    <x v="132"/>
    <b v="1"/>
  </r>
  <r>
    <n v="1024"/>
    <x v="1024"/>
    <s v="Art Fact is a legendary Swedish synth pop act from the 80's. This album will contain updated remakes of their greatest songs."/>
    <x v="22"/>
    <x v="748"/>
    <x v="0"/>
    <x v="11"/>
    <x v="9"/>
    <n v="1454248563"/>
    <x v="1024"/>
    <b v="1"/>
    <x v="42"/>
    <b v="1"/>
  </r>
  <r>
    <n v="1025"/>
    <x v="1025"/>
    <s v="Jake Kaufman and Jessie Seely present THE WORLD'S FIRST VIRTUAL REALITY ROCK OPERA."/>
    <x v="54"/>
    <x v="749"/>
    <x v="0"/>
    <x v="0"/>
    <x v="0"/>
    <n v="1426532437"/>
    <x v="1025"/>
    <b v="1"/>
    <x v="258"/>
    <b v="1"/>
  </r>
  <r>
    <n v="1026"/>
    <x v="1026"/>
    <s v="Changing Stations is an 11-track classical-contemporary album by Daniel Liam Glyn, based on the 11 main lines of the London Underground"/>
    <x v="39"/>
    <x v="750"/>
    <x v="0"/>
    <x v="1"/>
    <x v="1"/>
    <n v="1459414016"/>
    <x v="1026"/>
    <b v="1"/>
    <x v="259"/>
    <b v="1"/>
  </r>
  <r>
    <n v="1027"/>
    <x v="1027"/>
    <s v="We just toured the PNW to Vancouver, BC and back, we're ready for next level growth - a van, quality studio recordings &amp; stage visuals!"/>
    <x v="208"/>
    <x v="751"/>
    <x v="0"/>
    <x v="0"/>
    <x v="0"/>
    <n v="1414025347"/>
    <x v="1027"/>
    <b v="1"/>
    <x v="112"/>
    <b v="1"/>
  </r>
  <r>
    <n v="1028"/>
    <x v="1028"/>
    <s v="This will be the first album I have made in 9 years. It will be going back to my roots from 2002, and I aim to blow your socks off!"/>
    <x v="3"/>
    <x v="752"/>
    <x v="0"/>
    <x v="1"/>
    <x v="1"/>
    <n v="1488830400"/>
    <x v="1028"/>
    <b v="1"/>
    <x v="260"/>
    <b v="1"/>
  </r>
  <r>
    <n v="1029"/>
    <x v="1029"/>
    <s v="We want to recreate last years massive Valborgparty in Lund but this time even bigger!"/>
    <x v="3"/>
    <x v="753"/>
    <x v="0"/>
    <x v="11"/>
    <x v="9"/>
    <n v="1428184740"/>
    <x v="1029"/>
    <b v="0"/>
    <x v="261"/>
    <b v="1"/>
  </r>
  <r>
    <n v="1030"/>
    <x v="1030"/>
    <s v="Help fund the latest Gothsicles mega-album, I FEEL SICLE!"/>
    <x v="13"/>
    <x v="754"/>
    <x v="0"/>
    <x v="0"/>
    <x v="0"/>
    <n v="1473680149"/>
    <x v="1030"/>
    <b v="0"/>
    <x v="180"/>
    <b v="1"/>
  </r>
  <r>
    <n v="1031"/>
    <x v="1031"/>
    <s v="Liquid Diet needs your support to release our new full-length album! Help us create electrifying music videos to showcase our singles!"/>
    <x v="3"/>
    <x v="755"/>
    <x v="0"/>
    <x v="0"/>
    <x v="0"/>
    <n v="1450290010"/>
    <x v="1031"/>
    <b v="0"/>
    <x v="221"/>
    <b v="1"/>
  </r>
  <r>
    <n v="1032"/>
    <x v="1032"/>
    <s v="Ideal for living rooms and open spaces."/>
    <x v="105"/>
    <x v="756"/>
    <x v="0"/>
    <x v="0"/>
    <x v="0"/>
    <n v="1466697625"/>
    <x v="1032"/>
    <b v="0"/>
    <x v="93"/>
    <b v="1"/>
  </r>
  <r>
    <n v="1033"/>
    <x v="1033"/>
    <s v="Daughter Vision - an electro synthwave band from USA - present 8 remixes of their stunning songs. Some synthpop - some darker. Join us!"/>
    <x v="209"/>
    <x v="432"/>
    <x v="0"/>
    <x v="1"/>
    <x v="1"/>
    <n v="1481564080"/>
    <x v="1033"/>
    <b v="0"/>
    <x v="74"/>
    <b v="1"/>
  </r>
  <r>
    <n v="1034"/>
    <x v="1034"/>
    <s v="Mazedude presents an arranged album of game music, honoring American composers and featuring several guest performers"/>
    <x v="10"/>
    <x v="757"/>
    <x v="0"/>
    <x v="0"/>
    <x v="0"/>
    <n v="1470369540"/>
    <x v="1034"/>
    <b v="0"/>
    <x v="262"/>
    <b v="1"/>
  </r>
  <r>
    <n v="1035"/>
    <x v="1035"/>
    <s v="Project Nintendo. A big honkin' game cartridge sleeve and two awesome 12&quot; breakbeat vinyl records and a POSTER inside!"/>
    <x v="210"/>
    <x v="758"/>
    <x v="0"/>
    <x v="0"/>
    <x v="0"/>
    <n v="1423668220"/>
    <x v="1035"/>
    <b v="0"/>
    <x v="88"/>
    <b v="1"/>
  </r>
  <r>
    <n v="1036"/>
    <x v="1036"/>
    <s v="Help this Soulful &amp; Cinematic Glitch-Pop Songwriter Bring her Music to the World!  (And your Ears:)"/>
    <x v="37"/>
    <x v="759"/>
    <x v="0"/>
    <x v="0"/>
    <x v="0"/>
    <n v="1357545600"/>
    <x v="1036"/>
    <b v="0"/>
    <x v="263"/>
    <b v="1"/>
  </r>
  <r>
    <n v="1037"/>
    <x v="1037"/>
    <s v="A Special 10th Anniversary Re-Release of Ender Bowen's third album, LEMONYMOUS, with a companion CD of alternate takes and remixes."/>
    <x v="28"/>
    <x v="760"/>
    <x v="0"/>
    <x v="0"/>
    <x v="0"/>
    <n v="1431925200"/>
    <x v="1037"/>
    <b v="0"/>
    <x v="64"/>
    <b v="1"/>
  </r>
  <r>
    <n v="1038"/>
    <x v="1038"/>
    <s v="My first solo record in 10 years. Six new electronic/synthpop songs PLUS an acoustic version of the album you can only get here."/>
    <x v="15"/>
    <x v="761"/>
    <x v="0"/>
    <x v="0"/>
    <x v="0"/>
    <n v="1458362023"/>
    <x v="1038"/>
    <b v="0"/>
    <x v="42"/>
    <b v="1"/>
  </r>
  <r>
    <n v="1039"/>
    <x v="1039"/>
    <s v="Becoming Rainbow is a music and visual art project inspired by and dedicated to the Native Indigenous communities and water protectors!"/>
    <x v="2"/>
    <x v="762"/>
    <x v="0"/>
    <x v="0"/>
    <x v="0"/>
    <n v="1481615940"/>
    <x v="1039"/>
    <b v="0"/>
    <x v="209"/>
    <b v="1"/>
  </r>
  <r>
    <n v="1040"/>
    <x v="1040"/>
    <s v="We produce radio broadcasts and live streams that promote the value of human freedom, reason, individual rights &amp; free markets."/>
    <x v="94"/>
    <x v="156"/>
    <x v="1"/>
    <x v="0"/>
    <x v="0"/>
    <n v="1472317209"/>
    <x v="1040"/>
    <b v="0"/>
    <x v="29"/>
    <b v="0"/>
  </r>
  <r>
    <n v="1041"/>
    <x v="1041"/>
    <s v="I am trying to document what it is like to plunge head first into the music/audio industry as an intern."/>
    <x v="45"/>
    <x v="117"/>
    <x v="1"/>
    <x v="0"/>
    <x v="0"/>
    <n v="1406769992"/>
    <x v="1041"/>
    <b v="0"/>
    <x v="78"/>
    <b v="0"/>
  </r>
  <r>
    <n v="1042"/>
    <x v="1042"/>
    <s v="Hello! I'm Ben and I have been wanting to start a podcast for a while. I am looking to kickstart the process and get into the game!"/>
    <x v="81"/>
    <x v="115"/>
    <x v="1"/>
    <x v="0"/>
    <x v="0"/>
    <n v="1410516000"/>
    <x v="1042"/>
    <b v="0"/>
    <x v="29"/>
    <b v="0"/>
  </r>
  <r>
    <n v="1043"/>
    <x v="1043"/>
    <s v="We're seeking funding for a special 10th Anniversary PRINT EDITION! Receive your own copy for only $8"/>
    <x v="57"/>
    <x v="763"/>
    <x v="1"/>
    <x v="0"/>
    <x v="0"/>
    <n v="1432101855"/>
    <x v="1043"/>
    <b v="0"/>
    <x v="264"/>
    <b v="0"/>
  </r>
  <r>
    <n v="1044"/>
    <x v="1044"/>
    <s v="Hi. I'm looking to raise some funds to get some microphones, some interfaces to hook XLR to my iPad/iPhone/iMac. Plus some other stuff."/>
    <x v="39"/>
    <x v="360"/>
    <x v="1"/>
    <x v="0"/>
    <x v="0"/>
    <n v="1425587220"/>
    <x v="1044"/>
    <b v="0"/>
    <x v="84"/>
    <b v="0"/>
  </r>
  <r>
    <n v="1045"/>
    <x v="1045"/>
    <s v="In Case Of Emergency is a radio talk show for preppers, beginning preppers, and with preparedness in mind."/>
    <x v="3"/>
    <x v="764"/>
    <x v="1"/>
    <x v="0"/>
    <x v="0"/>
    <n v="1408827550"/>
    <x v="1045"/>
    <b v="0"/>
    <x v="22"/>
    <b v="0"/>
  </r>
  <r>
    <n v="1046"/>
    <x v="1046"/>
    <s v="All Things Horses is slowly becoming the greatest podcast on the internet and we are looking to upgrade the studio and software."/>
    <x v="9"/>
    <x v="117"/>
    <x v="1"/>
    <x v="12"/>
    <x v="3"/>
    <n v="1451161560"/>
    <x v="1046"/>
    <b v="0"/>
    <x v="78"/>
    <b v="0"/>
  </r>
  <r>
    <n v="1047"/>
    <x v="1047"/>
    <s v="I wish to start a new podcast called Voices of Texas, and I want to interview interesting people of Texas each week."/>
    <x v="13"/>
    <x v="116"/>
    <x v="1"/>
    <x v="0"/>
    <x v="0"/>
    <n v="1415219915"/>
    <x v="1047"/>
    <b v="0"/>
    <x v="29"/>
    <b v="0"/>
  </r>
  <r>
    <n v="1048"/>
    <x v="1048"/>
    <s v="#MyLifeMatters features compelling stories of students &amp; young adults who overcame challenges to take ownership of their lives."/>
    <x v="36"/>
    <x v="719"/>
    <x v="1"/>
    <x v="0"/>
    <x v="0"/>
    <n v="1474766189"/>
    <x v="1048"/>
    <b v="0"/>
    <x v="80"/>
    <b v="0"/>
  </r>
  <r>
    <n v="1049"/>
    <x v="1049"/>
    <s v="------"/>
    <x v="14"/>
    <x v="117"/>
    <x v="1"/>
    <x v="0"/>
    <x v="0"/>
    <n v="1455272445"/>
    <x v="1049"/>
    <b v="0"/>
    <x v="78"/>
    <b v="0"/>
  </r>
  <r>
    <n v="1050"/>
    <x v="1050"/>
    <s v="Secularism is on the rise and I hear you.Talk to me."/>
    <x v="30"/>
    <x v="117"/>
    <x v="1"/>
    <x v="0"/>
    <x v="0"/>
    <n v="1442257677"/>
    <x v="1050"/>
    <b v="0"/>
    <x v="78"/>
    <b v="0"/>
  </r>
  <r>
    <n v="1051"/>
    <x v="1051"/>
    <s v="Inspired by some great podcasters as well as my desire to learn from many people about many topics, plus just to inform people."/>
    <x v="2"/>
    <x v="117"/>
    <x v="1"/>
    <x v="0"/>
    <x v="0"/>
    <n v="1409098825"/>
    <x v="1051"/>
    <b v="0"/>
    <x v="78"/>
    <b v="0"/>
  </r>
  <r>
    <n v="1052"/>
    <x v="1052"/>
    <s v="Production costs for middle aged comics sharing cross USA country road trip experience via www.bigdaddyroadshow.com Podcasts.ComedySHOW"/>
    <x v="211"/>
    <x v="117"/>
    <x v="1"/>
    <x v="0"/>
    <x v="0"/>
    <n v="1465243740"/>
    <x v="1052"/>
    <b v="0"/>
    <x v="78"/>
    <b v="0"/>
  </r>
  <r>
    <n v="1053"/>
    <x v="1053"/>
    <s v="How well do you know the stranger walking past you or the neighbor up the street? Extraordinary stories told by everyday people."/>
    <x v="15"/>
    <x v="493"/>
    <x v="1"/>
    <x v="0"/>
    <x v="0"/>
    <n v="1488773332"/>
    <x v="1053"/>
    <b v="0"/>
    <x v="29"/>
    <b v="0"/>
  </r>
  <r>
    <n v="1054"/>
    <x v="1054"/>
    <s v="Drawing on the momentum created by his &quot;Radio Deadly&quot; program, Michale Graves has created a new pop-culture talk radio show on WVNJ"/>
    <x v="30"/>
    <x v="117"/>
    <x v="1"/>
    <x v="0"/>
    <x v="0"/>
    <n v="1407708000"/>
    <x v="1054"/>
    <b v="0"/>
    <x v="78"/>
    <b v="0"/>
  </r>
  <r>
    <n v="1055"/>
    <x v="1055"/>
    <s v="This project is to fund Season 3 of the SHPC.  Our plan is to produce 24 more spectacular episodes to share with the world."/>
    <x v="8"/>
    <x v="117"/>
    <x v="1"/>
    <x v="0"/>
    <x v="0"/>
    <n v="1457394545"/>
    <x v="1055"/>
    <b v="0"/>
    <x v="78"/>
    <b v="0"/>
  </r>
  <r>
    <n v="1056"/>
    <x v="1056"/>
    <s v="a podcast about everyday life, friends talking about music, movies, tv, relationships. conversations we have all had and can relate to"/>
    <x v="3"/>
    <x v="117"/>
    <x v="1"/>
    <x v="0"/>
    <x v="0"/>
    <n v="1429892177"/>
    <x v="1056"/>
    <b v="0"/>
    <x v="78"/>
    <b v="0"/>
  </r>
  <r>
    <n v="1057"/>
    <x v="1057"/>
    <s v="Sayin it Plain is a Independent Radio Show created to inform the public and empower the community."/>
    <x v="3"/>
    <x v="117"/>
    <x v="1"/>
    <x v="0"/>
    <x v="0"/>
    <n v="1480888483"/>
    <x v="1057"/>
    <b v="0"/>
    <x v="78"/>
    <b v="0"/>
  </r>
  <r>
    <n v="1058"/>
    <x v="1058"/>
    <s v="An investigative series on 790 KABC Radio on the ravages of addiction and what options millions of people have for hopeful recovery."/>
    <x v="79"/>
    <x v="117"/>
    <x v="1"/>
    <x v="0"/>
    <x v="0"/>
    <n v="1427328000"/>
    <x v="1058"/>
    <b v="0"/>
    <x v="78"/>
    <b v="0"/>
  </r>
  <r>
    <n v="1059"/>
    <x v="1059"/>
    <s v="Turning myself into a vocal artist."/>
    <x v="184"/>
    <x v="117"/>
    <x v="1"/>
    <x v="0"/>
    <x v="0"/>
    <n v="1426269456"/>
    <x v="1059"/>
    <b v="0"/>
    <x v="78"/>
    <b v="0"/>
  </r>
  <r>
    <n v="1060"/>
    <x v="1060"/>
    <s v="Reality Check is a weekly Internet Radio Show. Along with my co-host and engineer we discuss the issues of the day relevant to you!."/>
    <x v="10"/>
    <x v="155"/>
    <x v="1"/>
    <x v="0"/>
    <x v="0"/>
    <n v="1429134893"/>
    <x v="1060"/>
    <b v="0"/>
    <x v="29"/>
    <b v="0"/>
  </r>
  <r>
    <n v="1061"/>
    <x v="1061"/>
    <s v="T.O., Adi &amp; Mercedes discuss their point of views, women's issues &amp; Hollywood Hotties."/>
    <x v="23"/>
    <x v="117"/>
    <x v="1"/>
    <x v="0"/>
    <x v="0"/>
    <n v="1462150800"/>
    <x v="1061"/>
    <b v="0"/>
    <x v="78"/>
    <b v="0"/>
  </r>
  <r>
    <n v="1062"/>
    <x v="1062"/>
    <s v="SEE US ON PATREON www.badgirlartwork.com"/>
    <x v="212"/>
    <x v="121"/>
    <x v="1"/>
    <x v="0"/>
    <x v="0"/>
    <n v="1468351341"/>
    <x v="1062"/>
    <b v="0"/>
    <x v="80"/>
    <b v="0"/>
  </r>
  <r>
    <n v="1063"/>
    <x v="1063"/>
    <s v="Now on audiobook! The truth about Benghazi is revealed with this historical epic courtroom drama performed by professional voice actors"/>
    <x v="28"/>
    <x v="117"/>
    <x v="1"/>
    <x v="0"/>
    <x v="0"/>
    <n v="1472604262"/>
    <x v="1063"/>
    <b v="0"/>
    <x v="78"/>
    <b v="0"/>
  </r>
  <r>
    <n v="1064"/>
    <x v="1064"/>
    <s v="Make wine from seed to bottle; build, socialize, sell, and relax in Vineyard Valley - a social, sandbox, free to play business sim!"/>
    <x v="161"/>
    <x v="765"/>
    <x v="2"/>
    <x v="0"/>
    <x v="0"/>
    <n v="1373174903"/>
    <x v="1064"/>
    <b v="0"/>
    <x v="252"/>
    <b v="0"/>
  </r>
  <r>
    <n v="1065"/>
    <x v="1065"/>
    <s v="Need funds for an Australian fps mp shooter pc game called Diggers Fall were china invades Aus, cost for advertising and settings menu."/>
    <x v="9"/>
    <x v="136"/>
    <x v="2"/>
    <x v="2"/>
    <x v="2"/>
    <n v="1392800922"/>
    <x v="1065"/>
    <b v="0"/>
    <x v="81"/>
    <b v="0"/>
  </r>
  <r>
    <n v="1066"/>
    <x v="1066"/>
    <s v="A parody of old school RPGs where you are a new Dark Lord on a quest to amass monsters and allies on your side."/>
    <x v="60"/>
    <x v="766"/>
    <x v="2"/>
    <x v="0"/>
    <x v="0"/>
    <n v="1375657582"/>
    <x v="1066"/>
    <b v="0"/>
    <x v="265"/>
    <b v="0"/>
  </r>
  <r>
    <n v="1067"/>
    <x v="1067"/>
    <s v="Canâ€™t make up your mind about something? Simply type in your two options and let the fighters of fate decide for you!"/>
    <x v="2"/>
    <x v="176"/>
    <x v="2"/>
    <x v="0"/>
    <x v="0"/>
    <n v="1387657931"/>
    <x v="1067"/>
    <b v="0"/>
    <x v="73"/>
    <b v="0"/>
  </r>
  <r>
    <n v="1068"/>
    <x v="1068"/>
    <s v="THE QUEST TO SAVE HIP HOP is an old school beat em up st game that has a focus on old school hip hop and new age hip hop coming to pc."/>
    <x v="11"/>
    <x v="372"/>
    <x v="2"/>
    <x v="0"/>
    <x v="0"/>
    <n v="1460274864"/>
    <x v="1068"/>
    <b v="0"/>
    <x v="80"/>
    <b v="0"/>
  </r>
  <r>
    <n v="1069"/>
    <x v="1069"/>
    <s v="A run-n-gun zombie survival game where you scavenge for items to make the night a little less scary."/>
    <x v="41"/>
    <x v="447"/>
    <x v="2"/>
    <x v="0"/>
    <x v="0"/>
    <n v="1385447459"/>
    <x v="1069"/>
    <b v="0"/>
    <x v="64"/>
    <b v="0"/>
  </r>
  <r>
    <n v="1070"/>
    <x v="1070"/>
    <s v="A deck building game where you build your campaign plans, raise cash and gain power in a drive to win the White House."/>
    <x v="3"/>
    <x v="119"/>
    <x v="2"/>
    <x v="0"/>
    <x v="0"/>
    <n v="1349050622"/>
    <x v="1070"/>
    <b v="0"/>
    <x v="84"/>
    <b v="0"/>
  </r>
  <r>
    <n v="1071"/>
    <x v="1071"/>
    <s v="I'm making a game where you choose how you want to kill the DJ, so you yourself can decide what music will be played at the party."/>
    <x v="213"/>
    <x v="117"/>
    <x v="2"/>
    <x v="10"/>
    <x v="8"/>
    <n v="1447787093"/>
    <x v="1071"/>
    <b v="0"/>
    <x v="78"/>
    <b v="0"/>
  </r>
  <r>
    <n v="1072"/>
    <x v="1072"/>
    <s v="A tower defense game that is played anywhere on the earth's surface!  This project is to expand it to be multiplayer and mod support."/>
    <x v="96"/>
    <x v="152"/>
    <x v="2"/>
    <x v="0"/>
    <x v="0"/>
    <n v="1391630297"/>
    <x v="1072"/>
    <b v="0"/>
    <x v="80"/>
    <b v="0"/>
  </r>
  <r>
    <n v="1073"/>
    <x v="1073"/>
    <s v="We want to bring our Game Rainbow Ball to the iphone and to do that we need a little help"/>
    <x v="47"/>
    <x v="115"/>
    <x v="2"/>
    <x v="0"/>
    <x v="0"/>
    <n v="1318806541"/>
    <x v="1073"/>
    <b v="0"/>
    <x v="29"/>
    <b v="0"/>
  </r>
  <r>
    <n v="1074"/>
    <x v="1074"/>
    <s v="An ambitious multiplayer game set in fantastical medieval world where you must defend your castle while attacking others to gain ranks!"/>
    <x v="214"/>
    <x v="767"/>
    <x v="2"/>
    <x v="0"/>
    <x v="0"/>
    <n v="1388808545"/>
    <x v="1074"/>
    <b v="0"/>
    <x v="209"/>
    <b v="0"/>
  </r>
  <r>
    <n v="1075"/>
    <x v="1075"/>
    <s v="Fully 3D, post Apocalyptic themed tower defense video game. New take on the genre."/>
    <x v="28"/>
    <x v="372"/>
    <x v="2"/>
    <x v="0"/>
    <x v="0"/>
    <n v="1336340516"/>
    <x v="1075"/>
    <b v="0"/>
    <x v="83"/>
    <b v="0"/>
  </r>
  <r>
    <n v="1076"/>
    <x v="1076"/>
    <s v="A comical point and click adventure by veteran team of Broken Sword and Monkey Island fame - Steve Ince and Bill Tiller"/>
    <x v="96"/>
    <x v="768"/>
    <x v="2"/>
    <x v="0"/>
    <x v="0"/>
    <n v="1410426250"/>
    <x v="1076"/>
    <b v="0"/>
    <x v="266"/>
    <b v="0"/>
  </r>
  <r>
    <n v="1077"/>
    <x v="1077"/>
    <s v="An epic strategy game of world conquest with simultaneous turn-based multiplayer gameplay and no hotseat waiting"/>
    <x v="31"/>
    <x v="769"/>
    <x v="2"/>
    <x v="0"/>
    <x v="0"/>
    <n v="1452744011"/>
    <x v="1077"/>
    <b v="0"/>
    <x v="157"/>
    <b v="0"/>
  </r>
  <r>
    <n v="1078"/>
    <x v="1078"/>
    <s v="I am looking to create more games for the iPad/iPhone and want to add leaderboards, which requires new game development software"/>
    <x v="20"/>
    <x v="372"/>
    <x v="2"/>
    <x v="0"/>
    <x v="0"/>
    <n v="1311309721"/>
    <x v="1078"/>
    <b v="0"/>
    <x v="81"/>
    <b v="0"/>
  </r>
  <r>
    <n v="1079"/>
    <x v="1079"/>
    <s v="Sirius Online is currently the work of two brothers striving to bring the Era of Freelancer back, adding dynamic markets and more."/>
    <x v="91"/>
    <x v="770"/>
    <x v="2"/>
    <x v="12"/>
    <x v="3"/>
    <n v="1463232936"/>
    <x v="1079"/>
    <b v="0"/>
    <x v="59"/>
    <b v="0"/>
  </r>
  <r>
    <n v="1080"/>
    <x v="1080"/>
    <s v="A fantasy action RPG which follows an elven ex-slave on a journey of magic, revenge, intrigue, and deceit."/>
    <x v="22"/>
    <x v="771"/>
    <x v="2"/>
    <x v="0"/>
    <x v="0"/>
    <n v="1399778333"/>
    <x v="1080"/>
    <b v="0"/>
    <x v="15"/>
    <b v="0"/>
  </r>
  <r>
    <n v="1081"/>
    <x v="1081"/>
    <s v="Finishing your last job before you retire until a disaster strikes the cargo ship can you survive The Creature?"/>
    <x v="118"/>
    <x v="433"/>
    <x v="2"/>
    <x v="0"/>
    <x v="0"/>
    <n v="1422483292"/>
    <x v="1081"/>
    <b v="0"/>
    <x v="80"/>
    <b v="0"/>
  </r>
  <r>
    <n v="1082"/>
    <x v="1082"/>
    <s v="Challenge your trivia skills in this action oriented game against several opponents across time."/>
    <x v="3"/>
    <x v="443"/>
    <x v="2"/>
    <x v="0"/>
    <x v="0"/>
    <n v="1344635088"/>
    <x v="1082"/>
    <b v="0"/>
    <x v="83"/>
    <b v="0"/>
  </r>
  <r>
    <n v="1083"/>
    <x v="1083"/>
    <s v="We want to take everything video game related people have seen since 1978 to now and turn it into the top gamer lounge in canada !"/>
    <x v="63"/>
    <x v="22"/>
    <x v="2"/>
    <x v="5"/>
    <x v="5"/>
    <n v="1406994583"/>
    <x v="1083"/>
    <b v="0"/>
    <x v="29"/>
    <b v="0"/>
  </r>
  <r>
    <n v="1084"/>
    <x v="1084"/>
    <s v="I want to start my own channel for gaming"/>
    <x v="131"/>
    <x v="117"/>
    <x v="2"/>
    <x v="0"/>
    <x v="0"/>
    <n v="1407534804"/>
    <x v="1084"/>
    <b v="0"/>
    <x v="78"/>
    <b v="0"/>
  </r>
  <r>
    <n v="1085"/>
    <x v="1085"/>
    <s v="The new kid on the block. Re-imagining old games and creating new ones. Ship, Lazer, Rock is first."/>
    <x v="11"/>
    <x v="772"/>
    <x v="2"/>
    <x v="5"/>
    <x v="5"/>
    <n v="1457967975"/>
    <x v="1085"/>
    <b v="0"/>
    <x v="82"/>
    <b v="0"/>
  </r>
  <r>
    <n v="1086"/>
    <x v="1086"/>
    <s v="Humanity's future in the Galaxy"/>
    <x v="102"/>
    <x v="493"/>
    <x v="2"/>
    <x v="0"/>
    <x v="0"/>
    <n v="1408913291"/>
    <x v="1086"/>
    <b v="0"/>
    <x v="84"/>
    <b v="0"/>
  </r>
  <r>
    <n v="1087"/>
    <x v="1087"/>
    <s v="Idle gamers are the group of gamers worth watching play video games. We have a back log of video ideas and want to entertain you."/>
    <x v="184"/>
    <x v="117"/>
    <x v="2"/>
    <x v="0"/>
    <x v="0"/>
    <n v="1402852087"/>
    <x v="1087"/>
    <b v="0"/>
    <x v="78"/>
    <b v="0"/>
  </r>
  <r>
    <n v="1088"/>
    <x v="1088"/>
    <s v="A fresh twist on survival games. Intense, high-stakes 30 minute rounds for up to 10 players."/>
    <x v="101"/>
    <x v="773"/>
    <x v="2"/>
    <x v="0"/>
    <x v="0"/>
    <n v="1398366667"/>
    <x v="1088"/>
    <b v="0"/>
    <x v="206"/>
    <b v="0"/>
  </r>
  <r>
    <n v="1089"/>
    <x v="1089"/>
    <s v="Farabel is a single player turn-based fantasy strategy game for Mac/PC/Linux"/>
    <x v="36"/>
    <x v="774"/>
    <x v="2"/>
    <x v="6"/>
    <x v="3"/>
    <n v="1435293175"/>
    <x v="1089"/>
    <b v="0"/>
    <x v="72"/>
    <b v="0"/>
  </r>
  <r>
    <n v="1090"/>
    <x v="1090"/>
    <s v="A sci-fi platformer game inspired by a certain blue hedgehog and Italian plumber. Jump, fight, dodge and sprint your way to victory."/>
    <x v="215"/>
    <x v="139"/>
    <x v="2"/>
    <x v="2"/>
    <x v="2"/>
    <n v="1432873653"/>
    <x v="1090"/>
    <b v="0"/>
    <x v="29"/>
    <b v="0"/>
  </r>
  <r>
    <n v="1091"/>
    <x v="1091"/>
    <s v="London Revolution is a Minecraft server in development. This is an open world RPG FPS server with questing and ruthless gangs."/>
    <x v="48"/>
    <x v="379"/>
    <x v="2"/>
    <x v="1"/>
    <x v="1"/>
    <n v="1460313672"/>
    <x v="1091"/>
    <b v="0"/>
    <x v="84"/>
    <b v="0"/>
  </r>
  <r>
    <n v="1092"/>
    <x v="1092"/>
    <s v="toggleme. is the next breakout mobile game.Addictive gameplay, phenomenal design, real life rewards for achievements, and a great story"/>
    <x v="13"/>
    <x v="577"/>
    <x v="2"/>
    <x v="0"/>
    <x v="0"/>
    <n v="1357432638"/>
    <x v="1092"/>
    <b v="0"/>
    <x v="63"/>
    <b v="0"/>
  </r>
  <r>
    <n v="1093"/>
    <x v="1093"/>
    <s v="A little girl living isolated in the Canadian Rockies, you find your self  being lured into the hills in the middle of the night."/>
    <x v="43"/>
    <x v="775"/>
    <x v="2"/>
    <x v="5"/>
    <x v="5"/>
    <n v="1455232937"/>
    <x v="1093"/>
    <b v="0"/>
    <x v="80"/>
    <b v="0"/>
  </r>
  <r>
    <n v="1094"/>
    <x v="1094"/>
    <s v="An action racing game for iOS. Set in a steampunk world, players battle their way to the finish line on customizable rocket engines!"/>
    <x v="102"/>
    <x v="776"/>
    <x v="2"/>
    <x v="0"/>
    <x v="0"/>
    <n v="1318180033"/>
    <x v="1094"/>
    <b v="0"/>
    <x v="74"/>
    <b v="0"/>
  </r>
  <r>
    <n v="1095"/>
    <x v="1095"/>
    <s v="MMORPG with Real-Time Pet Battles, Expansive 3D World and Ranked Individual &amp; Guild PvP arenas all on your mobile device!"/>
    <x v="69"/>
    <x v="777"/>
    <x v="2"/>
    <x v="0"/>
    <x v="0"/>
    <n v="1377867220"/>
    <x v="1095"/>
    <b v="0"/>
    <x v="225"/>
    <b v="0"/>
  </r>
  <r>
    <n v="1096"/>
    <x v="1096"/>
    <s v="In BUGSPEED COLLIDER, you're a bug with a black belt.  Fight to the top in 4-Beetle Local Multi, and a Full-Scale 1-Beetle Adventure!"/>
    <x v="14"/>
    <x v="778"/>
    <x v="2"/>
    <x v="0"/>
    <x v="0"/>
    <n v="1412393400"/>
    <x v="1096"/>
    <b v="0"/>
    <x v="60"/>
    <b v="0"/>
  </r>
  <r>
    <n v="1097"/>
    <x v="1097"/>
    <s v="Rabbly is action-adventure game. Is about a scientist going on an adventure, to find rare materials in another galaxy."/>
    <x v="57"/>
    <x v="779"/>
    <x v="2"/>
    <x v="0"/>
    <x v="0"/>
    <n v="1393786877"/>
    <x v="1097"/>
    <b v="0"/>
    <x v="63"/>
    <b v="0"/>
  </r>
  <r>
    <n v="1098"/>
    <x v="1098"/>
    <s v="Kick, Punch... Fireball is an FPS type arena game set inside the fantasy world."/>
    <x v="31"/>
    <x v="780"/>
    <x v="2"/>
    <x v="0"/>
    <x v="0"/>
    <n v="1397413095"/>
    <x v="1098"/>
    <b v="0"/>
    <x v="19"/>
    <b v="0"/>
  </r>
  <r>
    <n v="1099"/>
    <x v="1099"/>
    <s v="Xeno is an FPS which combines all the best elements of old school and modern games to create a fresh and unique gameplay experience."/>
    <x v="10"/>
    <x v="379"/>
    <x v="2"/>
    <x v="1"/>
    <x v="1"/>
    <n v="1431547468"/>
    <x v="1099"/>
    <b v="0"/>
    <x v="29"/>
    <b v="0"/>
  </r>
  <r>
    <n v="1100"/>
    <x v="1100"/>
    <s v="A retro style puzzle rpg with a dark story. Your decisions will influence the world and decide the outcome of the story."/>
    <x v="23"/>
    <x v="173"/>
    <x v="2"/>
    <x v="12"/>
    <x v="3"/>
    <n v="1455417571"/>
    <x v="1100"/>
    <b v="0"/>
    <x v="73"/>
    <b v="0"/>
  </r>
  <r>
    <n v="1101"/>
    <x v="1101"/>
    <s v="Different strains of marijuana leafs battling to the death to see which one is the top strain."/>
    <x v="57"/>
    <x v="781"/>
    <x v="2"/>
    <x v="0"/>
    <x v="0"/>
    <n v="1468519920"/>
    <x v="1101"/>
    <b v="0"/>
    <x v="79"/>
    <b v="0"/>
  </r>
  <r>
    <n v="1102"/>
    <x v="1102"/>
    <s v="Runers is a top-down rogue-like shooter where as you advance you create more powerful spells and fight fierce monsters and bosses."/>
    <x v="6"/>
    <x v="94"/>
    <x v="2"/>
    <x v="0"/>
    <x v="0"/>
    <n v="1386568740"/>
    <x v="1102"/>
    <b v="0"/>
    <x v="54"/>
    <b v="0"/>
  </r>
  <r>
    <n v="1103"/>
    <x v="1103"/>
    <s v="&quot;I go to work... I classify the bodies and store them accordingly... Sometimes I here noises... Other times is see her..."/>
    <x v="36"/>
    <x v="782"/>
    <x v="2"/>
    <x v="0"/>
    <x v="0"/>
    <n v="1466227190"/>
    <x v="1103"/>
    <b v="0"/>
    <x v="41"/>
    <b v="0"/>
  </r>
  <r>
    <n v="1104"/>
    <x v="1104"/>
    <s v="Street Heroes is a retro 2D side-scrolling multiplayer beat 'em up for Facebook that brings classic arcade fun to a social platform"/>
    <x v="127"/>
    <x v="783"/>
    <x v="2"/>
    <x v="1"/>
    <x v="1"/>
    <n v="1402480221"/>
    <x v="1104"/>
    <b v="0"/>
    <x v="77"/>
    <b v="0"/>
  </r>
  <r>
    <n v="1105"/>
    <x v="1105"/>
    <s v="Nightmare Zombies is the first Oculus Rift Only immersive zombie simulator in the Post-Apocalypse urban environment of New York City."/>
    <x v="216"/>
    <x v="784"/>
    <x v="2"/>
    <x v="0"/>
    <x v="0"/>
    <n v="1395627327"/>
    <x v="1105"/>
    <b v="0"/>
    <x v="9"/>
    <b v="0"/>
  </r>
  <r>
    <n v="1106"/>
    <x v="1106"/>
    <s v="Collect coins and save civilians while you blast your way through tons of zombies! Unlock new characters and levels!"/>
    <x v="44"/>
    <x v="785"/>
    <x v="2"/>
    <x v="0"/>
    <x v="0"/>
    <n v="1333557975"/>
    <x v="1106"/>
    <b v="0"/>
    <x v="63"/>
    <b v="0"/>
  </r>
  <r>
    <n v="1107"/>
    <x v="1107"/>
    <s v="Enjoy video games, online surfing, and communications in privacy with Kid Cade, from Crestview, Florida. Our company has created a comp"/>
    <x v="3"/>
    <x v="117"/>
    <x v="2"/>
    <x v="0"/>
    <x v="0"/>
    <n v="1406148024"/>
    <x v="1107"/>
    <b v="0"/>
    <x v="78"/>
    <b v="0"/>
  </r>
  <r>
    <n v="1108"/>
    <x v="1108"/>
    <s v="Environmental awareness using social games where players are challenged to pursue sustainable development in the city of the future."/>
    <x v="31"/>
    <x v="786"/>
    <x v="2"/>
    <x v="0"/>
    <x v="0"/>
    <n v="1334326635"/>
    <x v="1108"/>
    <b v="0"/>
    <x v="64"/>
    <b v="0"/>
  </r>
  <r>
    <n v="1109"/>
    <x v="1109"/>
    <s v="Our goal is to open a video game museum, art gallery, free play arcade, game lounge, cosplay and event center here in Flint Michigan!"/>
    <x v="3"/>
    <x v="372"/>
    <x v="2"/>
    <x v="0"/>
    <x v="0"/>
    <n v="1479495790"/>
    <x v="1109"/>
    <b v="0"/>
    <x v="83"/>
    <b v="0"/>
  </r>
  <r>
    <n v="1110"/>
    <x v="1110"/>
    <s v="PSI is a game about a group of people dealing with the effects of Nightmares becoming reality, life will never be the same."/>
    <x v="63"/>
    <x v="787"/>
    <x v="2"/>
    <x v="0"/>
    <x v="0"/>
    <n v="1354919022"/>
    <x v="1110"/>
    <b v="0"/>
    <x v="202"/>
    <b v="0"/>
  </r>
  <r>
    <n v="1111"/>
    <x v="1111"/>
    <s v="We are bringing a new gaming experience to the field. One that will connect a community of people and servers from around the world."/>
    <x v="30"/>
    <x v="116"/>
    <x v="2"/>
    <x v="0"/>
    <x v="0"/>
    <n v="1452228790"/>
    <x v="1111"/>
    <b v="0"/>
    <x v="29"/>
    <b v="0"/>
  </r>
  <r>
    <n v="1112"/>
    <x v="1112"/>
    <s v="Tarantino-esque Adventure Game on Steroids Inspired by LucasArts, Gritty Action Movies and 1940's Animation"/>
    <x v="217"/>
    <x v="788"/>
    <x v="2"/>
    <x v="0"/>
    <x v="0"/>
    <n v="1421656200"/>
    <x v="1112"/>
    <b v="0"/>
    <x v="267"/>
    <b v="0"/>
  </r>
  <r>
    <n v="1113"/>
    <x v="1113"/>
    <s v="A start up YouTube PC Gaming channel named ''Jeansie''. Comprised of witty banter and slightly above average  gaming skills :)"/>
    <x v="28"/>
    <x v="139"/>
    <x v="2"/>
    <x v="1"/>
    <x v="1"/>
    <n v="1408058820"/>
    <x v="1113"/>
    <b v="0"/>
    <x v="29"/>
    <b v="0"/>
  </r>
  <r>
    <n v="1114"/>
    <x v="1114"/>
    <s v="SciFi racing game for Android &amp; iOS platforms. Player gets a unique weapon which introduces an additional dimension to the competition."/>
    <x v="12"/>
    <x v="115"/>
    <x v="2"/>
    <x v="1"/>
    <x v="1"/>
    <n v="1381306687"/>
    <x v="1114"/>
    <b v="0"/>
    <x v="83"/>
    <b v="0"/>
  </r>
  <r>
    <n v="1115"/>
    <x v="1115"/>
    <s v="Explore the protagonist's mind. Remember. Understand. Plan ahead. Stay ahead of threats. Nurture relations. Earn the fate you choose."/>
    <x v="79"/>
    <x v="500"/>
    <x v="2"/>
    <x v="0"/>
    <x v="0"/>
    <n v="1459352495"/>
    <x v="1115"/>
    <b v="0"/>
    <x v="80"/>
    <b v="0"/>
  </r>
  <r>
    <n v="1116"/>
    <x v="1116"/>
    <s v="A medieval, post apocolyptic, Online, MMORPG. Class morphing, character customization game."/>
    <x v="69"/>
    <x v="789"/>
    <x v="2"/>
    <x v="0"/>
    <x v="0"/>
    <n v="1339273208"/>
    <x v="1116"/>
    <b v="0"/>
    <x v="73"/>
    <b v="0"/>
  </r>
  <r>
    <n v="1117"/>
    <x v="1117"/>
    <s v="Experience the Medieval in your own village. Increase your village into a city and walk through the streets."/>
    <x v="28"/>
    <x v="790"/>
    <x v="2"/>
    <x v="12"/>
    <x v="3"/>
    <n v="1451053313"/>
    <x v="1117"/>
    <b v="0"/>
    <x v="22"/>
    <b v="0"/>
  </r>
  <r>
    <n v="1118"/>
    <x v="1118"/>
    <s v="Ideal for social players as well as a tool for esports teams, Battle Buddy will help organise and coordinate, pugs, scrims, wars &amp; you!"/>
    <x v="37"/>
    <x v="791"/>
    <x v="2"/>
    <x v="2"/>
    <x v="2"/>
    <n v="1396666779"/>
    <x v="1118"/>
    <b v="0"/>
    <x v="83"/>
    <b v="0"/>
  </r>
  <r>
    <n v="1119"/>
    <x v="1119"/>
    <s v="Dog people and cat people unit!! Help save Paw Island from the monsters in this milti-player (50-100 Person at a time) online RPG game"/>
    <x v="190"/>
    <x v="139"/>
    <x v="2"/>
    <x v="0"/>
    <x v="0"/>
    <n v="1396810864"/>
    <x v="1119"/>
    <b v="0"/>
    <x v="29"/>
    <b v="0"/>
  </r>
  <r>
    <n v="1120"/>
    <x v="1120"/>
    <s v="Planet Ninjahwah is a highly anticipated futuristic action adventure game that will blow your mind!!"/>
    <x v="31"/>
    <x v="117"/>
    <x v="2"/>
    <x v="0"/>
    <x v="0"/>
    <n v="1319835400"/>
    <x v="1120"/>
    <b v="0"/>
    <x v="78"/>
    <b v="0"/>
  </r>
  <r>
    <n v="1121"/>
    <x v="1121"/>
    <s v="An action packed, side scrolling, platform jumping, laser shooting ADVENTURE that will be fun for everyone."/>
    <x v="65"/>
    <x v="792"/>
    <x v="2"/>
    <x v="0"/>
    <x v="0"/>
    <n v="1457904316"/>
    <x v="1121"/>
    <b v="0"/>
    <x v="81"/>
    <b v="0"/>
  </r>
  <r>
    <n v="1122"/>
    <x v="1122"/>
    <s v="Mobile game featuring lots of funny little monsters on the run from their mad creator. Lots of gameplay elements will keep user bussy."/>
    <x v="50"/>
    <x v="117"/>
    <x v="2"/>
    <x v="1"/>
    <x v="1"/>
    <n v="1369932825"/>
    <x v="1122"/>
    <b v="0"/>
    <x v="78"/>
    <b v="0"/>
  </r>
  <r>
    <n v="1123"/>
    <x v="1123"/>
    <s v="Fast paced mobile game where you control a rain drop by tilting your screen. Absorb other rain drops to go faster, but avoid clouds."/>
    <x v="10"/>
    <x v="143"/>
    <x v="2"/>
    <x v="0"/>
    <x v="0"/>
    <n v="1397910848"/>
    <x v="1123"/>
    <b v="0"/>
    <x v="83"/>
    <b v="0"/>
  </r>
  <r>
    <n v="1124"/>
    <x v="1124"/>
    <s v="Disaster Defender is a Mobile RPG that puts you right into the action of a Disaster, saving lives and property like a real life hero!"/>
    <x v="161"/>
    <x v="94"/>
    <x v="2"/>
    <x v="0"/>
    <x v="0"/>
    <n v="1430409651"/>
    <x v="1124"/>
    <b v="0"/>
    <x v="63"/>
    <b v="0"/>
  </r>
  <r>
    <n v="1125"/>
    <x v="1125"/>
    <s v="Ultimate Supremacy will be the ultimate in mobile gaming, if you love fighting and strategy games, you will love Ultimate Supremacy."/>
    <x v="9"/>
    <x v="117"/>
    <x v="2"/>
    <x v="1"/>
    <x v="1"/>
    <n v="1443193130"/>
    <x v="1125"/>
    <b v="0"/>
    <x v="78"/>
    <b v="0"/>
  </r>
  <r>
    <n v="1126"/>
    <x v="1126"/>
    <s v="Imagine a science class where the teacher walks in a says &quot;Take out your cell phone and play a game.&quot;"/>
    <x v="13"/>
    <x v="115"/>
    <x v="2"/>
    <x v="0"/>
    <x v="0"/>
    <n v="1468482694"/>
    <x v="1126"/>
    <b v="0"/>
    <x v="84"/>
    <b v="0"/>
  </r>
  <r>
    <n v="1127"/>
    <x v="1127"/>
    <s v="A fast-paced, creepy/cute mobile puzzle game where you draw series of magic symbols to summon &amp; collect demons, monsters, gods, &amp; myths"/>
    <x v="19"/>
    <x v="793"/>
    <x v="2"/>
    <x v="0"/>
    <x v="0"/>
    <n v="1416000600"/>
    <x v="1127"/>
    <b v="0"/>
    <x v="23"/>
    <b v="0"/>
  </r>
  <r>
    <n v="1128"/>
    <x v="1128"/>
    <s v="#havingfunFTW"/>
    <x v="28"/>
    <x v="116"/>
    <x v="2"/>
    <x v="1"/>
    <x v="1"/>
    <n v="1407425717"/>
    <x v="1128"/>
    <b v="0"/>
    <x v="29"/>
    <b v="0"/>
  </r>
  <r>
    <n v="1129"/>
    <x v="1129"/>
    <s v="This app will provide you with the ability to use your most favorite profanities while playing a game with your friends."/>
    <x v="22"/>
    <x v="577"/>
    <x v="2"/>
    <x v="0"/>
    <x v="0"/>
    <n v="1465107693"/>
    <x v="1129"/>
    <b v="0"/>
    <x v="84"/>
    <b v="0"/>
  </r>
  <r>
    <n v="1130"/>
    <x v="1130"/>
    <s v="A modernized version of the classic aerial combat arcade game 1942.  Use real fighter jets to take down terrorists on a global scale."/>
    <x v="10"/>
    <x v="143"/>
    <x v="2"/>
    <x v="0"/>
    <x v="0"/>
    <n v="1416963300"/>
    <x v="1130"/>
    <b v="0"/>
    <x v="83"/>
    <b v="0"/>
  </r>
  <r>
    <n v="1131"/>
    <x v="1131"/>
    <s v="Don't drop it like it's hot..Hot Potato is a battle between friends. Compete to keep Mr Potato off the ground. Who will drop him first?"/>
    <x v="79"/>
    <x v="117"/>
    <x v="2"/>
    <x v="2"/>
    <x v="2"/>
    <n v="1450993668"/>
    <x v="1131"/>
    <b v="0"/>
    <x v="78"/>
    <b v="0"/>
  </r>
  <r>
    <n v="1132"/>
    <x v="1132"/>
    <s v="One is a simple mobile game about exploring the connections between all living things. Featuring hand-painted art."/>
    <x v="3"/>
    <x v="794"/>
    <x v="2"/>
    <x v="5"/>
    <x v="5"/>
    <n v="1483238771"/>
    <x v="1132"/>
    <b v="0"/>
    <x v="62"/>
    <b v="0"/>
  </r>
  <r>
    <n v="1133"/>
    <x v="1133"/>
    <s v="Ping is a simple game currently in the design process, where the player lives off of the power of their connection to the internet."/>
    <x v="9"/>
    <x v="170"/>
    <x v="2"/>
    <x v="1"/>
    <x v="1"/>
    <n v="1406799981"/>
    <x v="1133"/>
    <b v="0"/>
    <x v="29"/>
    <b v="0"/>
  </r>
  <r>
    <n v="1134"/>
    <x v="1134"/>
    <s v="We are creating a new Mario Bro's style game called KFK:Original. It's challenging, fun and totally awesome!!!"/>
    <x v="31"/>
    <x v="116"/>
    <x v="2"/>
    <x v="2"/>
    <x v="2"/>
    <n v="1417235580"/>
    <x v="1134"/>
    <b v="0"/>
    <x v="29"/>
    <b v="0"/>
  </r>
  <r>
    <n v="1135"/>
    <x v="1135"/>
    <s v="&quot;Trumperama&quot; ist ein Jump 'n' Run Spiel im 8-Bit Stil fÃ¼r Android._x000a_Donald Trump gewinnt die Wahlen und muss gestoppt werden!"/>
    <x v="28"/>
    <x v="155"/>
    <x v="2"/>
    <x v="12"/>
    <x v="3"/>
    <n v="1470527094"/>
    <x v="1135"/>
    <b v="0"/>
    <x v="29"/>
    <b v="0"/>
  </r>
  <r>
    <n v="1136"/>
    <x v="1136"/>
    <s v="Arpenter pas moins de 50 stages ne sera pas facile avec une seule vie... peut Ãªtre que les potions vous aiderons Ã  survivre ?"/>
    <x v="218"/>
    <x v="795"/>
    <x v="2"/>
    <x v="6"/>
    <x v="3"/>
    <n v="1450541229"/>
    <x v="1136"/>
    <b v="0"/>
    <x v="79"/>
    <b v="0"/>
  </r>
  <r>
    <n v="1137"/>
    <x v="1137"/>
    <s v="This classic online RPG is being overhauled to run on more devices with an interface better suited for both mobile and widescreen."/>
    <x v="31"/>
    <x v="796"/>
    <x v="2"/>
    <x v="0"/>
    <x v="0"/>
    <n v="1461440421"/>
    <x v="1137"/>
    <b v="0"/>
    <x v="70"/>
    <b v="0"/>
  </r>
  <r>
    <n v="1138"/>
    <x v="1138"/>
    <s v="Have you ever wanted to build your own, ultimate zombie fort in real life? Enjoy a Zombie Apocalypse without the Apocalypse."/>
    <x v="19"/>
    <x v="366"/>
    <x v="2"/>
    <x v="0"/>
    <x v="0"/>
    <n v="1485035131"/>
    <x v="1138"/>
    <b v="0"/>
    <x v="80"/>
    <b v="0"/>
  </r>
  <r>
    <n v="1139"/>
    <x v="1139"/>
    <s v="Take control of the Void and bend it to your will as you perfect your strategy and amass your deck. The light gathers, your power grows"/>
    <x v="6"/>
    <x v="139"/>
    <x v="2"/>
    <x v="0"/>
    <x v="0"/>
    <n v="1420100426"/>
    <x v="1139"/>
    <b v="0"/>
    <x v="29"/>
    <b v="0"/>
  </r>
  <r>
    <n v="1140"/>
    <x v="1140"/>
    <s v="We are creating the next epic Massive Multiplayer Online-Real Time Strategy game and we want you to be a part of it!"/>
    <x v="10"/>
    <x v="117"/>
    <x v="2"/>
    <x v="1"/>
    <x v="1"/>
    <n v="1438859121"/>
    <x v="1140"/>
    <b v="0"/>
    <x v="78"/>
    <b v="0"/>
  </r>
  <r>
    <n v="1141"/>
    <x v="1141"/>
    <s v="I think this will be a great game!"/>
    <x v="2"/>
    <x v="117"/>
    <x v="2"/>
    <x v="12"/>
    <x v="3"/>
    <n v="1436460450"/>
    <x v="1141"/>
    <b v="0"/>
    <x v="78"/>
    <b v="0"/>
  </r>
  <r>
    <n v="1142"/>
    <x v="1142"/>
    <s v="If only you could help choose and/or create the Top Chart apps with your ideas..._x000a_Want that to come true? Well here we are."/>
    <x v="23"/>
    <x v="117"/>
    <x v="2"/>
    <x v="0"/>
    <x v="0"/>
    <n v="1424131727"/>
    <x v="1142"/>
    <b v="0"/>
    <x v="78"/>
    <b v="0"/>
  </r>
  <r>
    <n v="1143"/>
    <x v="1143"/>
    <s v="Convergence: RiftWars is a easy to approach competitive turn-based strategy game, featuring quick game play and military tactics."/>
    <x v="101"/>
    <x v="797"/>
    <x v="2"/>
    <x v="0"/>
    <x v="0"/>
    <n v="1450327126"/>
    <x v="1143"/>
    <b v="0"/>
    <x v="22"/>
    <b v="0"/>
  </r>
  <r>
    <n v="1144"/>
    <x v="1144"/>
    <s v="We need your help to finish our food truck. We are building a BBQ Food Truck to serve competition style BBQ."/>
    <x v="219"/>
    <x v="117"/>
    <x v="2"/>
    <x v="0"/>
    <x v="0"/>
    <n v="1430281320"/>
    <x v="1144"/>
    <b v="0"/>
    <x v="78"/>
    <b v="0"/>
  </r>
  <r>
    <n v="1145"/>
    <x v="1145"/>
    <s v="Emphasizing locally and responsibly raised ingredients, serving delicious food! I need your help."/>
    <x v="58"/>
    <x v="173"/>
    <x v="2"/>
    <x v="0"/>
    <x v="0"/>
    <n v="1412272592"/>
    <x v="1145"/>
    <b v="0"/>
    <x v="29"/>
    <b v="0"/>
  </r>
  <r>
    <n v="1146"/>
    <x v="1146"/>
    <s v="Bringing the flavor of competition BBQ to small town Auburn with the ease of a big city food truck."/>
    <x v="12"/>
    <x v="798"/>
    <x v="2"/>
    <x v="0"/>
    <x v="0"/>
    <n v="1399071173"/>
    <x v="1146"/>
    <b v="0"/>
    <x v="8"/>
    <b v="0"/>
  </r>
  <r>
    <n v="1147"/>
    <x v="1147"/>
    <s v="amazing gourmet baked potato truck with variable options for everyone, its always been my dream, help me make it come true :)."/>
    <x v="31"/>
    <x v="117"/>
    <x v="2"/>
    <x v="5"/>
    <x v="5"/>
    <n v="1413760783"/>
    <x v="1147"/>
    <b v="0"/>
    <x v="78"/>
    <b v="0"/>
  </r>
  <r>
    <n v="1148"/>
    <x v="1148"/>
    <s v="New local (Louisville, KY.) food truck with a refreshing spin on rolling kitchens."/>
    <x v="36"/>
    <x v="799"/>
    <x v="2"/>
    <x v="0"/>
    <x v="0"/>
    <n v="1480568781"/>
    <x v="1148"/>
    <b v="0"/>
    <x v="83"/>
    <b v="0"/>
  </r>
  <r>
    <n v="1149"/>
    <x v="1149"/>
    <s v="Bringing culturally diverse Floridian cuisine to the people!"/>
    <x v="63"/>
    <x v="735"/>
    <x v="2"/>
    <x v="0"/>
    <x v="0"/>
    <n v="1466096566"/>
    <x v="1149"/>
    <b v="0"/>
    <x v="84"/>
    <b v="0"/>
  </r>
  <r>
    <n v="1150"/>
    <x v="1150"/>
    <s v="Bringing delicious authentic and fusion Taiwanese Food to the West Coast."/>
    <x v="30"/>
    <x v="800"/>
    <x v="2"/>
    <x v="0"/>
    <x v="0"/>
    <n v="1452293675"/>
    <x v="1150"/>
    <b v="0"/>
    <x v="79"/>
    <b v="0"/>
  </r>
  <r>
    <n v="1151"/>
    <x v="1151"/>
    <s v="Basically home style foods as huge sandwiches, burgers, and apps. Limitited to NOTHING. Irish,Mexican, cajÃ£n, southern bqq even veggies"/>
    <x v="31"/>
    <x v="117"/>
    <x v="2"/>
    <x v="0"/>
    <x v="0"/>
    <n v="1441592863"/>
    <x v="1151"/>
    <b v="0"/>
    <x v="78"/>
    <b v="0"/>
  </r>
  <r>
    <n v="1152"/>
    <x v="1152"/>
    <s v="Peruvian food truck with an LA twist."/>
    <x v="194"/>
    <x v="608"/>
    <x v="2"/>
    <x v="0"/>
    <x v="0"/>
    <n v="1431709312"/>
    <x v="1152"/>
    <b v="0"/>
    <x v="41"/>
    <b v="0"/>
  </r>
  <r>
    <n v="1153"/>
    <x v="1153"/>
    <s v="A mobile concession trailer for snow cones, ice cream, smoothies and more"/>
    <x v="6"/>
    <x v="155"/>
    <x v="2"/>
    <x v="0"/>
    <x v="0"/>
    <n v="1434647305"/>
    <x v="1153"/>
    <b v="0"/>
    <x v="29"/>
    <b v="0"/>
  </r>
  <r>
    <n v="1154"/>
    <x v="1154"/>
    <s v="We're about to launch our first ever food truck to share our amazing food and we need your help! Be a part of our truck!"/>
    <x v="10"/>
    <x v="144"/>
    <x v="2"/>
    <x v="0"/>
    <x v="0"/>
    <n v="1441507006"/>
    <x v="1154"/>
    <b v="0"/>
    <x v="83"/>
    <b v="0"/>
  </r>
  <r>
    <n v="1155"/>
    <x v="1155"/>
    <s v="I am on a mission to offer as many people as I can a great healthy coffee, tea, and snacks by using healthy products and ingredients."/>
    <x v="31"/>
    <x v="801"/>
    <x v="2"/>
    <x v="0"/>
    <x v="0"/>
    <n v="1408040408"/>
    <x v="1155"/>
    <b v="0"/>
    <x v="22"/>
    <b v="0"/>
  </r>
  <r>
    <n v="1156"/>
    <x v="1156"/>
    <s v="A Food Truck featuring Deep Fried Natural Casing Beef/Pork mix Hot Dogs, New York Style Rippers. Also serving Fresh Cut Fries."/>
    <x v="115"/>
    <x v="117"/>
    <x v="2"/>
    <x v="0"/>
    <x v="0"/>
    <n v="1424742162"/>
    <x v="1156"/>
    <b v="0"/>
    <x v="78"/>
    <b v="0"/>
  </r>
  <r>
    <n v="1157"/>
    <x v="1157"/>
    <s v="When the smoke clears, folks in Albany are going to experience the best barbeque they'll ever have! Got the flavor, need some funding."/>
    <x v="3"/>
    <x v="118"/>
    <x v="2"/>
    <x v="0"/>
    <x v="0"/>
    <n v="1417795480"/>
    <x v="1157"/>
    <b v="0"/>
    <x v="83"/>
    <b v="0"/>
  </r>
  <r>
    <n v="1158"/>
    <x v="1158"/>
    <s v="It's been my dream to start my own cupcake bakery and it's now or never. Help me take the first steps toward building my dream."/>
    <x v="51"/>
    <x v="428"/>
    <x v="2"/>
    <x v="0"/>
    <x v="0"/>
    <n v="1418091128"/>
    <x v="1158"/>
    <b v="0"/>
    <x v="83"/>
    <b v="0"/>
  </r>
  <r>
    <n v="1159"/>
    <x v="1159"/>
    <s v="Skewed Up food truck is my dream and need help getting it started, presenting some to the bank for my loan, spice up logo, etc."/>
    <x v="220"/>
    <x v="117"/>
    <x v="2"/>
    <x v="0"/>
    <x v="0"/>
    <n v="1435679100"/>
    <x v="1159"/>
    <b v="0"/>
    <x v="78"/>
    <b v="0"/>
  </r>
  <r>
    <n v="1160"/>
    <x v="1160"/>
    <s v="Food is a lifestyle...the art, the challenge, and the happiness is the wealth I seek....join me on my journey to success."/>
    <x v="11"/>
    <x v="802"/>
    <x v="2"/>
    <x v="0"/>
    <x v="0"/>
    <n v="1427510586"/>
    <x v="1160"/>
    <b v="0"/>
    <x v="10"/>
    <b v="0"/>
  </r>
  <r>
    <n v="1161"/>
    <x v="1161"/>
    <s v="Amazing delicious pizza a real hit a true niche that has not been explored ground floor opportunity in food trucks done by a real chef"/>
    <x v="102"/>
    <x v="117"/>
    <x v="2"/>
    <x v="0"/>
    <x v="0"/>
    <n v="1432047989"/>
    <x v="1161"/>
    <b v="0"/>
    <x v="78"/>
    <b v="0"/>
  </r>
  <r>
    <n v="1162"/>
    <x v="1162"/>
    <s v="Solar Powered, Recycled Fryer Oil for Truck Fuel, Locally Grown Organic &amp; Hormone Free Foods, Pop-up Bands, Private Party and Functions"/>
    <x v="127"/>
    <x v="428"/>
    <x v="2"/>
    <x v="0"/>
    <x v="0"/>
    <n v="1411662264"/>
    <x v="1162"/>
    <b v="0"/>
    <x v="84"/>
    <b v="0"/>
  </r>
  <r>
    <n v="1163"/>
    <x v="1163"/>
    <s v="Cooking is my passion.Lets take my passion to another level,by sending me to a culinary school, I WILL be one of the best chefs ever!"/>
    <x v="221"/>
    <x v="117"/>
    <x v="2"/>
    <x v="0"/>
    <x v="0"/>
    <n v="1407604920"/>
    <x v="1163"/>
    <b v="0"/>
    <x v="78"/>
    <b v="0"/>
  </r>
  <r>
    <n v="1164"/>
    <x v="1164"/>
    <s v="Bayou Classic BBQ will be  Mansura,LA _x000a_newest and best mobile food truck_x000a_serving delicious BBQ Georgia style slow_x000a_smoke BBQ!"/>
    <x v="3"/>
    <x v="117"/>
    <x v="2"/>
    <x v="0"/>
    <x v="0"/>
    <n v="1466270582"/>
    <x v="1164"/>
    <b v="0"/>
    <x v="78"/>
    <b v="0"/>
  </r>
  <r>
    <n v="1165"/>
    <x v="1165"/>
    <s v="Join us in transforming Dreamy Creations truck into a food truck so we can bring you the most delicious cupcakes to your neighborhood!"/>
    <x v="3"/>
    <x v="803"/>
    <x v="2"/>
    <x v="0"/>
    <x v="0"/>
    <n v="1404623330"/>
    <x v="1165"/>
    <b v="0"/>
    <x v="20"/>
    <b v="0"/>
  </r>
  <r>
    <n v="1166"/>
    <x v="1166"/>
    <s v="Making delicious healthy food affordable &amp; accessible to ALL Cincinnati neighborhoods. Locally sourced, seasonally-inspired menu"/>
    <x v="36"/>
    <x v="804"/>
    <x v="2"/>
    <x v="0"/>
    <x v="0"/>
    <n v="1435291200"/>
    <x v="1166"/>
    <b v="0"/>
    <x v="22"/>
    <b v="0"/>
  </r>
  <r>
    <n v="1167"/>
    <x v="1167"/>
    <s v="A mobile food truck serving up a Latino-inspired fusion cuisine using fresh, local, &amp; organic ingredients!"/>
    <x v="127"/>
    <x v="805"/>
    <x v="2"/>
    <x v="0"/>
    <x v="0"/>
    <n v="1410543495"/>
    <x v="1167"/>
    <b v="0"/>
    <x v="38"/>
    <b v="0"/>
  </r>
  <r>
    <n v="1168"/>
    <x v="1168"/>
    <s v="Simply fresh farm to table on wheels working close with local farms to ensure the highest of quality of product ."/>
    <x v="102"/>
    <x v="806"/>
    <x v="2"/>
    <x v="0"/>
    <x v="0"/>
    <n v="1474507065"/>
    <x v="1168"/>
    <b v="0"/>
    <x v="83"/>
    <b v="0"/>
  </r>
  <r>
    <n v="1169"/>
    <x v="1169"/>
    <s v="Our service provides door-to-door shuttle transportation in Downtown Los Angeles. FREE to passengers - driver tip appreciated."/>
    <x v="3"/>
    <x v="157"/>
    <x v="2"/>
    <x v="0"/>
    <x v="0"/>
    <n v="1424593763"/>
    <x v="1169"/>
    <b v="0"/>
    <x v="83"/>
    <b v="0"/>
  </r>
  <r>
    <n v="1170"/>
    <x v="1170"/>
    <s v="They are sweet, sticky and incredibly addictive. People are left with a huge smile and a full stomach but still ask for more!!!"/>
    <x v="31"/>
    <x v="173"/>
    <x v="2"/>
    <x v="1"/>
    <x v="1"/>
    <n v="1433021171"/>
    <x v="1170"/>
    <b v="0"/>
    <x v="84"/>
    <b v="0"/>
  </r>
  <r>
    <n v="1171"/>
    <x v="1171"/>
    <s v="Tulsa's first true biodiesel, alternative energy powered food truck! Oh yeah, and delicious food!"/>
    <x v="31"/>
    <x v="379"/>
    <x v="2"/>
    <x v="0"/>
    <x v="0"/>
    <n v="1415909927"/>
    <x v="1171"/>
    <b v="0"/>
    <x v="29"/>
    <b v="0"/>
  </r>
  <r>
    <n v="1172"/>
    <x v="1172"/>
    <s v="Bringing YOUR favorite dog recipes to the streets."/>
    <x v="7"/>
    <x v="117"/>
    <x v="2"/>
    <x v="0"/>
    <x v="0"/>
    <n v="1408551752"/>
    <x v="1172"/>
    <b v="0"/>
    <x v="78"/>
    <b v="0"/>
  </r>
  <r>
    <n v="1173"/>
    <x v="1173"/>
    <s v="Chef David J Alvarez worked for Guy Fieri &amp; Anthony Bourdain. Chef David wants to bring his food to the Streets &amp; assault your senses!"/>
    <x v="152"/>
    <x v="134"/>
    <x v="2"/>
    <x v="0"/>
    <x v="0"/>
    <n v="1438576057"/>
    <x v="1173"/>
    <b v="0"/>
    <x v="29"/>
    <b v="0"/>
  </r>
  <r>
    <n v="1174"/>
    <x v="1174"/>
    <s v="Help me purchase a parking space to be the Burro's permanant home, I need your help to raise $15,000!"/>
    <x v="36"/>
    <x v="807"/>
    <x v="2"/>
    <x v="0"/>
    <x v="0"/>
    <n v="1462738327"/>
    <x v="1174"/>
    <b v="0"/>
    <x v="10"/>
    <b v="0"/>
  </r>
  <r>
    <n v="1175"/>
    <x v="1175"/>
    <s v="&quot;Create-Your-Cone&quot;. Freshly made waffle cones stuffed with your choice of yummy ingredients, or frozen yogurt!"/>
    <x v="22"/>
    <x v="793"/>
    <x v="2"/>
    <x v="0"/>
    <x v="0"/>
    <n v="1436981339"/>
    <x v="1175"/>
    <b v="0"/>
    <x v="82"/>
    <b v="0"/>
  </r>
  <r>
    <n v="1176"/>
    <x v="1176"/>
    <s v="Mirlins Sushi!_x000a_Find us on Facebook!_x000a_(Gives backers a voice, and a direct link to us! No kickstarter disappearing act here!)"/>
    <x v="164"/>
    <x v="115"/>
    <x v="2"/>
    <x v="2"/>
    <x v="2"/>
    <n v="1488805200"/>
    <x v="1176"/>
    <b v="0"/>
    <x v="29"/>
    <b v="0"/>
  </r>
  <r>
    <n v="1177"/>
    <x v="1177"/>
    <s v="Its CRAZY the UK is still in the dark about funnel cakes! We want to convert a trailer and show the country what they've been missing!"/>
    <x v="12"/>
    <x v="117"/>
    <x v="2"/>
    <x v="1"/>
    <x v="1"/>
    <n v="1413388296"/>
    <x v="1177"/>
    <b v="0"/>
    <x v="78"/>
    <b v="0"/>
  </r>
  <r>
    <n v="1178"/>
    <x v="1178"/>
    <s v="Hi, Thella's is an idea of a local inexpensive burrito truck, where we want take the delicious burritos and tacos to whole new level"/>
    <x v="96"/>
    <x v="139"/>
    <x v="2"/>
    <x v="0"/>
    <x v="0"/>
    <n v="1408225452"/>
    <x v="1178"/>
    <b v="0"/>
    <x v="29"/>
    <b v="0"/>
  </r>
  <r>
    <n v="1179"/>
    <x v="1179"/>
    <s v="Mexican Style Food Truck, run by a Red Seal Chef, in a town with NO MEXICAN FOOD! That is a culinary emergency situation!"/>
    <x v="127"/>
    <x v="667"/>
    <x v="2"/>
    <x v="5"/>
    <x v="5"/>
    <n v="1446052627"/>
    <x v="1179"/>
    <b v="0"/>
    <x v="81"/>
    <b v="0"/>
  </r>
  <r>
    <n v="1180"/>
    <x v="1180"/>
    <s v="We would like to start a military-themed food truck to serve the Battle Creek/Kalamazoo area."/>
    <x v="63"/>
    <x v="808"/>
    <x v="2"/>
    <x v="0"/>
    <x v="0"/>
    <n v="1403983314"/>
    <x v="1180"/>
    <b v="0"/>
    <x v="268"/>
    <b v="0"/>
  </r>
  <r>
    <n v="1181"/>
    <x v="1181"/>
    <s v="Bringing the best tacos to the streets of Chicago!"/>
    <x v="63"/>
    <x v="460"/>
    <x v="2"/>
    <x v="0"/>
    <x v="0"/>
    <n v="1425197321"/>
    <x v="1181"/>
    <b v="0"/>
    <x v="83"/>
    <b v="0"/>
  </r>
  <r>
    <n v="1182"/>
    <x v="1182"/>
    <s v="Two  years ago this business was started to help a local non-profit.  We have since expanded and provide jobs in our small community."/>
    <x v="28"/>
    <x v="809"/>
    <x v="2"/>
    <x v="0"/>
    <x v="0"/>
    <n v="1484239320"/>
    <x v="1182"/>
    <b v="0"/>
    <x v="80"/>
    <b v="0"/>
  </r>
  <r>
    <n v="1183"/>
    <x v="1183"/>
    <s v="Help Freshie keep her dream alive by pledging to get a donut truck! She will be able to do events as well as cater to the community"/>
    <x v="30"/>
    <x v="173"/>
    <x v="2"/>
    <x v="0"/>
    <x v="0"/>
    <n v="1478059140"/>
    <x v="1183"/>
    <b v="0"/>
    <x v="83"/>
    <b v="0"/>
  </r>
  <r>
    <n v="1184"/>
    <x v="1184"/>
    <s v="This coffee table album is the chronicle of the 2016/2017 cyclocross season, the latest edition of the renowned cyclephotos books."/>
    <x v="29"/>
    <x v="810"/>
    <x v="0"/>
    <x v="1"/>
    <x v="1"/>
    <n v="1486391011"/>
    <x v="1184"/>
    <b v="0"/>
    <x v="269"/>
    <b v="1"/>
  </r>
  <r>
    <n v="1185"/>
    <x v="1185"/>
    <s v="A photo exhibition and book showcasing images and stories of our time in New Orleans, commemorating Katrinaâ€™s ten year anniversary."/>
    <x v="78"/>
    <x v="811"/>
    <x v="0"/>
    <x v="0"/>
    <x v="0"/>
    <n v="1433736000"/>
    <x v="1185"/>
    <b v="0"/>
    <x v="112"/>
    <b v="1"/>
  </r>
  <r>
    <n v="1186"/>
    <x v="1186"/>
    <s v="Children of Zanskar - a stunning photography book, will raise funds for the local school and children of Lingshed valley, Himalayas."/>
    <x v="51"/>
    <x v="812"/>
    <x v="0"/>
    <x v="1"/>
    <x v="1"/>
    <n v="1433198520"/>
    <x v="1186"/>
    <b v="0"/>
    <x v="252"/>
    <b v="1"/>
  </r>
  <r>
    <n v="1187"/>
    <x v="1187"/>
    <s v="A gorgeous monograph of sensual imagery featuring the men of Utah, shot against the incredible expanses of land they call their own."/>
    <x v="222"/>
    <x v="813"/>
    <x v="0"/>
    <x v="0"/>
    <x v="0"/>
    <n v="1431885600"/>
    <x v="1187"/>
    <b v="0"/>
    <x v="16"/>
    <b v="1"/>
  </r>
  <r>
    <n v="1188"/>
    <x v="1188"/>
    <s v="A photobook of young dancers and their inspiring stories, photographed in beautiful and unique locations."/>
    <x v="13"/>
    <x v="728"/>
    <x v="0"/>
    <x v="5"/>
    <x v="5"/>
    <n v="1482943740"/>
    <x v="1188"/>
    <b v="0"/>
    <x v="268"/>
    <b v="1"/>
  </r>
  <r>
    <n v="1189"/>
    <x v="1189"/>
    <s v="A couple of experienced road trippers setting out for the big one. Six months traveling in a converted bus with a book at the end."/>
    <x v="7"/>
    <x v="814"/>
    <x v="0"/>
    <x v="0"/>
    <x v="0"/>
    <n v="1467242995"/>
    <x v="1189"/>
    <b v="0"/>
    <x v="48"/>
    <b v="1"/>
  </r>
  <r>
    <n v="1190"/>
    <x v="1190"/>
    <s v="A pairing of self portraiture and writing to shed light on the reality of life with chronic illness."/>
    <x v="2"/>
    <x v="815"/>
    <x v="0"/>
    <x v="0"/>
    <x v="0"/>
    <n v="1409500725"/>
    <x v="1190"/>
    <b v="0"/>
    <x v="62"/>
    <b v="1"/>
  </r>
  <r>
    <n v="1191"/>
    <x v="1191"/>
    <s v="A photo journal capturing 30 days of sweetness in Kyoto, Tokyo, and more. Join me to see the cutest &amp; prettiest images of Japan :)"/>
    <x v="200"/>
    <x v="816"/>
    <x v="0"/>
    <x v="0"/>
    <x v="0"/>
    <n v="1458480560"/>
    <x v="1191"/>
    <b v="0"/>
    <x v="51"/>
    <b v="1"/>
  </r>
  <r>
    <n v="1192"/>
    <x v="1192"/>
    <s v="A macro landscape photography art book &amp; limited edition prints. A Make 100 project."/>
    <x v="213"/>
    <x v="817"/>
    <x v="0"/>
    <x v="1"/>
    <x v="1"/>
    <n v="1486814978"/>
    <x v="1192"/>
    <b v="0"/>
    <x v="41"/>
    <b v="1"/>
  </r>
  <r>
    <n v="1193"/>
    <x v="1193"/>
    <s v="Images &amp; the stories behind them from a professional photographers 1st 16 years shooting assignments for major magazines &amp; ad agencies."/>
    <x v="223"/>
    <x v="818"/>
    <x v="0"/>
    <x v="0"/>
    <x v="0"/>
    <n v="1460223453"/>
    <x v="1193"/>
    <b v="0"/>
    <x v="270"/>
    <b v="1"/>
  </r>
  <r>
    <n v="1194"/>
    <x v="1194"/>
    <s v="A beautifully presented hardcover book of aerial photographs that show the west coast of Ireland as it's never been seen before."/>
    <x v="78"/>
    <x v="819"/>
    <x v="0"/>
    <x v="17"/>
    <x v="3"/>
    <n v="1428493379"/>
    <x v="1194"/>
    <b v="0"/>
    <x v="271"/>
    <b v="1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x v="3"/>
    <n v="1450602000"/>
    <x v="1195"/>
    <b v="0"/>
    <x v="203"/>
    <b v="1"/>
  </r>
  <r>
    <n v="1196"/>
    <x v="1196"/>
    <s v="A book of male nudes photographed on location in Ibiza over the last 4 years."/>
    <x v="107"/>
    <x v="821"/>
    <x v="0"/>
    <x v="1"/>
    <x v="1"/>
    <n v="1450467539"/>
    <x v="1196"/>
    <b v="0"/>
    <x v="272"/>
    <b v="1"/>
  </r>
  <r>
    <n v="1197"/>
    <x v="1197"/>
    <s v="A coffee table book celebrating Colorado brewery culture; exploring the passion and personality of local breweries through photographs."/>
    <x v="36"/>
    <x v="822"/>
    <x v="0"/>
    <x v="0"/>
    <x v="0"/>
    <n v="1465797540"/>
    <x v="1197"/>
    <b v="0"/>
    <x v="100"/>
    <b v="1"/>
  </r>
  <r>
    <n v="1198"/>
    <x v="1198"/>
    <s v="The White Desert is a photo project, documenting the fragility and beauty of the planet, from the Arctic to Antarctic regions!"/>
    <x v="8"/>
    <x v="823"/>
    <x v="0"/>
    <x v="0"/>
    <x v="0"/>
    <n v="1451530800"/>
    <x v="1198"/>
    <b v="0"/>
    <x v="157"/>
    <b v="1"/>
  </r>
  <r>
    <n v="1199"/>
    <x v="1199"/>
    <s v="There are over 627.295 Syrian refugees in Jordan due to the war. Let me tell you some of their stories with the help of a photobook!"/>
    <x v="224"/>
    <x v="824"/>
    <x v="0"/>
    <x v="1"/>
    <x v="1"/>
    <n v="1436380200"/>
    <x v="1199"/>
    <b v="0"/>
    <x v="82"/>
    <b v="1"/>
  </r>
  <r>
    <n v="1200"/>
    <x v="1200"/>
    <s v="Modern Nomads Journal is an 88 page magazine style publication containing photo stories about Somalis in the Horn of Africa."/>
    <x v="225"/>
    <x v="825"/>
    <x v="0"/>
    <x v="0"/>
    <x v="0"/>
    <n v="1429183656"/>
    <x v="1200"/>
    <b v="0"/>
    <x v="273"/>
    <b v="1"/>
  </r>
  <r>
    <n v="1201"/>
    <x v="1201"/>
    <s v="Documentary book about the lives of disabled people and Chernobyl victims living in governmental institutions called Internats"/>
    <x v="12"/>
    <x v="826"/>
    <x v="0"/>
    <x v="1"/>
    <x v="1"/>
    <n v="1468593246"/>
    <x v="1201"/>
    <b v="0"/>
    <x v="112"/>
    <b v="1"/>
  </r>
  <r>
    <n v="1202"/>
    <x v="1202"/>
    <s v="This coffee table book features Melbourne as never seen before through the eyes of an artist now 93 years old. Melbourne from 1968-1971"/>
    <x v="31"/>
    <x v="827"/>
    <x v="0"/>
    <x v="2"/>
    <x v="2"/>
    <n v="1435388154"/>
    <x v="1202"/>
    <b v="0"/>
    <x v="197"/>
    <b v="1"/>
  </r>
  <r>
    <n v="1203"/>
    <x v="1203"/>
    <s v="reAPPEARANCES is a series of photographs shot with a digital toy camera, a visual and cultural journey through appearances."/>
    <x v="226"/>
    <x v="828"/>
    <x v="0"/>
    <x v="0"/>
    <x v="0"/>
    <n v="1433083527"/>
    <x v="1203"/>
    <b v="0"/>
    <x v="21"/>
    <b v="1"/>
  </r>
  <r>
    <n v="1204"/>
    <x v="1204"/>
    <s v="A fine art book capturing the beauty of nature in the Western United States by landscape photographer Cheyne Walls."/>
    <x v="93"/>
    <x v="829"/>
    <x v="0"/>
    <x v="0"/>
    <x v="0"/>
    <n v="1449205200"/>
    <x v="1204"/>
    <b v="0"/>
    <x v="7"/>
    <b v="1"/>
  </r>
  <r>
    <n v="1205"/>
    <x v="1205"/>
    <s v="A photo book by photographer Mahdi Ehsaei depicting the little known minority of Afro-Iranians in South Iran in fascinating portraits."/>
    <x v="93"/>
    <x v="830"/>
    <x v="0"/>
    <x v="12"/>
    <x v="3"/>
    <n v="1434197351"/>
    <x v="1205"/>
    <b v="0"/>
    <x v="95"/>
    <b v="1"/>
  </r>
  <r>
    <n v="1206"/>
    <x v="1206"/>
    <s v="Limited edition zine by photographic artist Esthaem, signed and hand-numbered including a screen printed banderole. Edition of 100."/>
    <x v="42"/>
    <x v="831"/>
    <x v="0"/>
    <x v="15"/>
    <x v="3"/>
    <n v="1489238940"/>
    <x v="1206"/>
    <b v="0"/>
    <x v="58"/>
    <b v="1"/>
  </r>
  <r>
    <n v="1207"/>
    <x v="1207"/>
    <s v="A humanistic photo book about ancestral &amp; post-modern Italy."/>
    <x v="227"/>
    <x v="832"/>
    <x v="0"/>
    <x v="13"/>
    <x v="3"/>
    <n v="1459418400"/>
    <x v="1207"/>
    <b v="0"/>
    <x v="261"/>
    <b v="1"/>
  </r>
  <r>
    <n v="1208"/>
    <x v="1208"/>
    <s v="Help me complete the photography and publish a fine art book on White Sands National Monument, a uniquely significant place."/>
    <x v="3"/>
    <x v="833"/>
    <x v="0"/>
    <x v="0"/>
    <x v="0"/>
    <n v="1458835264"/>
    <x v="1208"/>
    <b v="0"/>
    <x v="11"/>
    <b v="1"/>
  </r>
  <r>
    <n v="1209"/>
    <x v="1209"/>
    <s v="This 80 page book displays 75 beautiful images of the Holy Land, site descriptions, scripture and thought provoking comments."/>
    <x v="12"/>
    <x v="834"/>
    <x v="0"/>
    <x v="0"/>
    <x v="0"/>
    <n v="1488053905"/>
    <x v="1209"/>
    <b v="0"/>
    <x v="67"/>
    <b v="1"/>
  </r>
  <r>
    <n v="1210"/>
    <x v="1210"/>
    <s v="En fotobok om livet i det enda andra GÃ¶teborg i vÃ¤rlden"/>
    <x v="22"/>
    <x v="835"/>
    <x v="0"/>
    <x v="11"/>
    <x v="9"/>
    <n v="1433106000"/>
    <x v="1210"/>
    <b v="0"/>
    <x v="273"/>
    <b v="1"/>
  </r>
  <r>
    <n v="1211"/>
    <x v="1211"/>
    <s v="From 2010 to 2015, I took over 15 000 photos in Japan. Here's 500 of them. Landscape, city view, people and so much more!"/>
    <x v="28"/>
    <x v="836"/>
    <x v="0"/>
    <x v="5"/>
    <x v="5"/>
    <n v="1465505261"/>
    <x v="1211"/>
    <b v="0"/>
    <x v="79"/>
    <b v="1"/>
  </r>
  <r>
    <n v="1212"/>
    <x v="1212"/>
    <s v="Faces of Yoga is a series of uncomfortable photos of people in strange positions. The photo book will be ready for the holiday season!"/>
    <x v="30"/>
    <x v="594"/>
    <x v="0"/>
    <x v="0"/>
    <x v="0"/>
    <n v="1448586000"/>
    <x v="1212"/>
    <b v="0"/>
    <x v="183"/>
    <b v="1"/>
  </r>
  <r>
    <n v="1213"/>
    <x v="1213"/>
    <s v="A collection of 97 colour photographs showcasing Iceland's spectacular scenery, beautifully presented in 128 page hardcover book."/>
    <x v="115"/>
    <x v="837"/>
    <x v="0"/>
    <x v="1"/>
    <x v="1"/>
    <n v="1485886100"/>
    <x v="1213"/>
    <b v="0"/>
    <x v="52"/>
    <b v="1"/>
  </r>
  <r>
    <n v="1214"/>
    <x v="1214"/>
    <s v="A coffee table book with photographs of nature's splendor from the mystical valley of Lachen in the Eastern recesses of the Himalaya."/>
    <x v="13"/>
    <x v="838"/>
    <x v="0"/>
    <x v="0"/>
    <x v="0"/>
    <n v="1433880605"/>
    <x v="1214"/>
    <b v="0"/>
    <x v="20"/>
    <b v="1"/>
  </r>
  <r>
    <n v="1215"/>
    <x v="1215"/>
    <s v="A photography book that brings you on a journey through Tokyo and beyond.   This is a collection of my best images from ShootTokyo."/>
    <x v="10"/>
    <x v="839"/>
    <x v="0"/>
    <x v="0"/>
    <x v="0"/>
    <n v="1401487756"/>
    <x v="1215"/>
    <b v="0"/>
    <x v="274"/>
    <b v="1"/>
  </r>
  <r>
    <n v="1216"/>
    <x v="1216"/>
    <s v="A fine art photography book taking a new look at the art of bonsai."/>
    <x v="32"/>
    <x v="840"/>
    <x v="0"/>
    <x v="0"/>
    <x v="0"/>
    <n v="1443826980"/>
    <x v="1216"/>
    <b v="0"/>
    <x v="147"/>
    <b v="1"/>
  </r>
  <r>
    <n v="1217"/>
    <x v="1217"/>
    <s v="&quot;Either Limits Or Contradictions&quot; is a Photo Book about the pace of life, death and time passing. A Daylight Books Publication."/>
    <x v="228"/>
    <x v="841"/>
    <x v="0"/>
    <x v="0"/>
    <x v="0"/>
    <n v="1468524340"/>
    <x v="1217"/>
    <b v="0"/>
    <x v="275"/>
    <b v="1"/>
  </r>
  <r>
    <n v="1218"/>
    <x v="1218"/>
    <s v="The Mountaineers Books and I, Carl Battreall, have teamed up to create the first photography book of the legendary Alaska Range."/>
    <x v="7"/>
    <x v="842"/>
    <x v="0"/>
    <x v="0"/>
    <x v="0"/>
    <n v="1446346800"/>
    <x v="1218"/>
    <b v="0"/>
    <x v="30"/>
    <b v="1"/>
  </r>
  <r>
    <n v="1219"/>
    <x v="1219"/>
    <s v="The Box is a fine art book of Ron Amato's innovative and seductive photography project."/>
    <x v="229"/>
    <x v="843"/>
    <x v="0"/>
    <x v="0"/>
    <x v="0"/>
    <n v="1476961513"/>
    <x v="1219"/>
    <b v="0"/>
    <x v="35"/>
    <b v="1"/>
  </r>
  <r>
    <n v="1220"/>
    <x v="1220"/>
    <s v="A beautiful photo art book of portraits and conversations with people that may expand your idea of gender."/>
    <x v="36"/>
    <x v="844"/>
    <x v="0"/>
    <x v="12"/>
    <x v="3"/>
    <n v="1440515112"/>
    <x v="1220"/>
    <b v="0"/>
    <x v="205"/>
    <b v="1"/>
  </r>
  <r>
    <n v="1221"/>
    <x v="1221"/>
    <s v="Photography book exploring the community of Oldham Athletic Football Club, their relation to the town and the theatre of football."/>
    <x v="41"/>
    <x v="845"/>
    <x v="0"/>
    <x v="1"/>
    <x v="1"/>
    <n v="1480809600"/>
    <x v="1221"/>
    <b v="0"/>
    <x v="273"/>
    <b v="1"/>
  </r>
  <r>
    <n v="1222"/>
    <x v="1222"/>
    <s v="Project Pilgrim is my effort to work towards normalizing mental health."/>
    <x v="23"/>
    <x v="846"/>
    <x v="0"/>
    <x v="5"/>
    <x v="5"/>
    <n v="1459483200"/>
    <x v="1222"/>
    <b v="0"/>
    <x v="276"/>
    <b v="1"/>
  </r>
  <r>
    <n v="1223"/>
    <x v="1223"/>
    <s v="A photography book focusing on the people rather than the nature at Yosemite National Park."/>
    <x v="230"/>
    <x v="847"/>
    <x v="0"/>
    <x v="0"/>
    <x v="0"/>
    <n v="1478754909"/>
    <x v="1223"/>
    <b v="0"/>
    <x v="277"/>
    <b v="1"/>
  </r>
  <r>
    <n v="1224"/>
    <x v="1224"/>
    <s v="Modern Celtic influenced CD.  Help me finish what I started before the stroke."/>
    <x v="36"/>
    <x v="848"/>
    <x v="1"/>
    <x v="0"/>
    <x v="0"/>
    <n v="1402060302"/>
    <x v="1224"/>
    <b v="0"/>
    <x v="59"/>
    <b v="0"/>
  </r>
  <r>
    <n v="1225"/>
    <x v="1225"/>
    <s v="My first music album is a collection of 9 songs honoring Mexico's prolific composer, Jose Alfredo Jimenez with my artistic vision."/>
    <x v="9"/>
    <x v="849"/>
    <x v="1"/>
    <x v="0"/>
    <x v="0"/>
    <n v="1382478278"/>
    <x v="1225"/>
    <b v="0"/>
    <x v="83"/>
    <b v="0"/>
  </r>
  <r>
    <n v="1226"/>
    <x v="1226"/>
    <s v="Pavlo will be independently filming his second full length PBS Special and DVD in May with director George Veras"/>
    <x v="63"/>
    <x v="850"/>
    <x v="1"/>
    <x v="0"/>
    <x v="0"/>
    <n v="1398042000"/>
    <x v="1226"/>
    <b v="0"/>
    <x v="244"/>
    <b v="0"/>
  </r>
  <r>
    <n v="1227"/>
    <x v="1227"/>
    <s v="After winning the iStandard Phoenix Producer Showcase (6/25/14)  I have been invited to Beast of the Beats VIII in New York Nov. 6-9"/>
    <x v="13"/>
    <x v="117"/>
    <x v="1"/>
    <x v="0"/>
    <x v="0"/>
    <n v="1407394800"/>
    <x v="1227"/>
    <b v="0"/>
    <x v="78"/>
    <b v="0"/>
  </r>
  <r>
    <n v="1228"/>
    <x v="1228"/>
    <s v="Kat is partnering with Kickstarter to raise the funds to complete her first solo World music CD &quot;Gypsy&quot;!"/>
    <x v="10"/>
    <x v="159"/>
    <x v="1"/>
    <x v="0"/>
    <x v="0"/>
    <n v="1317231008"/>
    <x v="1228"/>
    <b v="0"/>
    <x v="54"/>
    <b v="0"/>
  </r>
  <r>
    <n v="1229"/>
    <x v="1229"/>
    <s v="Bollywood composer Vanraj Bhatia, age 86, has written an opera based on a myth from the epic Mahabhatata. Presented in Queens May 11&amp;12"/>
    <x v="181"/>
    <x v="379"/>
    <x v="1"/>
    <x v="0"/>
    <x v="0"/>
    <n v="1334592000"/>
    <x v="1229"/>
    <b v="0"/>
    <x v="29"/>
    <b v="0"/>
  </r>
  <r>
    <n v="1230"/>
    <x v="1230"/>
    <s v="It has been close to a decade since DC Talk began their &quot;Intermission&quot;.  It is time for A Live Concert Tribute &amp; DVD Movie!"/>
    <x v="69"/>
    <x v="117"/>
    <x v="1"/>
    <x v="0"/>
    <x v="0"/>
    <n v="1298589630"/>
    <x v="1230"/>
    <b v="0"/>
    <x v="78"/>
    <b v="0"/>
  </r>
  <r>
    <n v="1231"/>
    <x v="1231"/>
    <s v="a non-profit, free, all-day, all-ages music &amp; arts festival dedicated to promoting non-violent spaces for community engagement"/>
    <x v="10"/>
    <x v="117"/>
    <x v="1"/>
    <x v="0"/>
    <x v="0"/>
    <n v="1440723600"/>
    <x v="1231"/>
    <b v="0"/>
    <x v="78"/>
    <b v="0"/>
  </r>
  <r>
    <n v="1232"/>
    <x v="1232"/>
    <s v="CD-Book w/ 26 original songs + illustrations + activities that WORK developing full literacy skills (language &amp; math) of preschoolers."/>
    <x v="10"/>
    <x v="130"/>
    <x v="1"/>
    <x v="0"/>
    <x v="0"/>
    <n v="1381090870"/>
    <x v="1232"/>
    <b v="0"/>
    <x v="29"/>
    <b v="0"/>
  </r>
  <r>
    <n v="1233"/>
    <x v="1233"/>
    <s v="A Shakulute mouthpiece will allow me to play my silver alto flute vertically  like my Japanese shakuhachis but with Western fingerings."/>
    <x v="28"/>
    <x v="851"/>
    <x v="1"/>
    <x v="0"/>
    <x v="0"/>
    <n v="1329864374"/>
    <x v="1233"/>
    <b v="0"/>
    <x v="79"/>
    <b v="0"/>
  </r>
  <r>
    <n v="1234"/>
    <x v="1234"/>
    <s v="We have been offered shows all over the world, to reach places and people with our music, for the experience of just doing it!"/>
    <x v="63"/>
    <x v="117"/>
    <x v="1"/>
    <x v="1"/>
    <x v="1"/>
    <n v="1422903342"/>
    <x v="1234"/>
    <b v="0"/>
    <x v="78"/>
    <b v="0"/>
  </r>
  <r>
    <n v="1235"/>
    <x v="1235"/>
    <s v="We plan to make studio recordings for a CD that highlights six new works composed for our Shakuhachi and Koto Music concert series."/>
    <x v="231"/>
    <x v="852"/>
    <x v="1"/>
    <x v="0"/>
    <x v="0"/>
    <n v="1387077299"/>
    <x v="1235"/>
    <b v="0"/>
    <x v="79"/>
    <b v="0"/>
  </r>
  <r>
    <n v="1236"/>
    <x v="1236"/>
    <s v="Raising money to give the musicians their due."/>
    <x v="30"/>
    <x v="117"/>
    <x v="1"/>
    <x v="0"/>
    <x v="0"/>
    <n v="1343491200"/>
    <x v="1236"/>
    <b v="0"/>
    <x v="78"/>
    <b v="0"/>
  </r>
  <r>
    <n v="1237"/>
    <x v="1237"/>
    <s v="We have the songs, concept, need to add songs and mix/package for shows in Hawaii, book dates outside of Maui and advance his message"/>
    <x v="31"/>
    <x v="117"/>
    <x v="1"/>
    <x v="0"/>
    <x v="0"/>
    <n v="1345790865"/>
    <x v="1237"/>
    <b v="0"/>
    <x v="78"/>
    <b v="0"/>
  </r>
  <r>
    <n v="1238"/>
    <x v="1238"/>
    <s v="The purpose of the album is to pull from many differenet genres but to express life circumstances to reach everyday people through song"/>
    <x v="28"/>
    <x v="853"/>
    <x v="1"/>
    <x v="0"/>
    <x v="0"/>
    <n v="1312641536"/>
    <x v="1238"/>
    <b v="0"/>
    <x v="83"/>
    <b v="0"/>
  </r>
  <r>
    <n v="1239"/>
    <x v="1239"/>
    <s v="Please consider helping us with our new CD and Riverdance Tour"/>
    <x v="30"/>
    <x v="117"/>
    <x v="1"/>
    <x v="0"/>
    <x v="0"/>
    <n v="1325804767"/>
    <x v="1239"/>
    <b v="0"/>
    <x v="78"/>
    <b v="0"/>
  </r>
  <r>
    <n v="1240"/>
    <x v="1240"/>
    <s v="Sharing positive vibes of Peace, Love &amp; Unity with the World through conscious Reggae Music!"/>
    <x v="6"/>
    <x v="854"/>
    <x v="1"/>
    <x v="0"/>
    <x v="0"/>
    <n v="1373665860"/>
    <x v="1240"/>
    <b v="0"/>
    <x v="22"/>
    <b v="0"/>
  </r>
  <r>
    <n v="1241"/>
    <x v="1241"/>
    <s v="We are non-profit founders creating a forest retreat for the inner city students to record\learn music in an inspirational sanctuary."/>
    <x v="10"/>
    <x v="855"/>
    <x v="1"/>
    <x v="0"/>
    <x v="0"/>
    <n v="1414994340"/>
    <x v="1241"/>
    <b v="0"/>
    <x v="69"/>
    <b v="0"/>
  </r>
  <r>
    <n v="1242"/>
    <x v="1242"/>
    <s v="Cellphonia 9/11 (http://cellphonia.org/911/) is one of the performance pieces in the Music After marathon concert on 9.11.11"/>
    <x v="232"/>
    <x v="139"/>
    <x v="1"/>
    <x v="0"/>
    <x v="0"/>
    <n v="1315747080"/>
    <x v="1242"/>
    <b v="0"/>
    <x v="29"/>
    <b v="0"/>
  </r>
  <r>
    <n v="1243"/>
    <x v="1243"/>
    <s v="California's premier Latino cultural festival - music, theatre, film, workshops, visual arts, cuisine and more!"/>
    <x v="14"/>
    <x v="856"/>
    <x v="1"/>
    <x v="0"/>
    <x v="0"/>
    <n v="1310158800"/>
    <x v="1243"/>
    <b v="0"/>
    <x v="44"/>
    <b v="0"/>
  </r>
  <r>
    <n v="1244"/>
    <x v="1244"/>
    <s v="THEATRUM MUNDI releases DEBUT ALBUM! Pre-order &quot;The Eyes of the Realm&quot; and help make it happen!"/>
    <x v="13"/>
    <x v="857"/>
    <x v="0"/>
    <x v="0"/>
    <x v="0"/>
    <n v="1366664400"/>
    <x v="1244"/>
    <b v="1"/>
    <x v="43"/>
    <b v="1"/>
  </r>
  <r>
    <n v="1245"/>
    <x v="1245"/>
    <s v="Smokey Folk is a folk rock band with a vaudeville twist! We have 18 original songs and want to record an album. Help us out!"/>
    <x v="13"/>
    <x v="858"/>
    <x v="0"/>
    <x v="0"/>
    <x v="0"/>
    <n v="1402755834"/>
    <x v="1245"/>
    <b v="1"/>
    <x v="57"/>
    <b v="1"/>
  </r>
  <r>
    <n v="1246"/>
    <x v="1246"/>
    <s v="Candy Warpop, Las Vegas' female-fronted alt-punk rock monster, is raising money to fund the production of their first music video."/>
    <x v="13"/>
    <x v="859"/>
    <x v="0"/>
    <x v="0"/>
    <x v="0"/>
    <n v="1323136949"/>
    <x v="1246"/>
    <b v="1"/>
    <x v="162"/>
    <b v="1"/>
  </r>
  <r>
    <n v="1247"/>
    <x v="1247"/>
    <s v="BRAIN DEAD is going to record their debut EP and they need your help, Bozos!"/>
    <x v="8"/>
    <x v="860"/>
    <x v="0"/>
    <x v="0"/>
    <x v="0"/>
    <n v="1367823655"/>
    <x v="1247"/>
    <b v="1"/>
    <x v="133"/>
    <b v="1"/>
  </r>
  <r>
    <n v="1248"/>
    <x v="1248"/>
    <s v="The Vandies make pop rock in glorious Portland, Oregon. Help us fund our first full length album!"/>
    <x v="30"/>
    <x v="861"/>
    <x v="0"/>
    <x v="0"/>
    <x v="0"/>
    <n v="1402642740"/>
    <x v="1248"/>
    <b v="1"/>
    <x v="211"/>
    <b v="1"/>
  </r>
  <r>
    <n v="1249"/>
    <x v="1249"/>
    <s v="&quot;Let's Brighten It Up&quot; will be a seven song EP of originals heavily inspired by music from the 50s and 60s"/>
    <x v="10"/>
    <x v="862"/>
    <x v="0"/>
    <x v="0"/>
    <x v="0"/>
    <n v="1341683211"/>
    <x v="1249"/>
    <b v="1"/>
    <x v="75"/>
    <b v="1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x v="0"/>
    <n v="1410017131"/>
    <x v="1250"/>
    <b v="1"/>
    <x v="278"/>
    <b v="1"/>
  </r>
  <r>
    <n v="1251"/>
    <x v="1251"/>
    <s v="A tour of europe with 3 memphis artist, Jack Oblivian, Harlan T Bobo and Shawn Cripps."/>
    <x v="12"/>
    <x v="864"/>
    <x v="0"/>
    <x v="0"/>
    <x v="0"/>
    <n v="1316979167"/>
    <x v="1251"/>
    <b v="1"/>
    <x v="142"/>
    <b v="1"/>
  </r>
  <r>
    <n v="1252"/>
    <x v="1252"/>
    <s v="Our hope is to re-release this 2007 Kiss Kiss cult classic &quot;Reality vs the Optimist&quot; on vinyl as was always our intention."/>
    <x v="8"/>
    <x v="865"/>
    <x v="0"/>
    <x v="0"/>
    <x v="0"/>
    <n v="1382658169"/>
    <x v="1252"/>
    <b v="1"/>
    <x v="261"/>
    <b v="1"/>
  </r>
  <r>
    <n v="1253"/>
    <x v="1253"/>
    <s v="Suburban Legends are working on the most important album EVER, but they are in need of your help and about 10 bucks... probably more!"/>
    <x v="185"/>
    <x v="866"/>
    <x v="0"/>
    <x v="0"/>
    <x v="0"/>
    <n v="1409770107"/>
    <x v="1253"/>
    <b v="1"/>
    <x v="279"/>
    <b v="1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x v="0"/>
    <n v="1293857940"/>
    <x v="1254"/>
    <b v="1"/>
    <x v="261"/>
    <b v="1"/>
  </r>
  <r>
    <n v="1255"/>
    <x v="1255"/>
    <s v="Let the Space Bards abduct you on a quirky musical journey about two aliens struggling to fit in on planet Earth."/>
    <x v="9"/>
    <x v="868"/>
    <x v="0"/>
    <x v="0"/>
    <x v="0"/>
    <n v="1385932652"/>
    <x v="1255"/>
    <b v="1"/>
    <x v="280"/>
    <b v="1"/>
  </r>
  <r>
    <n v="1256"/>
    <x v="1256"/>
    <s v="Dylan Carlson of earth,major solo project lp/cd/dvd/book &quot;Falling with a Thousand Stars and Other Wonders from the House of Albion&quot;"/>
    <x v="11"/>
    <x v="869"/>
    <x v="0"/>
    <x v="0"/>
    <x v="0"/>
    <n v="1329084231"/>
    <x v="1256"/>
    <b v="1"/>
    <x v="281"/>
    <b v="1"/>
  </r>
  <r>
    <n v="1257"/>
    <x v="1257"/>
    <s v="Three Lobed, a boutique psychedelic label focused on small run releases, is celebrating its 10th anniversary with a lush 4xLP set."/>
    <x v="62"/>
    <x v="870"/>
    <x v="0"/>
    <x v="0"/>
    <x v="0"/>
    <n v="1301792590"/>
    <x v="1257"/>
    <b v="1"/>
    <x v="282"/>
    <b v="1"/>
  </r>
  <r>
    <n v="1258"/>
    <x v="1258"/>
    <s v="Mustard Plug needs help funding their new record.  Please help the Grand Rapids, MI band put out their 7th record!"/>
    <x v="14"/>
    <x v="871"/>
    <x v="0"/>
    <x v="0"/>
    <x v="0"/>
    <n v="1377960012"/>
    <x v="1258"/>
    <b v="1"/>
    <x v="283"/>
    <b v="1"/>
  </r>
  <r>
    <n v="1259"/>
    <x v="1259"/>
    <s v="Falling From One is currently in the studio recording their first CD and they need your help!"/>
    <x v="30"/>
    <x v="872"/>
    <x v="0"/>
    <x v="0"/>
    <x v="0"/>
    <n v="1402286340"/>
    <x v="1259"/>
    <b v="1"/>
    <x v="93"/>
    <b v="1"/>
  </r>
  <r>
    <n v="1260"/>
    <x v="1260"/>
    <s v="Cub Country is mastering our final 10 song recording and pressing it to 12&quot; vinyl with beautiful full-color original artwork."/>
    <x v="126"/>
    <x v="873"/>
    <x v="0"/>
    <x v="0"/>
    <x v="0"/>
    <n v="1393445620"/>
    <x v="1260"/>
    <b v="1"/>
    <x v="142"/>
    <b v="1"/>
  </r>
  <r>
    <n v="1261"/>
    <x v="1261"/>
    <s v="We just recorded a stellar EP and we're trying to put it out on vinyl.  Can you help these punx out?"/>
    <x v="13"/>
    <x v="874"/>
    <x v="0"/>
    <x v="0"/>
    <x v="0"/>
    <n v="1390983227"/>
    <x v="1261"/>
    <b v="1"/>
    <x v="47"/>
    <b v="1"/>
  </r>
  <r>
    <n v="1262"/>
    <x v="1262"/>
    <s v="A soon to be husband and wife bringing hope to the music industry._x000a_You will fall in love with their sound and story."/>
    <x v="115"/>
    <x v="875"/>
    <x v="0"/>
    <x v="5"/>
    <x v="5"/>
    <n v="1392574692"/>
    <x v="1262"/>
    <b v="1"/>
    <x v="217"/>
    <b v="1"/>
  </r>
  <r>
    <n v="1263"/>
    <x v="1263"/>
    <s v="A fresh batch of chaos from Toledo, Ohio's reggae-rockers, Tropic Bombs!"/>
    <x v="15"/>
    <x v="137"/>
    <x v="0"/>
    <x v="0"/>
    <x v="0"/>
    <n v="1396054800"/>
    <x v="1263"/>
    <b v="1"/>
    <x v="14"/>
    <b v="1"/>
  </r>
  <r>
    <n v="1264"/>
    <x v="1264"/>
    <s v="We are a four piece from Golden, CO, and have our hearts on getting into the studio this fall to get music from our heads to your ears."/>
    <x v="81"/>
    <x v="876"/>
    <x v="0"/>
    <x v="0"/>
    <x v="0"/>
    <n v="1383062083"/>
    <x v="1264"/>
    <b v="1"/>
    <x v="69"/>
    <b v="1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x v="0"/>
    <n v="1291131815"/>
    <x v="1265"/>
    <b v="1"/>
    <x v="36"/>
    <b v="1"/>
  </r>
  <r>
    <n v="1266"/>
    <x v="1266"/>
    <s v="We are looking to record our first EP produced by Aaron Harris (ISIS/Palms) at Studio West."/>
    <x v="196"/>
    <x v="878"/>
    <x v="0"/>
    <x v="0"/>
    <x v="0"/>
    <n v="1389474145"/>
    <x v="1266"/>
    <b v="1"/>
    <x v="133"/>
    <b v="1"/>
  </r>
  <r>
    <n v="1267"/>
    <x v="1267"/>
    <s v="A Rock 'n Roll album with plenty of indie guitar swagger. Fresh tunes that are a continuation of my early '90s shoegaze daze."/>
    <x v="29"/>
    <x v="879"/>
    <x v="0"/>
    <x v="0"/>
    <x v="0"/>
    <n v="1374674558"/>
    <x v="1267"/>
    <b v="1"/>
    <x v="180"/>
    <b v="1"/>
  </r>
  <r>
    <n v="1268"/>
    <x v="1268"/>
    <s v="Full Devil Jacket Is releasing their first record in over 12 yrs and we want you to be a part of it!"/>
    <x v="14"/>
    <x v="704"/>
    <x v="0"/>
    <x v="0"/>
    <x v="0"/>
    <n v="1379708247"/>
    <x v="1268"/>
    <b v="1"/>
    <x v="0"/>
    <b v="1"/>
  </r>
  <r>
    <n v="1269"/>
    <x v="1269"/>
    <s v="Schooltree's new art rock opera is a symphonic odyssey through a dystopian dreamworld. Help fund the double album and illustrated book!"/>
    <x v="234"/>
    <x v="880"/>
    <x v="0"/>
    <x v="0"/>
    <x v="0"/>
    <n v="1460764800"/>
    <x v="1269"/>
    <b v="1"/>
    <x v="190"/>
    <b v="1"/>
  </r>
  <r>
    <n v="1270"/>
    <x v="1270"/>
    <s v="We make awake metal using violins in place of guitars and want to record a full length album."/>
    <x v="3"/>
    <x v="881"/>
    <x v="0"/>
    <x v="0"/>
    <x v="0"/>
    <n v="1332704042"/>
    <x v="1270"/>
    <b v="1"/>
    <x v="39"/>
    <b v="1"/>
  </r>
  <r>
    <n v="1271"/>
    <x v="1271"/>
    <s v="Flav Martin's 30-year overnight success project pretty much says it all. Dedicated to parenting, she's off to school, back to La musica"/>
    <x v="51"/>
    <x v="882"/>
    <x v="0"/>
    <x v="0"/>
    <x v="0"/>
    <n v="1384363459"/>
    <x v="1271"/>
    <b v="1"/>
    <x v="162"/>
    <b v="1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x v="0"/>
    <n v="1276574400"/>
    <x v="1272"/>
    <b v="1"/>
    <x v="33"/>
    <b v="1"/>
  </r>
  <r>
    <n v="1273"/>
    <x v="1273"/>
    <s v="Run Coyote is raising funds to produce their debut album - &quot;Youth Haunts&quot; - on vinyl LP and CD"/>
    <x v="23"/>
    <x v="884"/>
    <x v="0"/>
    <x v="5"/>
    <x v="5"/>
    <n v="1409506291"/>
    <x v="1273"/>
    <b v="1"/>
    <x v="241"/>
    <b v="1"/>
  </r>
  <r>
    <n v="1274"/>
    <x v="1274"/>
    <s v="Sun Shot is the working title of Assembly of Dust's new studio release.  It features 9 brand new songs and 4 never recorded"/>
    <x v="31"/>
    <x v="885"/>
    <x v="0"/>
    <x v="0"/>
    <x v="0"/>
    <n v="1346344425"/>
    <x v="1274"/>
    <b v="1"/>
    <x v="284"/>
    <b v="1"/>
  </r>
  <r>
    <n v="1275"/>
    <x v="1275"/>
    <s v="ONLY A FEW HOURS LEFT TO GET YOUR ADVANCE COPY OF &quot;DANGEROUSLY CLOSE&quot; and to check out our other cool rewards!"/>
    <x v="36"/>
    <x v="886"/>
    <x v="0"/>
    <x v="0"/>
    <x v="0"/>
    <n v="1375908587"/>
    <x v="1275"/>
    <b v="1"/>
    <x v="285"/>
    <b v="1"/>
  </r>
  <r>
    <n v="1276"/>
    <x v="1276"/>
    <s v="Sponsor this Brooklyn punk band's debut seven-inch, MR. DREAM GOES TO JAIL."/>
    <x v="9"/>
    <x v="887"/>
    <x v="0"/>
    <x v="0"/>
    <x v="0"/>
    <n v="1251777600"/>
    <x v="1276"/>
    <b v="1"/>
    <x v="32"/>
    <b v="1"/>
  </r>
  <r>
    <n v="1277"/>
    <x v="1277"/>
    <s v="My name is Nate Henry. I sang in a band called Sherwood for almost 10 years. Now I'm hoping to make another album of brand new music."/>
    <x v="36"/>
    <x v="888"/>
    <x v="0"/>
    <x v="0"/>
    <x v="0"/>
    <n v="1346765347"/>
    <x v="1277"/>
    <b v="1"/>
    <x v="286"/>
    <b v="1"/>
  </r>
  <r>
    <n v="1278"/>
    <x v="1278"/>
    <s v="The Bitter Suite is a 5 song rock medley to be released as a limited edition 180 gram vinyl record with custom etching on the B side."/>
    <x v="115"/>
    <x v="889"/>
    <x v="0"/>
    <x v="0"/>
    <x v="0"/>
    <n v="1403661600"/>
    <x v="1278"/>
    <b v="1"/>
    <x v="245"/>
    <b v="1"/>
  </r>
  <r>
    <n v="1279"/>
    <x v="1279"/>
    <s v="The Traveling Suitcase is a 3-piece rock outfit from Oshkosh, WI. We have released 2 albums since 2010 and we are ready to record!"/>
    <x v="235"/>
    <x v="890"/>
    <x v="0"/>
    <x v="0"/>
    <x v="0"/>
    <n v="1395624170"/>
    <x v="1279"/>
    <b v="1"/>
    <x v="143"/>
    <b v="1"/>
  </r>
  <r>
    <n v="1280"/>
    <x v="1280"/>
    <s v="Nothing More is recording their forthcoming record and needs to join forces with you to make this album HUGE! "/>
    <x v="36"/>
    <x v="891"/>
    <x v="0"/>
    <x v="0"/>
    <x v="0"/>
    <n v="1299003054"/>
    <x v="1280"/>
    <b v="1"/>
    <x v="208"/>
    <b v="1"/>
  </r>
  <r>
    <n v="1281"/>
    <x v="1281"/>
    <s v="Cure for the Common pulls the trigger on their 2nd full-length LP, &quot;Laser Beretta,&quot; printed on high-quality 15 gram polycarbonate CDs"/>
    <x v="39"/>
    <x v="892"/>
    <x v="0"/>
    <x v="0"/>
    <x v="0"/>
    <n v="1375033836"/>
    <x v="1281"/>
    <b v="1"/>
    <x v="142"/>
    <b v="1"/>
  </r>
  <r>
    <n v="1282"/>
    <x v="1282"/>
    <s v="Natalie York is releasing her new album, &quot;PROMISES.&quot; Get involved by pre-ordering your copy of the record and other goodies here!"/>
    <x v="36"/>
    <x v="893"/>
    <x v="0"/>
    <x v="0"/>
    <x v="0"/>
    <n v="1386565140"/>
    <x v="1282"/>
    <b v="1"/>
    <x v="220"/>
    <b v="1"/>
  </r>
  <r>
    <n v="1283"/>
    <x v="1283"/>
    <s v="Our 3rd album is halfway complete, but we need your help to record, mix and master the final product!"/>
    <x v="28"/>
    <x v="894"/>
    <x v="0"/>
    <x v="0"/>
    <x v="0"/>
    <n v="1362974400"/>
    <x v="1283"/>
    <b v="1"/>
    <x v="19"/>
    <b v="1"/>
  </r>
  <r>
    <n v="1284"/>
    <x v="1284"/>
    <s v="â€œFree Jujube Brownâ€ by Psalmayene 24 is coming home to NYC and we need YOUR support of this moving and inspiring piece"/>
    <x v="13"/>
    <x v="895"/>
    <x v="0"/>
    <x v="0"/>
    <x v="0"/>
    <n v="1483203540"/>
    <x v="1284"/>
    <b v="0"/>
    <x v="162"/>
    <b v="1"/>
  </r>
  <r>
    <n v="1285"/>
    <x v="1285"/>
    <s v="The world premiere of hysterically funny and heartbreaking story about family, unconditional love and facing the unfaceable"/>
    <x v="13"/>
    <x v="896"/>
    <x v="0"/>
    <x v="1"/>
    <x v="1"/>
    <n v="1434808775"/>
    <x v="1285"/>
    <b v="0"/>
    <x v="287"/>
    <b v="1"/>
  </r>
  <r>
    <n v="1286"/>
    <x v="1286"/>
    <s v="A touring production of FRED's modern adaptation of the classic Victorian comic novel, reaching out to new audiences."/>
    <x v="15"/>
    <x v="897"/>
    <x v="0"/>
    <x v="1"/>
    <x v="1"/>
    <n v="1424181600"/>
    <x v="1286"/>
    <b v="0"/>
    <x v="9"/>
    <b v="1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x v="1"/>
    <n v="1434120856"/>
    <x v="1287"/>
    <b v="0"/>
    <x v="20"/>
    <b v="1"/>
  </r>
  <r>
    <n v="1288"/>
    <x v="1288"/>
    <s v="EggSalad presents an unflinching new work mapping the mental landscape of addiction and recovery. Premiering in NY Aug 26-27 &amp; Sept 2!"/>
    <x v="23"/>
    <x v="899"/>
    <x v="0"/>
    <x v="0"/>
    <x v="0"/>
    <n v="1470801600"/>
    <x v="1288"/>
    <b v="0"/>
    <x v="42"/>
    <b v="1"/>
  </r>
  <r>
    <n v="1289"/>
    <x v="1289"/>
    <s v="A chilling original Edwardian Comedy of errors and foolishness made for the Patrick Henry College stage."/>
    <x v="15"/>
    <x v="367"/>
    <x v="0"/>
    <x v="0"/>
    <x v="0"/>
    <n v="1483499645"/>
    <x v="1289"/>
    <b v="0"/>
    <x v="47"/>
    <b v="1"/>
  </r>
  <r>
    <n v="1290"/>
    <x v="1290"/>
    <s v="Sometimes your Heart has to STOP for your Life to START."/>
    <x v="8"/>
    <x v="900"/>
    <x v="0"/>
    <x v="0"/>
    <x v="0"/>
    <n v="1429772340"/>
    <x v="1290"/>
    <b v="0"/>
    <x v="48"/>
    <b v="1"/>
  </r>
  <r>
    <n v="1291"/>
    <x v="1291"/>
    <s v="Perception. Impulse. Love. The Enso Theatre Ensemble presents Jane Austen's &quot;Pride &amp; Prejudice&quot; like you've never seen it before."/>
    <x v="9"/>
    <x v="901"/>
    <x v="0"/>
    <x v="0"/>
    <x v="0"/>
    <n v="1428390000"/>
    <x v="1291"/>
    <b v="0"/>
    <x v="288"/>
    <b v="1"/>
  </r>
  <r>
    <n v="1292"/>
    <x v="1292"/>
    <s v="Empty Deck presents the most exciting unknown contemporary Scandinavian plays in co-production with The Other Room Theatre, Cardiff."/>
    <x v="180"/>
    <x v="902"/>
    <x v="0"/>
    <x v="1"/>
    <x v="1"/>
    <n v="1444172340"/>
    <x v="1292"/>
    <b v="0"/>
    <x v="47"/>
    <b v="1"/>
  </r>
  <r>
    <n v="1293"/>
    <x v="1293"/>
    <s v="Invest in the world premiere of WORSE THAN TIGERS at ACT, and in the future of Seattle's newest, female-led theatre company: RED STAGE."/>
    <x v="36"/>
    <x v="903"/>
    <x v="0"/>
    <x v="0"/>
    <x v="0"/>
    <n v="1447523371"/>
    <x v="1293"/>
    <b v="0"/>
    <x v="148"/>
    <b v="1"/>
  </r>
  <r>
    <n v="1294"/>
    <x v="1294"/>
    <s v="We have an award-winning Danish play, now we just need a bathroom set to perform it in. Spend a penny to help us build the set!"/>
    <x v="2"/>
    <x v="904"/>
    <x v="0"/>
    <x v="1"/>
    <x v="1"/>
    <n v="1445252400"/>
    <x v="1294"/>
    <b v="0"/>
    <x v="19"/>
    <b v="1"/>
  </r>
  <r>
    <n v="1295"/>
    <x v="1295"/>
    <s v="We had everything sorted for the Fringe, but now our accommodation and Edinburgh angel have fallen through. We're needing vital help."/>
    <x v="30"/>
    <x v="905"/>
    <x v="0"/>
    <x v="1"/>
    <x v="1"/>
    <n v="1438189200"/>
    <x v="1295"/>
    <b v="0"/>
    <x v="31"/>
    <b v="1"/>
  </r>
  <r>
    <n v="1296"/>
    <x v="1296"/>
    <s v="Creating outstanding performance experiences with young actors from all economic backgrounds. Making great theatre accessible to all!"/>
    <x v="16"/>
    <x v="647"/>
    <x v="0"/>
    <x v="1"/>
    <x v="1"/>
    <n v="1457914373"/>
    <x v="1296"/>
    <b v="0"/>
    <x v="23"/>
    <b v="1"/>
  </r>
  <r>
    <n v="1297"/>
    <x v="1297"/>
    <s v="We will bring you the world of Tennessee Williams right to the front door of your home, school, church, theatre and community."/>
    <x v="22"/>
    <x v="906"/>
    <x v="0"/>
    <x v="0"/>
    <x v="0"/>
    <n v="1462125358"/>
    <x v="1297"/>
    <b v="0"/>
    <x v="146"/>
    <b v="1"/>
  </r>
  <r>
    <n v="1298"/>
    <x v="1298"/>
    <s v="A play that raises awareness for mental health and explores the psychological effects childhood abuse can have on an adult."/>
    <x v="13"/>
    <x v="907"/>
    <x v="0"/>
    <x v="1"/>
    <x v="1"/>
    <n v="1461860432"/>
    <x v="1298"/>
    <b v="0"/>
    <x v="51"/>
    <b v="1"/>
  </r>
  <r>
    <n v="1299"/>
    <x v="1299"/>
    <s v="A new work inspired by the classic novel and created by Dallas teens under the direction of professional artists."/>
    <x v="8"/>
    <x v="908"/>
    <x v="0"/>
    <x v="0"/>
    <x v="0"/>
    <n v="1436902359"/>
    <x v="1299"/>
    <b v="0"/>
    <x v="58"/>
    <b v="1"/>
  </r>
  <r>
    <n v="1300"/>
    <x v="1300"/>
    <s v="What would you do with the time ticking and the pressure building to make a choice?! Find out what happens in this hilarious new play!!"/>
    <x v="9"/>
    <x v="909"/>
    <x v="0"/>
    <x v="0"/>
    <x v="0"/>
    <n v="1464807420"/>
    <x v="1300"/>
    <b v="0"/>
    <x v="54"/>
    <b v="1"/>
  </r>
  <r>
    <n v="1301"/>
    <x v="1301"/>
    <s v="The Attic Theater Company presents John Patrick Shanley's THE DREAMER EXAMINES HIS PILLOW, the first official revival since 1986"/>
    <x v="13"/>
    <x v="910"/>
    <x v="0"/>
    <x v="0"/>
    <x v="0"/>
    <n v="1437447600"/>
    <x v="1301"/>
    <b v="0"/>
    <x v="60"/>
    <b v="1"/>
  </r>
  <r>
    <n v="1302"/>
    <x v="1302"/>
    <s v="Boys of a Certain Age is a unique and special show that we're trying to remount in New York City in 2017."/>
    <x v="30"/>
    <x v="911"/>
    <x v="0"/>
    <x v="0"/>
    <x v="0"/>
    <n v="1480559011"/>
    <x v="1302"/>
    <b v="0"/>
    <x v="133"/>
    <b v="1"/>
  </r>
  <r>
    <n v="1303"/>
    <x v="1303"/>
    <s v="Groundbreaking queer theatre."/>
    <x v="8"/>
    <x v="912"/>
    <x v="0"/>
    <x v="1"/>
    <x v="1"/>
    <n v="1469962800"/>
    <x v="1303"/>
    <b v="0"/>
    <x v="52"/>
    <b v="1"/>
  </r>
  <r>
    <n v="1304"/>
    <x v="1304"/>
    <s v="Deal with the cold like a boss with battery-powered heating device that will heat you up in the most extreme environment."/>
    <x v="79"/>
    <x v="913"/>
    <x v="1"/>
    <x v="1"/>
    <x v="1"/>
    <n v="1489376405"/>
    <x v="1304"/>
    <b v="0"/>
    <x v="201"/>
    <b v="0"/>
  </r>
  <r>
    <n v="1305"/>
    <x v="1305"/>
    <s v="Instantly alert and show friends and family where you are during an assault or an emergency with a ring that fits on your finger"/>
    <x v="11"/>
    <x v="914"/>
    <x v="1"/>
    <x v="0"/>
    <x v="0"/>
    <n v="1469122200"/>
    <x v="1305"/>
    <b v="0"/>
    <x v="48"/>
    <b v="0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x v="0"/>
    <n v="1417690734"/>
    <x v="1306"/>
    <b v="0"/>
    <x v="289"/>
    <b v="0"/>
  </r>
  <r>
    <n v="1307"/>
    <x v="1307"/>
    <s v="Get VR to Everyone with Mailable, Ready to Use Viewers"/>
    <x v="63"/>
    <x v="916"/>
    <x v="1"/>
    <x v="0"/>
    <x v="0"/>
    <n v="1455710679"/>
    <x v="1307"/>
    <b v="0"/>
    <x v="43"/>
    <b v="0"/>
  </r>
  <r>
    <n v="1308"/>
    <x v="1308"/>
    <s v="Boost Band, a wristband that charges any device"/>
    <x v="3"/>
    <x v="917"/>
    <x v="1"/>
    <x v="0"/>
    <x v="0"/>
    <n v="1475937812"/>
    <x v="1308"/>
    <b v="0"/>
    <x v="44"/>
    <b v="0"/>
  </r>
  <r>
    <n v="1309"/>
    <x v="1309"/>
    <s v="Wicked fun and built for excitement, CORE is the safest and most versatile speaker you've ever worn."/>
    <x v="236"/>
    <x v="918"/>
    <x v="0"/>
    <x v="0"/>
    <x v="0"/>
    <n v="1444943468"/>
    <x v="1309"/>
    <b v="0"/>
    <x v="2"/>
    <b v="0"/>
  </r>
  <r>
    <n v="1310"/>
    <x v="1310"/>
    <s v="An essential hoodie that holds all sized smart phones and keep your headphone wires tangle free."/>
    <x v="22"/>
    <x v="109"/>
    <x v="1"/>
    <x v="0"/>
    <x v="0"/>
    <n v="1471622450"/>
    <x v="1310"/>
    <b v="0"/>
    <x v="54"/>
    <b v="0"/>
  </r>
  <r>
    <n v="1311"/>
    <x v="1311"/>
    <s v="Control Dreams: Design Adventures, Improve Waking Performance, Explore Spirituality, Recall Dreams and Awaken Refreshed with Aladdin."/>
    <x v="65"/>
    <x v="919"/>
    <x v="1"/>
    <x v="0"/>
    <x v="0"/>
    <n v="1480536919"/>
    <x v="1311"/>
    <b v="0"/>
    <x v="61"/>
    <b v="0"/>
  </r>
  <r>
    <n v="1312"/>
    <x v="1312"/>
    <s v="People loved the original Black and Gray GoSolo hats and asked for more. So we received sample for 3 more colors!"/>
    <x v="210"/>
    <x v="920"/>
    <x v="1"/>
    <x v="0"/>
    <x v="0"/>
    <n v="1429375922"/>
    <x v="1312"/>
    <b v="0"/>
    <x v="29"/>
    <b v="0"/>
  </r>
  <r>
    <n v="1313"/>
    <x v="1313"/>
    <s v="Clip on owner recognition for any bag with 100db+ deterrence of others from opening or moving it. Plus forget-me-not notifications."/>
    <x v="79"/>
    <x v="921"/>
    <x v="1"/>
    <x v="0"/>
    <x v="0"/>
    <n v="1457024514"/>
    <x v="1313"/>
    <b v="0"/>
    <x v="259"/>
    <b v="0"/>
  </r>
  <r>
    <n v="1314"/>
    <x v="1314"/>
    <s v="CulBox is an Open Source wrist watch for Arduino with built in Bluetooth and bunch of Hi-Tech sensors and tons of features for Makers"/>
    <x v="237"/>
    <x v="922"/>
    <x v="1"/>
    <x v="0"/>
    <x v="0"/>
    <n v="1477065860"/>
    <x v="1314"/>
    <b v="0"/>
    <x v="202"/>
    <b v="0"/>
  </r>
  <r>
    <n v="1315"/>
    <x v="1315"/>
    <s v="Zoom will happen - THANK YOU! Received outside funding due amazing early success!"/>
    <x v="57"/>
    <x v="923"/>
    <x v="1"/>
    <x v="0"/>
    <x v="0"/>
    <n v="1446771600"/>
    <x v="1315"/>
    <b v="0"/>
    <x v="290"/>
    <b v="0"/>
  </r>
  <r>
    <n v="1316"/>
    <x v="1316"/>
    <s v="Future Belt comes in just 3 sizes, but yet, is designed to fit waists ranging from 25-55 inches. No batteries, no gimmicks."/>
    <x v="96"/>
    <x v="116"/>
    <x v="1"/>
    <x v="0"/>
    <x v="0"/>
    <n v="1456700709"/>
    <x v="1316"/>
    <b v="0"/>
    <x v="29"/>
    <b v="0"/>
  </r>
  <r>
    <n v="1317"/>
    <x v="1317"/>
    <s v="Lorem ipsum dolor sit amet, consectetuer adipiscing elit. Aenean commodo ligula eget dolor. Aenean massa. Cum sociis natoque penatibus."/>
    <x v="61"/>
    <x v="924"/>
    <x v="1"/>
    <x v="8"/>
    <x v="7"/>
    <n v="1469109600"/>
    <x v="1317"/>
    <b v="0"/>
    <x v="10"/>
    <b v="0"/>
  </r>
  <r>
    <n v="1318"/>
    <x v="1318"/>
    <s v="Your Dog's Best Friend._x000a_Revolutionize the way you care about your pups and brings you peace of mind."/>
    <x v="79"/>
    <x v="925"/>
    <x v="1"/>
    <x v="0"/>
    <x v="0"/>
    <n v="1420938172"/>
    <x v="1318"/>
    <b v="0"/>
    <x v="125"/>
    <b v="0"/>
  </r>
  <r>
    <n v="1319"/>
    <x v="1319"/>
    <s v="Stand out at festivals, get people talking and support our latest campaign to augment your style with the latest LED technology."/>
    <x v="238"/>
    <x v="926"/>
    <x v="1"/>
    <x v="1"/>
    <x v="1"/>
    <n v="1405094400"/>
    <x v="1319"/>
    <b v="0"/>
    <x v="82"/>
    <b v="0"/>
  </r>
  <r>
    <n v="1320"/>
    <x v="1320"/>
    <s v="Falls are the main cause of injury to elderly. Our wearable detects falls, sends notifications and streams health data in real time."/>
    <x v="57"/>
    <x v="927"/>
    <x v="1"/>
    <x v="9"/>
    <x v="3"/>
    <n v="1483138800"/>
    <x v="1320"/>
    <b v="0"/>
    <x v="83"/>
    <b v="0"/>
  </r>
  <r>
    <n v="1321"/>
    <x v="1321"/>
    <s v="Experience true sound quality and a membership platform that puts you in control of future headphones, features, design and prices."/>
    <x v="239"/>
    <x v="928"/>
    <x v="1"/>
    <x v="11"/>
    <x v="9"/>
    <n v="1482515937"/>
    <x v="1321"/>
    <b v="0"/>
    <x v="63"/>
    <b v="0"/>
  </r>
  <r>
    <n v="1322"/>
    <x v="1322"/>
    <s v="Invisible Reins - A Bluetooth innovation that links your child to your smart phone via an app. A safe zone can be set from 1-30 metres."/>
    <x v="19"/>
    <x v="437"/>
    <x v="1"/>
    <x v="1"/>
    <x v="1"/>
    <n v="1432223125"/>
    <x v="1322"/>
    <b v="0"/>
    <x v="80"/>
    <b v="0"/>
  </r>
  <r>
    <n v="1323"/>
    <x v="1323"/>
    <s v="High quality earbuds with a built-in splitter. Share with more than one friend. Music, movies, conversations. Any audio, any device!"/>
    <x v="36"/>
    <x v="929"/>
    <x v="1"/>
    <x v="0"/>
    <x v="0"/>
    <n v="1461653700"/>
    <x v="1323"/>
    <b v="0"/>
    <x v="34"/>
    <b v="0"/>
  </r>
  <r>
    <n v="1324"/>
    <x v="1324"/>
    <s v="Monitor your actual UV exposure in real time and get notified when it's time to get out of the sun or when to reapply your sunscreen"/>
    <x v="63"/>
    <x v="930"/>
    <x v="1"/>
    <x v="0"/>
    <x v="0"/>
    <n v="1476371552"/>
    <x v="1324"/>
    <b v="0"/>
    <x v="240"/>
    <b v="0"/>
  </r>
  <r>
    <n v="1325"/>
    <x v="1325"/>
    <s v="The PowerCap is a device able to charge most mobile devices, and contains a battery for situations when the sun just isn't enough."/>
    <x v="22"/>
    <x v="931"/>
    <x v="1"/>
    <x v="0"/>
    <x v="0"/>
    <n v="1483063435"/>
    <x v="1325"/>
    <b v="0"/>
    <x v="22"/>
    <b v="0"/>
  </r>
  <r>
    <n v="1326"/>
    <x v="1326"/>
    <s v="StrikeTec will revolutionize both the boxing scene and fitness industry by allowing you to track the progress of hand speed and force."/>
    <x v="57"/>
    <x v="932"/>
    <x v="1"/>
    <x v="0"/>
    <x v="0"/>
    <n v="1421348428"/>
    <x v="1326"/>
    <b v="0"/>
    <x v="202"/>
    <b v="0"/>
  </r>
  <r>
    <n v="1327"/>
    <x v="1327"/>
    <s v="CyClip is a way to mount the Apple Watch to your handlebars; ideal for navigation, notifications, and music control on the fly."/>
    <x v="240"/>
    <x v="933"/>
    <x v="1"/>
    <x v="0"/>
    <x v="0"/>
    <n v="1432916235"/>
    <x v="1327"/>
    <b v="0"/>
    <x v="14"/>
    <b v="0"/>
  </r>
  <r>
    <n v="1328"/>
    <x v="1328"/>
    <s v="Hydrate Edge is the first wearable that provides real-time, continuous hydration feedback. This is the new hydration gold standard."/>
    <x v="96"/>
    <x v="934"/>
    <x v="1"/>
    <x v="0"/>
    <x v="0"/>
    <n v="1476458734"/>
    <x v="1328"/>
    <b v="0"/>
    <x v="41"/>
    <b v="0"/>
  </r>
  <r>
    <n v="1329"/>
    <x v="1329"/>
    <s v="Xtnd is a hands free multifunctional device for your tablet, cell phone, &amp; camera. It's also a convenient backpack for storage."/>
    <x v="63"/>
    <x v="935"/>
    <x v="1"/>
    <x v="0"/>
    <x v="0"/>
    <n v="1417501145"/>
    <x v="1329"/>
    <b v="0"/>
    <x v="82"/>
    <b v="0"/>
  </r>
  <r>
    <n v="1330"/>
    <x v="1330"/>
    <s v="Outdoor play is essential. Wanderwatch helps to make it fun and safe! Fun for kids, great for parents. Time to Play!"/>
    <x v="19"/>
    <x v="936"/>
    <x v="1"/>
    <x v="0"/>
    <x v="0"/>
    <n v="1467432000"/>
    <x v="1330"/>
    <b v="0"/>
    <x v="133"/>
    <b v="0"/>
  </r>
  <r>
    <n v="1331"/>
    <x v="1331"/>
    <s v="The World's First Wearable Battery Backup - wireless, modular, flexible, and ultra-lightweight! Click, charge, go!!!"/>
    <x v="65"/>
    <x v="937"/>
    <x v="1"/>
    <x v="0"/>
    <x v="0"/>
    <n v="1471435554"/>
    <x v="1331"/>
    <b v="0"/>
    <x v="69"/>
    <b v="0"/>
  </r>
  <r>
    <n v="1332"/>
    <x v="1332"/>
    <s v="Long bus queue and no seats around? This light weight seating device can be worn anywhere and at anytime! Belt that converts into seat."/>
    <x v="241"/>
    <x v="117"/>
    <x v="1"/>
    <x v="16"/>
    <x v="11"/>
    <n v="1485480408"/>
    <x v="1332"/>
    <b v="0"/>
    <x v="78"/>
    <b v="0"/>
  </r>
  <r>
    <n v="1333"/>
    <x v="1333"/>
    <s v="Im in the process of creating a biohazard suit that can be worn like an extra layer, unlike these bulky units that are currently in use"/>
    <x v="30"/>
    <x v="117"/>
    <x v="1"/>
    <x v="2"/>
    <x v="2"/>
    <n v="1405478025"/>
    <x v="1333"/>
    <b v="0"/>
    <x v="78"/>
    <b v="0"/>
  </r>
  <r>
    <n v="1334"/>
    <x v="1334"/>
    <s v="A wearable device that allows you to dock and operate your phone hands-free anywhere and everywhere!"/>
    <x v="242"/>
    <x v="938"/>
    <x v="1"/>
    <x v="0"/>
    <x v="0"/>
    <n v="1457721287"/>
    <x v="1334"/>
    <b v="0"/>
    <x v="222"/>
    <b v="0"/>
  </r>
  <r>
    <n v="1335"/>
    <x v="1335"/>
    <s v="Dial up your performance with UB Fit: 1st wearable resistance technology that allows you to tone muscles while doing a cardio workout"/>
    <x v="31"/>
    <x v="939"/>
    <x v="1"/>
    <x v="0"/>
    <x v="0"/>
    <n v="1449354502"/>
    <x v="1335"/>
    <b v="0"/>
    <x v="38"/>
    <b v="0"/>
  </r>
  <r>
    <n v="1336"/>
    <x v="1336"/>
    <s v="JUMPY, a cool smart watch with open platform SDK brings limitless edutainment to kids' wrist and encourages parent-child interaction."/>
    <x v="57"/>
    <x v="940"/>
    <x v="1"/>
    <x v="0"/>
    <x v="0"/>
    <n v="1418849028"/>
    <x v="1336"/>
    <b v="0"/>
    <x v="291"/>
    <b v="0"/>
  </r>
  <r>
    <n v="1337"/>
    <x v="1337"/>
    <s v="Discreet safety device connects you to a dedicated 24/7 monitoring team, keeping you safe anywhere in the United States"/>
    <x v="63"/>
    <x v="941"/>
    <x v="1"/>
    <x v="0"/>
    <x v="0"/>
    <n v="1488549079"/>
    <x v="1337"/>
    <b v="0"/>
    <x v="205"/>
    <b v="0"/>
  </r>
  <r>
    <n v="1338"/>
    <x v="1338"/>
    <s v="HandL makes your phone feel like an organic extension of your hand. Elastic and brace system supports your device with just two fingers"/>
    <x v="11"/>
    <x v="942"/>
    <x v="1"/>
    <x v="0"/>
    <x v="0"/>
    <n v="1438543033"/>
    <x v="1338"/>
    <b v="0"/>
    <x v="41"/>
    <b v="0"/>
  </r>
  <r>
    <n v="1339"/>
    <x v="1339"/>
    <s v="World's Smallest customizable Phone &amp; GPS Watch for kids !"/>
    <x v="63"/>
    <x v="943"/>
    <x v="1"/>
    <x v="0"/>
    <x v="0"/>
    <n v="1418056315"/>
    <x v="1339"/>
    <b v="0"/>
    <x v="77"/>
    <b v="0"/>
  </r>
  <r>
    <n v="1340"/>
    <x v="1340"/>
    <s v="I would like to make nicer, more stylish looking frames for the Google Glass using 3D printing technology."/>
    <x v="243"/>
    <x v="117"/>
    <x v="1"/>
    <x v="0"/>
    <x v="0"/>
    <n v="1408112253"/>
    <x v="1340"/>
    <b v="0"/>
    <x v="78"/>
    <b v="0"/>
  </r>
  <r>
    <n v="1341"/>
    <x v="1341"/>
    <s v="BRILLAR: Your Kids Ultimate Wearable Companion. Educates, Rewards, Entertains, Calls, Motivates, Messages + Tracks Location &amp; Steps."/>
    <x v="31"/>
    <x v="944"/>
    <x v="1"/>
    <x v="1"/>
    <x v="1"/>
    <n v="1475333917"/>
    <x v="1341"/>
    <b v="0"/>
    <x v="67"/>
    <b v="0"/>
  </r>
  <r>
    <n v="1342"/>
    <x v="1342"/>
    <s v="Method50 aims to prototype a revolutionary true heads up display to create a new way of living in, playing in, and viewing the world."/>
    <x v="63"/>
    <x v="173"/>
    <x v="1"/>
    <x v="0"/>
    <x v="0"/>
    <n v="1437161739"/>
    <x v="1342"/>
    <b v="0"/>
    <x v="29"/>
    <b v="0"/>
  </r>
  <r>
    <n v="1343"/>
    <x v="1343"/>
    <s v="Sleepman is a bio-signal monitoring wristwatch featuring smart alarm with the unique sleep enhancement and fatigue detection options!"/>
    <x v="63"/>
    <x v="945"/>
    <x v="0"/>
    <x v="0"/>
    <x v="0"/>
    <n v="1471579140"/>
    <x v="1343"/>
    <b v="0"/>
    <x v="292"/>
    <b v="0"/>
  </r>
  <r>
    <n v="1344"/>
    <x v="1344"/>
    <s v="The is the ultimate guide to applied Eastern philosophy, martial arts, and the path of the warrior from a scientific perspective."/>
    <x v="15"/>
    <x v="946"/>
    <x v="0"/>
    <x v="5"/>
    <x v="5"/>
    <n v="1467313039"/>
    <x v="1344"/>
    <b v="0"/>
    <x v="237"/>
    <b v="1"/>
  </r>
  <r>
    <n v="1345"/>
    <x v="1345"/>
    <s v="Peacefully taking you through my journey of being raised as a Muslim then becoming Christian, and sharing the truths I unveiled."/>
    <x v="43"/>
    <x v="672"/>
    <x v="0"/>
    <x v="0"/>
    <x v="0"/>
    <n v="1405366359"/>
    <x v="1345"/>
    <b v="0"/>
    <x v="63"/>
    <b v="1"/>
  </r>
  <r>
    <n v="1346"/>
    <x v="1346"/>
    <s v="An anthology of nonfiction stories written by Nepal's Lesbian, Gay, Bisexual, and Transgender (LGBT) community."/>
    <x v="244"/>
    <x v="947"/>
    <x v="0"/>
    <x v="0"/>
    <x v="0"/>
    <n v="1372297751"/>
    <x v="1346"/>
    <b v="0"/>
    <x v="184"/>
    <b v="1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x v="0"/>
    <n v="1425741525"/>
    <x v="1347"/>
    <b v="0"/>
    <x v="162"/>
    <b v="1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x v="0"/>
    <n v="1418904533"/>
    <x v="1348"/>
    <b v="0"/>
    <x v="55"/>
    <b v="1"/>
  </r>
  <r>
    <n v="1349"/>
    <x v="1349"/>
    <s v="The first modern Jasper guidebook including over five hundred rock routes from alpine to bouldering, sport to trad multipitch and more."/>
    <x v="10"/>
    <x v="950"/>
    <x v="0"/>
    <x v="5"/>
    <x v="5"/>
    <n v="1450249140"/>
    <x v="1349"/>
    <b v="0"/>
    <x v="293"/>
    <b v="1"/>
  </r>
  <r>
    <n v="1350"/>
    <x v="1350"/>
    <s v="Illustrated historical book of impregnable Dunbar Castle and rise and fall of its powerful Scottish Earls of Dunbar from 1072-1435AD"/>
    <x v="10"/>
    <x v="951"/>
    <x v="0"/>
    <x v="0"/>
    <x v="0"/>
    <n v="1451089134"/>
    <x v="1350"/>
    <b v="0"/>
    <x v="76"/>
    <b v="1"/>
  </r>
  <r>
    <n v="1351"/>
    <x v="1351"/>
    <s v="Discover your purpose, live a more fulfilling life, leave a positive footprint on society."/>
    <x v="22"/>
    <x v="952"/>
    <x v="0"/>
    <x v="0"/>
    <x v="0"/>
    <n v="1455299144"/>
    <x v="1351"/>
    <b v="0"/>
    <x v="148"/>
    <b v="1"/>
  </r>
  <r>
    <n v="1352"/>
    <x v="1352"/>
    <s v="An important book, based on research, to make you and your learners smile again. Better smile sheets, better feedback, better learning!"/>
    <x v="3"/>
    <x v="953"/>
    <x v="0"/>
    <x v="0"/>
    <x v="0"/>
    <n v="1441425540"/>
    <x v="1352"/>
    <b v="0"/>
    <x v="294"/>
    <b v="1"/>
  </r>
  <r>
    <n v="1353"/>
    <x v="1353"/>
    <s v="A book that teaches aspiring writers how to get from a basic idea to a fully rewritten screenplay."/>
    <x v="28"/>
    <x v="954"/>
    <x v="0"/>
    <x v="0"/>
    <x v="0"/>
    <n v="1362960000"/>
    <x v="1353"/>
    <b v="0"/>
    <x v="288"/>
    <b v="1"/>
  </r>
  <r>
    <n v="1354"/>
    <x v="1354"/>
    <s v="Raising awareness of childhood cancer by publishing my diary of Andrew's diagnosis and his journey to remission 1235 days later."/>
    <x v="38"/>
    <x v="955"/>
    <x v="0"/>
    <x v="1"/>
    <x v="1"/>
    <n v="1465672979"/>
    <x v="1354"/>
    <b v="0"/>
    <x v="31"/>
    <b v="1"/>
  </r>
  <r>
    <n v="1355"/>
    <x v="1355"/>
    <s v="Sherlock's Home was the most important Sherlock Holmes book of 2012 - about Undershaw - this project is to release language versions."/>
    <x v="30"/>
    <x v="956"/>
    <x v="0"/>
    <x v="1"/>
    <x v="1"/>
    <n v="1354269600"/>
    <x v="1355"/>
    <b v="0"/>
    <x v="212"/>
    <b v="1"/>
  </r>
  <r>
    <n v="1356"/>
    <x v="1356"/>
    <s v="At age 30, my husband Dan died from cancer. Left to recreate my life, I drew a line in my heart; became a nomad. This is a love story."/>
    <x v="104"/>
    <x v="957"/>
    <x v="0"/>
    <x v="0"/>
    <x v="0"/>
    <n v="1372985760"/>
    <x v="1356"/>
    <b v="0"/>
    <x v="45"/>
    <b v="1"/>
  </r>
  <r>
    <n v="1357"/>
    <x v="1357"/>
    <s v="The search for identity leads one young woman to Mexico, where she follows her grandfather's journey back to America."/>
    <x v="13"/>
    <x v="958"/>
    <x v="0"/>
    <x v="0"/>
    <x v="0"/>
    <n v="1362117540"/>
    <x v="1357"/>
    <b v="0"/>
    <x v="71"/>
    <b v="1"/>
  </r>
  <r>
    <n v="1358"/>
    <x v="1358"/>
    <s v="I am working on a book about what people do when they visit Masada, an ancient fortress in the Judean desert."/>
    <x v="9"/>
    <x v="959"/>
    <x v="0"/>
    <x v="0"/>
    <x v="0"/>
    <n v="1309009323"/>
    <x v="1358"/>
    <b v="0"/>
    <x v="72"/>
    <b v="1"/>
  </r>
  <r>
    <n v="1359"/>
    <x v="1359"/>
    <s v="Funding for a 2011 trip to Worldcon for research for &quot;UnConventional,&quot; a book on the history of the American fan convention."/>
    <x v="246"/>
    <x v="960"/>
    <x v="0"/>
    <x v="0"/>
    <x v="0"/>
    <n v="1309980790"/>
    <x v="1359"/>
    <b v="0"/>
    <x v="10"/>
    <b v="1"/>
  </r>
  <r>
    <n v="1360"/>
    <x v="1360"/>
    <s v="So Bad, It's Good! is a guide to finding the best films for your bad movie night."/>
    <x v="15"/>
    <x v="961"/>
    <x v="0"/>
    <x v="0"/>
    <x v="0"/>
    <n v="1343943420"/>
    <x v="1360"/>
    <b v="0"/>
    <x v="75"/>
    <b v="1"/>
  </r>
  <r>
    <n v="1361"/>
    <x v="1361"/>
    <s v="The forbidden dark art of roped soloing, for climbers who need to know in order to make the ultimate climb come true!"/>
    <x v="12"/>
    <x v="962"/>
    <x v="0"/>
    <x v="1"/>
    <x v="1"/>
    <n v="1403370772"/>
    <x v="1361"/>
    <b v="0"/>
    <x v="295"/>
    <b v="1"/>
  </r>
  <r>
    <n v="1362"/>
    <x v="1362"/>
    <s v="The never-before-told story of Karl Barth's (first and only) journey to the United States in 1962."/>
    <x v="28"/>
    <x v="963"/>
    <x v="0"/>
    <x v="0"/>
    <x v="0"/>
    <n v="1378592731"/>
    <x v="1362"/>
    <b v="0"/>
    <x v="20"/>
    <b v="1"/>
  </r>
  <r>
    <n v="1363"/>
    <x v="1363"/>
    <s v="Identifying cancer and disease products we use everyday and are totally unaware of. Then substituting them with healthy alternatives"/>
    <x v="48"/>
    <x v="148"/>
    <x v="0"/>
    <x v="0"/>
    <x v="0"/>
    <n v="1455523140"/>
    <x v="1363"/>
    <b v="0"/>
    <x v="81"/>
    <b v="1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x v="7"/>
    <n v="1420648906"/>
    <x v="1364"/>
    <b v="0"/>
    <x v="296"/>
    <b v="1"/>
  </r>
  <r>
    <n v="1365"/>
    <x v="1365"/>
    <s v="Our first professional studio album &quot;See The Light&quot; will be released this spring! Help us record, mix, master, and release the album!"/>
    <x v="51"/>
    <x v="965"/>
    <x v="0"/>
    <x v="0"/>
    <x v="0"/>
    <n v="1426523752"/>
    <x v="1365"/>
    <b v="0"/>
    <x v="297"/>
    <b v="1"/>
  </r>
  <r>
    <n v="1366"/>
    <x v="1366"/>
    <s v="A musical memorial for Alexi Petersen."/>
    <x v="51"/>
    <x v="966"/>
    <x v="0"/>
    <x v="0"/>
    <x v="0"/>
    <n v="1417049663"/>
    <x v="1366"/>
    <b v="0"/>
    <x v="206"/>
    <b v="1"/>
  </r>
  <r>
    <n v="1367"/>
    <x v="1367"/>
    <s v="House of Rabbits are recording our full-length, debut album! Support independent music, receive great rewards!"/>
    <x v="10"/>
    <x v="967"/>
    <x v="0"/>
    <x v="0"/>
    <x v="0"/>
    <n v="1447463050"/>
    <x v="1367"/>
    <b v="0"/>
    <x v="240"/>
    <b v="1"/>
  </r>
  <r>
    <n v="1368"/>
    <x v="1368"/>
    <s v="We are in the final stages of the creation of our 4th record, The Separation Effect. our most passionate record to date."/>
    <x v="10"/>
    <x v="968"/>
    <x v="0"/>
    <x v="0"/>
    <x v="0"/>
    <n v="1434342894"/>
    <x v="1368"/>
    <b v="0"/>
    <x v="45"/>
    <b v="1"/>
  </r>
  <r>
    <n v="1369"/>
    <x v="1369"/>
    <s v="Fawcett's FEEL BETTER is an album of love unrequited, realized, and rued, with echoes of Petty, Springsteen, Neil Young &amp; Coldplay."/>
    <x v="248"/>
    <x v="969"/>
    <x v="0"/>
    <x v="0"/>
    <x v="0"/>
    <n v="1397225746"/>
    <x v="1369"/>
    <b v="0"/>
    <x v="298"/>
    <b v="1"/>
  </r>
  <r>
    <n v="1370"/>
    <x v="1370"/>
    <s v="Songs about the first year of parenthood, often inappropriate for children"/>
    <x v="15"/>
    <x v="970"/>
    <x v="0"/>
    <x v="0"/>
    <x v="0"/>
    <n v="1381881890"/>
    <x v="1370"/>
    <b v="0"/>
    <x v="9"/>
    <b v="1"/>
  </r>
  <r>
    <n v="1371"/>
    <x v="1371"/>
    <s v="The Defiant Tour Documentary is a never before examination of the finances of a touring band and what it takes to go on the road."/>
    <x v="249"/>
    <x v="971"/>
    <x v="0"/>
    <x v="0"/>
    <x v="0"/>
    <n v="1431022342"/>
    <x v="1371"/>
    <b v="0"/>
    <x v="16"/>
    <b v="1"/>
  </r>
  <r>
    <n v="1372"/>
    <x v="1372"/>
    <s v="Please help us raise funds to press our new CD!"/>
    <x v="2"/>
    <x v="972"/>
    <x v="0"/>
    <x v="0"/>
    <x v="0"/>
    <n v="1342115132"/>
    <x v="1372"/>
    <b v="0"/>
    <x v="38"/>
    <b v="1"/>
  </r>
  <r>
    <n v="1373"/>
    <x v="1373"/>
    <s v="Help Broccoli Samurai raise money to get a new van and continue bringing you the jams!"/>
    <x v="3"/>
    <x v="973"/>
    <x v="0"/>
    <x v="0"/>
    <x v="0"/>
    <n v="1483138233"/>
    <x v="1373"/>
    <b v="0"/>
    <x v="47"/>
    <b v="1"/>
  </r>
  <r>
    <n v="1374"/>
    <x v="1374"/>
    <s v="After two successful EPs, Sisters of Murphy is back in the studio to release our first full-length album. We want YOU to be part of it!"/>
    <x v="15"/>
    <x v="740"/>
    <x v="0"/>
    <x v="0"/>
    <x v="0"/>
    <n v="1458874388"/>
    <x v="1374"/>
    <b v="0"/>
    <x v="36"/>
    <b v="1"/>
  </r>
  <r>
    <n v="1375"/>
    <x v="1375"/>
    <s v="Pampa Folks, l'album aux couleurs de dÃ©serts. Le quatuor, crÃ©Ã© en 2015  livre une Ã©nergie brute et prÃ©pare son premier album"/>
    <x v="23"/>
    <x v="974"/>
    <x v="0"/>
    <x v="6"/>
    <x v="3"/>
    <n v="1484444119"/>
    <x v="1375"/>
    <b v="0"/>
    <x v="280"/>
    <b v="1"/>
  </r>
  <r>
    <n v="1376"/>
    <x v="1376"/>
    <s v="Dead Pirates are planning a second pressing of HIGHMARE LP, who wants one ?"/>
    <x v="250"/>
    <x v="975"/>
    <x v="0"/>
    <x v="1"/>
    <x v="1"/>
    <n v="1480784606"/>
    <x v="1376"/>
    <b v="0"/>
    <x v="129"/>
    <b v="1"/>
  </r>
  <r>
    <n v="1377"/>
    <x v="1377"/>
    <s v="Stereo Jo is set to release a 5 song EP. Your donation will directly help w/ recording, design, production, &amp; duplication. Thank You :)"/>
    <x v="46"/>
    <x v="17"/>
    <x v="0"/>
    <x v="0"/>
    <x v="0"/>
    <n v="1486095060"/>
    <x v="1377"/>
    <b v="0"/>
    <x v="162"/>
    <b v="1"/>
  </r>
  <r>
    <n v="1378"/>
    <x v="1378"/>
    <s v="A psychedelic post rock masterpiece!"/>
    <x v="13"/>
    <x v="976"/>
    <x v="0"/>
    <x v="1"/>
    <x v="1"/>
    <n v="1470075210"/>
    <x v="1378"/>
    <b v="0"/>
    <x v="182"/>
    <b v="1"/>
  </r>
  <r>
    <n v="1379"/>
    <x v="1379"/>
    <s v="---------The long-awaited debut full-length from Justin Ruddy--------"/>
    <x v="3"/>
    <x v="977"/>
    <x v="0"/>
    <x v="0"/>
    <x v="0"/>
    <n v="1433504876"/>
    <x v="1379"/>
    <b v="0"/>
    <x v="299"/>
    <b v="1"/>
  </r>
  <r>
    <n v="1380"/>
    <x v="1380"/>
    <s v="A DIY MUSIC FESTIVAL FROM ST. LOUIS MO! Bands make their own festival, help make it legit!"/>
    <x v="251"/>
    <x v="437"/>
    <x v="0"/>
    <x v="0"/>
    <x v="0"/>
    <n v="1433815200"/>
    <x v="1380"/>
    <b v="0"/>
    <x v="81"/>
    <b v="1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x v="0"/>
    <n v="1482988125"/>
    <x v="1381"/>
    <b v="0"/>
    <x v="196"/>
    <b v="1"/>
  </r>
  <r>
    <n v="1382"/>
    <x v="1382"/>
    <s v="We're making a new record -- independently! We've got some great new songs we're really excited to bring to you!"/>
    <x v="6"/>
    <x v="979"/>
    <x v="0"/>
    <x v="0"/>
    <x v="0"/>
    <n v="1367867536"/>
    <x v="1382"/>
    <b v="0"/>
    <x v="265"/>
    <b v="1"/>
  </r>
  <r>
    <n v="1383"/>
    <x v="1383"/>
    <s v="Instrumental Post-Rock meets Progressive Rock &amp; Cinematic atmospheres. Get your dose of blissful guitar tones, grooves &amp; live strings!"/>
    <x v="41"/>
    <x v="980"/>
    <x v="0"/>
    <x v="5"/>
    <x v="5"/>
    <n v="1482457678"/>
    <x v="1383"/>
    <b v="0"/>
    <x v="251"/>
    <b v="1"/>
  </r>
  <r>
    <n v="1384"/>
    <x v="1384"/>
    <s v="Outland Warrior is my first solo musical project, featuring songs written by me and recorded at my home studio."/>
    <x v="8"/>
    <x v="981"/>
    <x v="0"/>
    <x v="0"/>
    <x v="0"/>
    <n v="1436117922"/>
    <x v="1384"/>
    <b v="0"/>
    <x v="287"/>
    <b v="1"/>
  </r>
  <r>
    <n v="1385"/>
    <x v="1385"/>
    <s v="Musicians, singers &amp; songwriters from all over the world collaborate via YouTube in order to create an amazing album!"/>
    <x v="6"/>
    <x v="982"/>
    <x v="0"/>
    <x v="12"/>
    <x v="3"/>
    <n v="1461931860"/>
    <x v="1385"/>
    <b v="0"/>
    <x v="179"/>
    <b v="1"/>
  </r>
  <r>
    <n v="1386"/>
    <x v="1386"/>
    <s v="We are a classic hard rock/heavy metal band just trying to keep rock alive!"/>
    <x v="44"/>
    <x v="983"/>
    <x v="0"/>
    <x v="0"/>
    <x v="0"/>
    <n v="1438183889"/>
    <x v="1386"/>
    <b v="0"/>
    <x v="25"/>
    <b v="1"/>
  </r>
  <r>
    <n v="1387"/>
    <x v="1387"/>
    <s v="Less than one week to PLEDGE YOUR SUPPORT for THE FAMILY BUSINESS as the band raises funds for the next full length rock album."/>
    <x v="23"/>
    <x v="984"/>
    <x v="0"/>
    <x v="0"/>
    <x v="0"/>
    <n v="1433305800"/>
    <x v="1387"/>
    <b v="0"/>
    <x v="76"/>
    <b v="1"/>
  </r>
  <r>
    <n v="1388"/>
    <x v="1388"/>
    <s v="&quot;The Great Bright Horses&quot; is finished and ready for release! Help us put on the finishing touches and share it with the universe."/>
    <x v="10"/>
    <x v="985"/>
    <x v="0"/>
    <x v="0"/>
    <x v="0"/>
    <n v="1476720840"/>
    <x v="1388"/>
    <b v="0"/>
    <x v="300"/>
    <b v="1"/>
  </r>
  <r>
    <n v="1389"/>
    <x v="1389"/>
    <s v="Help fund the pressing of DANCEHALL's first record by pre-ordering it in advance!!!"/>
    <x v="2"/>
    <x v="986"/>
    <x v="0"/>
    <x v="1"/>
    <x v="1"/>
    <n v="1471087957"/>
    <x v="1389"/>
    <b v="0"/>
    <x v="69"/>
    <b v="1"/>
  </r>
  <r>
    <n v="1390"/>
    <x v="1390"/>
    <s v="Breakout Artist Management will be working with us on a brand new music video and we need your help!"/>
    <x v="70"/>
    <x v="987"/>
    <x v="0"/>
    <x v="0"/>
    <x v="0"/>
    <n v="1430154720"/>
    <x v="1390"/>
    <b v="0"/>
    <x v="10"/>
    <b v="1"/>
  </r>
  <r>
    <n v="1391"/>
    <x v="1391"/>
    <s v="With the money donated through this project we intend on investing in sound equipment for live shows"/>
    <x v="2"/>
    <x v="988"/>
    <x v="0"/>
    <x v="0"/>
    <x v="0"/>
    <n v="1440219540"/>
    <x v="1391"/>
    <b v="0"/>
    <x v="62"/>
    <b v="1"/>
  </r>
  <r>
    <n v="1392"/>
    <x v="1392"/>
    <s v="Telesomniac is a rock band from Provo, UT releasing their debut album Thirty-One Flashes in the Dark."/>
    <x v="30"/>
    <x v="989"/>
    <x v="0"/>
    <x v="0"/>
    <x v="0"/>
    <n v="1456976586"/>
    <x v="1392"/>
    <b v="0"/>
    <x v="201"/>
    <b v="1"/>
  </r>
  <r>
    <n v="1393"/>
    <x v="1393"/>
    <s v="Rock n' Roll tales of our times"/>
    <x v="3"/>
    <x v="990"/>
    <x v="0"/>
    <x v="0"/>
    <x v="0"/>
    <n v="1470068523"/>
    <x v="1393"/>
    <b v="0"/>
    <x v="47"/>
    <b v="1"/>
  </r>
  <r>
    <n v="1394"/>
    <x v="1394"/>
    <s v="We've finally finished recording our first full length album! We're getting together all the merch to go along with the release."/>
    <x v="47"/>
    <x v="991"/>
    <x v="0"/>
    <x v="0"/>
    <x v="0"/>
    <n v="1488337200"/>
    <x v="1394"/>
    <b v="0"/>
    <x v="57"/>
    <b v="1"/>
  </r>
  <r>
    <n v="1395"/>
    <x v="1395"/>
    <s v="Help Quiet Oaks record their debut album!!!"/>
    <x v="8"/>
    <x v="992"/>
    <x v="0"/>
    <x v="0"/>
    <x v="0"/>
    <n v="1484430481"/>
    <x v="1395"/>
    <b v="0"/>
    <x v="141"/>
    <b v="1"/>
  </r>
  <r>
    <n v="1396"/>
    <x v="1396"/>
    <s v="Bret Coats with producers Nick Jay &amp; Robert Coats resulting in an epic rock &amp; roll experience that has the makings of a true classic."/>
    <x v="12"/>
    <x v="993"/>
    <x v="0"/>
    <x v="0"/>
    <x v="0"/>
    <n v="1423871882"/>
    <x v="1396"/>
    <b v="0"/>
    <x v="196"/>
    <b v="1"/>
  </r>
  <r>
    <n v="1397"/>
    <x v="1397"/>
    <s v="HALLS OF THE MACHINE needs your support for the final production and release of their latest work titled, ALL TRIBAL DIGNITARIES."/>
    <x v="3"/>
    <x v="994"/>
    <x v="0"/>
    <x v="0"/>
    <x v="0"/>
    <n v="1477603140"/>
    <x v="1397"/>
    <b v="0"/>
    <x v="150"/>
    <b v="1"/>
  </r>
  <r>
    <n v="1398"/>
    <x v="1398"/>
    <s v="'StonyCold', a Kansas-based 80's Rock Band, is recording their first all-cover tunes CD, 'Back To the 80's With StonyCold!'"/>
    <x v="85"/>
    <x v="995"/>
    <x v="0"/>
    <x v="0"/>
    <x v="0"/>
    <n v="1467752334"/>
    <x v="1398"/>
    <b v="0"/>
    <x v="71"/>
    <b v="1"/>
  </r>
  <r>
    <n v="1399"/>
    <x v="1399"/>
    <s v="20 years of Rocket &amp; a Bomb live DVD and download + a brand new Michael Knott EP released on 7&quot; vinyl, Cd, and download!"/>
    <x v="7"/>
    <x v="996"/>
    <x v="0"/>
    <x v="0"/>
    <x v="0"/>
    <n v="1412640373"/>
    <x v="1399"/>
    <b v="0"/>
    <x v="192"/>
    <b v="1"/>
  </r>
  <r>
    <n v="1400"/>
    <x v="1400"/>
    <s v="We're looking to our fans to help partially fund the new album. It's 12 tracks in length &amp; will be a musical trip like no other!"/>
    <x v="18"/>
    <x v="997"/>
    <x v="0"/>
    <x v="1"/>
    <x v="1"/>
    <n v="1465709400"/>
    <x v="1400"/>
    <b v="0"/>
    <x v="69"/>
    <b v="1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x v="0"/>
    <n v="1369612474"/>
    <x v="1401"/>
    <b v="0"/>
    <x v="301"/>
    <b v="1"/>
  </r>
  <r>
    <n v="1402"/>
    <x v="1402"/>
    <s v="Help us fund our latest project - a 5 track EP: fast-paced, hard-hitting, female-fronted rock with catchy choruses and lyrics to match!"/>
    <x v="30"/>
    <x v="999"/>
    <x v="0"/>
    <x v="1"/>
    <x v="1"/>
    <n v="1430439411"/>
    <x v="1402"/>
    <b v="0"/>
    <x v="116"/>
    <b v="1"/>
  </r>
  <r>
    <n v="1403"/>
    <x v="1403"/>
    <s v="Gregorian Rock merges Gregorian chant with modern music. It is serene, yet pummeling. It's not for everyone, but it might be for you."/>
    <x v="23"/>
    <x v="1000"/>
    <x v="0"/>
    <x v="0"/>
    <x v="0"/>
    <n v="1374802235"/>
    <x v="1403"/>
    <b v="0"/>
    <x v="36"/>
    <b v="1"/>
  </r>
  <r>
    <n v="1404"/>
    <x v="1404"/>
    <s v="Translation &amp; publication of possibly the most famous piece of English literature - Act II Scene II of Romeo and Juliet into txt-speak."/>
    <x v="107"/>
    <x v="854"/>
    <x v="2"/>
    <x v="1"/>
    <x v="1"/>
    <n v="1424607285"/>
    <x v="1404"/>
    <b v="1"/>
    <x v="81"/>
    <b v="0"/>
  </r>
  <r>
    <n v="1405"/>
    <x v="1405"/>
    <s v="Will more people read the Bible if it were translated into Emoticons?"/>
    <x v="31"/>
    <x v="522"/>
    <x v="2"/>
    <x v="0"/>
    <x v="0"/>
    <n v="1417195201"/>
    <x v="1405"/>
    <b v="1"/>
    <x v="57"/>
    <b v="0"/>
  </r>
  <r>
    <n v="1406"/>
    <x v="1406"/>
    <s v="The White coat and the battle dress uniform"/>
    <x v="14"/>
    <x v="493"/>
    <x v="2"/>
    <x v="13"/>
    <x v="3"/>
    <n v="1449914400"/>
    <x v="1406"/>
    <b v="0"/>
    <x v="83"/>
    <b v="0"/>
  </r>
  <r>
    <n v="1407"/>
    <x v="1407"/>
    <s v="I traveled, I took pictures, I met people, I ate. Then I wrote a travel journal that needs editing, translation, and publishing."/>
    <x v="9"/>
    <x v="493"/>
    <x v="2"/>
    <x v="0"/>
    <x v="0"/>
    <n v="1407847978"/>
    <x v="1407"/>
    <b v="0"/>
    <x v="84"/>
    <b v="0"/>
  </r>
  <r>
    <n v="1408"/>
    <x v="1408"/>
    <s v="A translation of the legendary series of chess books &quot;General Treatise on Chess&quot; by R. Grau. A complete chess course for all levels."/>
    <x v="28"/>
    <x v="662"/>
    <x v="2"/>
    <x v="1"/>
    <x v="1"/>
    <n v="1447451756"/>
    <x v="1408"/>
    <b v="0"/>
    <x v="79"/>
    <b v="0"/>
  </r>
  <r>
    <n v="1409"/>
    <x v="1409"/>
    <s v="Modern Literal Translation of the 1st Book of the Torah in English and Russian with sub-linear and interlinear layout."/>
    <x v="23"/>
    <x v="117"/>
    <x v="2"/>
    <x v="0"/>
    <x v="0"/>
    <n v="1420085535"/>
    <x v="1409"/>
    <b v="0"/>
    <x v="78"/>
    <b v="0"/>
  </r>
  <r>
    <n v="1410"/>
    <x v="1410"/>
    <s v="Let's translate this book! A fundamental guide to existential workspaces: how to recover efficiency generating environmental well-being"/>
    <x v="12"/>
    <x v="116"/>
    <x v="2"/>
    <x v="13"/>
    <x v="3"/>
    <n v="1464939520"/>
    <x v="1410"/>
    <b v="0"/>
    <x v="29"/>
    <b v="0"/>
  </r>
  <r>
    <n v="1411"/>
    <x v="1411"/>
    <s v="There have been an exorbident number of translations of this most beautiful poem though none have ever been done by a nineteen year old"/>
    <x v="9"/>
    <x v="1001"/>
    <x v="2"/>
    <x v="1"/>
    <x v="1"/>
    <n v="1423185900"/>
    <x v="1411"/>
    <b v="0"/>
    <x v="83"/>
    <b v="0"/>
  </r>
  <r>
    <n v="1412"/>
    <x v="1412"/>
    <s v="â€œClimbing Silver!â€- An English translation of the Young Adult Shogi novella"/>
    <x v="39"/>
    <x v="1002"/>
    <x v="2"/>
    <x v="0"/>
    <x v="0"/>
    <n v="1417656699"/>
    <x v="1412"/>
    <b v="0"/>
    <x v="62"/>
    <b v="0"/>
  </r>
  <r>
    <n v="1413"/>
    <x v="1413"/>
    <s v="I need funds to publish a book based on a selection of sentences from the Gospel demonstrating that Christianity is a strong religion."/>
    <x v="13"/>
    <x v="173"/>
    <x v="2"/>
    <x v="13"/>
    <x v="3"/>
    <n v="1455964170"/>
    <x v="1413"/>
    <b v="0"/>
    <x v="29"/>
    <b v="0"/>
  </r>
  <r>
    <n v="1414"/>
    <x v="1414"/>
    <s v="Create an open source &quot;interlinear&quot; translation fo the Greek New Testament in re-publishable and open source database format."/>
    <x v="2"/>
    <x v="116"/>
    <x v="2"/>
    <x v="0"/>
    <x v="0"/>
    <n v="1483423467"/>
    <x v="1414"/>
    <b v="0"/>
    <x v="29"/>
    <b v="0"/>
  </r>
  <r>
    <n v="1415"/>
    <x v="1415"/>
    <s v="This is a Series of 6 Books on Blessed Oscar A. Romero`s Writings. This Project will help to pay the translation costs of Volume 2."/>
    <x v="85"/>
    <x v="25"/>
    <x v="2"/>
    <x v="0"/>
    <x v="0"/>
    <n v="1439741591"/>
    <x v="1415"/>
    <b v="0"/>
    <x v="82"/>
    <b v="0"/>
  </r>
  <r>
    <n v="1416"/>
    <x v="1416"/>
    <s v="glenn's  book of quotes is designed to give the readers a thought for the day , lighten the mood  and put a smile  on their faces."/>
    <x v="63"/>
    <x v="117"/>
    <x v="2"/>
    <x v="0"/>
    <x v="0"/>
    <n v="1448147619"/>
    <x v="1416"/>
    <b v="0"/>
    <x v="78"/>
    <b v="0"/>
  </r>
  <r>
    <n v="1417"/>
    <x v="1417"/>
    <s v="Digitization of 8 rare Siddha Yoga books written by a Yogi - coming in the lineage of Sri Sri Sri Sadhasiva Brahmendra himself!"/>
    <x v="37"/>
    <x v="434"/>
    <x v="2"/>
    <x v="0"/>
    <x v="0"/>
    <n v="1442315460"/>
    <x v="1417"/>
    <b v="0"/>
    <x v="84"/>
    <b v="0"/>
  </r>
  <r>
    <n v="1418"/>
    <x v="1418"/>
    <s v="Â¿Y si hubiera una camino intermedio entre ciencia y religion?_x000a_Descubre la respuesta ayudando a publicar y traducir este libro."/>
    <x v="9"/>
    <x v="360"/>
    <x v="2"/>
    <x v="3"/>
    <x v="3"/>
    <n v="1456397834"/>
    <x v="1418"/>
    <b v="0"/>
    <x v="29"/>
    <b v="0"/>
  </r>
  <r>
    <n v="1419"/>
    <x v="1419"/>
    <s v="Argentinian Author Seeks to Tour America to Educate on Womenâ€™s Sexuality in Latin America / Autora Argentina Busca Gira en EEUU"/>
    <x v="84"/>
    <x v="1003"/>
    <x v="2"/>
    <x v="0"/>
    <x v="0"/>
    <n v="1476010619"/>
    <x v="1419"/>
    <b v="0"/>
    <x v="73"/>
    <b v="0"/>
  </r>
  <r>
    <n v="1420"/>
    <x v="1420"/>
    <s v="Help me butcher Shakespeare in a satirical fashion."/>
    <x v="252"/>
    <x v="158"/>
    <x v="2"/>
    <x v="0"/>
    <x v="0"/>
    <n v="1467129686"/>
    <x v="1420"/>
    <b v="0"/>
    <x v="83"/>
    <b v="0"/>
  </r>
  <r>
    <n v="1421"/>
    <x v="1421"/>
    <s v="English translation of &quot;The Escape to Myanmar&quot;, a fictive novel about people from Sweden who arrive in Myanmar/Burma as war refugees."/>
    <x v="61"/>
    <x v="148"/>
    <x v="2"/>
    <x v="11"/>
    <x v="9"/>
    <n v="1423432709"/>
    <x v="1421"/>
    <b v="0"/>
    <x v="84"/>
    <b v="0"/>
  </r>
  <r>
    <n v="1422"/>
    <x v="1422"/>
    <s v="Protecting children from sexual abuse through the medium of story telling; accessing 20% of the world's population through translation."/>
    <x v="31"/>
    <x v="375"/>
    <x v="2"/>
    <x v="4"/>
    <x v="4"/>
    <n v="1474436704"/>
    <x v="1422"/>
    <b v="0"/>
    <x v="84"/>
    <b v="0"/>
  </r>
  <r>
    <n v="1423"/>
    <x v="1423"/>
    <s v="Help fund me to destroy the monopoly Rupert Murdoch has over the publication of modern bibles. I have a new one to rival the NKJV."/>
    <x v="11"/>
    <x v="173"/>
    <x v="2"/>
    <x v="2"/>
    <x v="2"/>
    <n v="1451637531"/>
    <x v="1423"/>
    <b v="0"/>
    <x v="29"/>
    <b v="0"/>
  </r>
  <r>
    <n v="1424"/>
    <x v="1424"/>
    <s v="A short book of practical mantras that can be used every day of the week. Mantras are cogwheels of universal engines."/>
    <x v="51"/>
    <x v="1004"/>
    <x v="2"/>
    <x v="0"/>
    <x v="0"/>
    <n v="1479233602"/>
    <x v="1424"/>
    <b v="0"/>
    <x v="25"/>
    <b v="0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x v="0"/>
    <n v="1430276959"/>
    <x v="1425"/>
    <b v="0"/>
    <x v="78"/>
    <b v="0"/>
  </r>
  <r>
    <n v="1426"/>
    <x v="1426"/>
    <s v="The World of Sharks is an interactive eBook for the iPad and Mac. It shall be translated into english to make it available worldwide."/>
    <x v="28"/>
    <x v="117"/>
    <x v="2"/>
    <x v="12"/>
    <x v="3"/>
    <n v="1440408120"/>
    <x v="1426"/>
    <b v="0"/>
    <x v="78"/>
    <b v="0"/>
  </r>
  <r>
    <n v="1427"/>
    <x v="1427"/>
    <s v="The book with advices that can save many lives._x000a_You will find here many case studies, extreme situations and solutions."/>
    <x v="10"/>
    <x v="1005"/>
    <x v="2"/>
    <x v="12"/>
    <x v="3"/>
    <n v="1474230385"/>
    <x v="1427"/>
    <b v="0"/>
    <x v="80"/>
    <b v="0"/>
  </r>
  <r>
    <n v="1428"/>
    <x v="1428"/>
    <s v="My father wrote a book about raising a blind child. I, as a professional translator, am going to write it in English for everyone."/>
    <x v="28"/>
    <x v="372"/>
    <x v="2"/>
    <x v="3"/>
    <x v="3"/>
    <n v="1459584417"/>
    <x v="1428"/>
    <b v="0"/>
    <x v="83"/>
    <b v="0"/>
  </r>
  <r>
    <n v="1429"/>
    <x v="1429"/>
    <s v="A guy in his 30's tries to live his &quot;American Dream&quot;, but quickly it turns into a nightmare. (A Novel)"/>
    <x v="3"/>
    <x v="117"/>
    <x v="2"/>
    <x v="0"/>
    <x v="0"/>
    <n v="1428629242"/>
    <x v="1429"/>
    <b v="0"/>
    <x v="78"/>
    <b v="0"/>
  </r>
  <r>
    <n v="1430"/>
    <x v="1430"/>
    <s v="Profesional translation and publishing of the book on unique synthesis of project management and meditation"/>
    <x v="10"/>
    <x v="124"/>
    <x v="2"/>
    <x v="0"/>
    <x v="0"/>
    <n v="1419017488"/>
    <x v="1430"/>
    <b v="0"/>
    <x v="81"/>
    <b v="0"/>
  </r>
  <r>
    <n v="1431"/>
    <x v="1431"/>
    <s v="Iran does not adhere to International Copyright Laws. Please help me publish a Persian translation before it is illegally translated."/>
    <x v="73"/>
    <x v="1006"/>
    <x v="2"/>
    <x v="0"/>
    <x v="0"/>
    <n v="1448517816"/>
    <x v="1431"/>
    <b v="0"/>
    <x v="5"/>
    <b v="0"/>
  </r>
  <r>
    <n v="1432"/>
    <x v="1432"/>
    <s v="THE HOLY BIB-EL Translated By Leon Cook. The Creation: CHAPTER 1.  1* In the beginning Gods created The Heavens and The Planet Earth."/>
    <x v="79"/>
    <x v="117"/>
    <x v="2"/>
    <x v="0"/>
    <x v="0"/>
    <n v="1437417828"/>
    <x v="1432"/>
    <b v="0"/>
    <x v="78"/>
    <b v="0"/>
  </r>
  <r>
    <n v="1433"/>
    <x v="1433"/>
    <s v="Publish my book on the Gayatri Mantra in English for the benefit of the readers and the children at the orphanage in Jhansi, India"/>
    <x v="14"/>
    <x v="1007"/>
    <x v="2"/>
    <x v="13"/>
    <x v="3"/>
    <n v="1481367600"/>
    <x v="1433"/>
    <b v="0"/>
    <x v="73"/>
    <b v="0"/>
  </r>
  <r>
    <n v="1434"/>
    <x v="1434"/>
    <s v="Interest from abroad to publish my book SOCIALCAPITALISM. Need translation to English master. Help appreciated."/>
    <x v="253"/>
    <x v="1008"/>
    <x v="2"/>
    <x v="8"/>
    <x v="7"/>
    <n v="1433775600"/>
    <x v="1434"/>
    <b v="0"/>
    <x v="202"/>
    <b v="0"/>
  </r>
  <r>
    <n v="1435"/>
    <x v="1435"/>
    <s v="English translation of the first book from a sword and sorcery Fantasy trilogy, by Paolo Parente"/>
    <x v="36"/>
    <x v="493"/>
    <x v="2"/>
    <x v="13"/>
    <x v="3"/>
    <n v="1444589020"/>
    <x v="1435"/>
    <b v="0"/>
    <x v="84"/>
    <b v="0"/>
  </r>
  <r>
    <n v="1436"/>
    <x v="1436"/>
    <s v="Help us to get www.mySurgery.de, an interactive eLearning-Website for general and visceral surgery, translated to english language."/>
    <x v="3"/>
    <x v="1009"/>
    <x v="2"/>
    <x v="12"/>
    <x v="3"/>
    <n v="1456043057"/>
    <x v="1436"/>
    <b v="0"/>
    <x v="84"/>
    <b v="0"/>
  </r>
  <r>
    <n v="1437"/>
    <x v="1437"/>
    <s v="Introducing A True Story That Bridges Borders: Join Us As We Translate THE BACHELOR CHAPTERS: A THINKING WOMAN'S ROMANCE Into Spanish!"/>
    <x v="9"/>
    <x v="1010"/>
    <x v="2"/>
    <x v="0"/>
    <x v="0"/>
    <n v="1405227540"/>
    <x v="1437"/>
    <b v="0"/>
    <x v="19"/>
    <b v="0"/>
  </r>
  <r>
    <n v="1438"/>
    <x v="1438"/>
    <s v="Feltmaking is an acient yet modern craft using wool in creative ways. Our thorough guides should be for people all over the world."/>
    <x v="22"/>
    <x v="49"/>
    <x v="2"/>
    <x v="8"/>
    <x v="7"/>
    <n v="1461765300"/>
    <x v="1438"/>
    <b v="0"/>
    <x v="22"/>
    <b v="0"/>
  </r>
  <r>
    <n v="1439"/>
    <x v="1439"/>
    <s v="My English  novel has received excellent reviews. To address the great interest from Germany I want to translate it into German."/>
    <x v="254"/>
    <x v="147"/>
    <x v="2"/>
    <x v="5"/>
    <x v="5"/>
    <n v="1425758101"/>
    <x v="1439"/>
    <b v="0"/>
    <x v="79"/>
    <b v="0"/>
  </r>
  <r>
    <n v="1440"/>
    <x v="1440"/>
    <s v="The Museum of Perfume in Milan has been publishing its own magazine since 1998 in Italian. We would like to translate it English."/>
    <x v="93"/>
    <x v="116"/>
    <x v="2"/>
    <x v="13"/>
    <x v="3"/>
    <n v="1464285463"/>
    <x v="1440"/>
    <b v="0"/>
    <x v="29"/>
    <b v="0"/>
  </r>
  <r>
    <n v="1441"/>
    <x v="1441"/>
    <s v="Guru Granth Sahib; User Friendly. A book which captures the essence of the Guru Granth Sahib in modern English and also made digital."/>
    <x v="237"/>
    <x v="895"/>
    <x v="2"/>
    <x v="1"/>
    <x v="1"/>
    <n v="1441995769"/>
    <x v="1441"/>
    <b v="0"/>
    <x v="83"/>
    <b v="0"/>
  </r>
  <r>
    <n v="1442"/>
    <x v="1442"/>
    <s v="If people contribute on Kickstarter, I will be able to give this 159-page e-book anthology away free to libraries and e-bookreaders.  I"/>
    <x v="15"/>
    <x v="117"/>
    <x v="2"/>
    <x v="0"/>
    <x v="0"/>
    <n v="1464190158"/>
    <x v="1442"/>
    <b v="0"/>
    <x v="78"/>
    <b v="0"/>
  </r>
  <r>
    <n v="1443"/>
    <x v="1443"/>
    <s v="Hello everyone !_x000a_I need your help for translate my saga Fantasy : Icarus at the school of the gods - Book 1&quot;."/>
    <x v="93"/>
    <x v="117"/>
    <x v="2"/>
    <x v="6"/>
    <x v="3"/>
    <n v="1483395209"/>
    <x v="1443"/>
    <b v="0"/>
    <x v="78"/>
    <b v="0"/>
  </r>
  <r>
    <n v="1444"/>
    <x v="1444"/>
    <s v="We as a successfull german stock market newsletter publisher want expand in the US market!"/>
    <x v="255"/>
    <x v="117"/>
    <x v="2"/>
    <x v="12"/>
    <x v="3"/>
    <n v="1442091462"/>
    <x v="1444"/>
    <b v="0"/>
    <x v="78"/>
    <b v="0"/>
  </r>
  <r>
    <n v="1445"/>
    <x v="1445"/>
    <s v="Erstellung einer deutschen Ãœbersetzung ( Lesbarmachung ) des Buches Finnegans Wake von James Joyce. Die Umsetzung erfolgt 1 zu 1."/>
    <x v="64"/>
    <x v="117"/>
    <x v="2"/>
    <x v="12"/>
    <x v="3"/>
    <n v="1434286855"/>
    <x v="1445"/>
    <b v="0"/>
    <x v="78"/>
    <b v="0"/>
  </r>
  <r>
    <n v="1446"/>
    <x v="1446"/>
    <s v="All backers can help us with 1â‚¬ to create the 1st Italian Manual Kickstarter - Per chi vuole finanziare le proprie idee con successo"/>
    <x v="42"/>
    <x v="117"/>
    <x v="2"/>
    <x v="13"/>
    <x v="3"/>
    <n v="1461235478"/>
    <x v="1446"/>
    <b v="0"/>
    <x v="78"/>
    <b v="0"/>
  </r>
  <r>
    <n v="1447"/>
    <x v="1447"/>
    <s v="I'm creating a dictionary of multiple Indian languages."/>
    <x v="69"/>
    <x v="735"/>
    <x v="2"/>
    <x v="0"/>
    <x v="0"/>
    <n v="1467999134"/>
    <x v="1447"/>
    <b v="0"/>
    <x v="83"/>
    <b v="0"/>
  </r>
  <r>
    <n v="1448"/>
    <x v="1448"/>
    <s v="For people in schools to the retired._x000a_Aim is to get in to schools,gyms,work places and to travel all over the world doing talks on it."/>
    <x v="61"/>
    <x v="117"/>
    <x v="2"/>
    <x v="2"/>
    <x v="2"/>
    <n v="1432272300"/>
    <x v="1448"/>
    <b v="0"/>
    <x v="78"/>
    <b v="0"/>
  </r>
  <r>
    <n v="1449"/>
    <x v="1449"/>
    <s v="Calling out Backers throughout the world. We are here to provide an intermediate channel to offer U.S. products worldwide. PLEASE READ!"/>
    <x v="129"/>
    <x v="117"/>
    <x v="2"/>
    <x v="0"/>
    <x v="0"/>
    <n v="1431286105"/>
    <x v="1449"/>
    <b v="0"/>
    <x v="78"/>
    <b v="0"/>
  </r>
  <r>
    <n v="1450"/>
    <x v="1450"/>
    <s v="A book of pickle recipes narrated by a mama grizzly speaking in incomplete and run-on sentences and her orangutan friend. #Artofthedill"/>
    <x v="57"/>
    <x v="116"/>
    <x v="2"/>
    <x v="0"/>
    <x v="0"/>
    <n v="1455941197"/>
    <x v="1450"/>
    <b v="0"/>
    <x v="29"/>
    <b v="0"/>
  </r>
  <r>
    <n v="1451"/>
    <x v="1451"/>
    <s v="Modern Literal Translation of the Torah in English and Russian with sub-linear and interlinear layout."/>
    <x v="256"/>
    <x v="369"/>
    <x v="1"/>
    <x v="0"/>
    <x v="0"/>
    <n v="1416355259"/>
    <x v="1451"/>
    <b v="0"/>
    <x v="84"/>
    <b v="0"/>
  </r>
  <r>
    <n v="1452"/>
    <x v="1452"/>
    <s v="I am gathering rare, out-of-print Judo books for preservation, translation and sharing."/>
    <x v="32"/>
    <x v="117"/>
    <x v="1"/>
    <x v="0"/>
    <x v="0"/>
    <n v="1406566363"/>
    <x v="1452"/>
    <b v="0"/>
    <x v="78"/>
    <b v="0"/>
  </r>
  <r>
    <n v="1453"/>
    <x v="1453"/>
    <s v="The ambitious translation of one of the most important books in the history of medicine by Charles Estienne, the classmate of Vesalius"/>
    <x v="31"/>
    <x v="117"/>
    <x v="1"/>
    <x v="6"/>
    <x v="3"/>
    <n v="1492270947"/>
    <x v="1453"/>
    <b v="0"/>
    <x v="78"/>
    <b v="0"/>
  </r>
  <r>
    <n v="1454"/>
    <x v="1454"/>
    <s v="Our Beginner's Guide to Fibromyalgia is to be translated into English. Endorsed by leading Rheumatology &amp; Psychology Societies in Spain"/>
    <x v="257"/>
    <x v="493"/>
    <x v="1"/>
    <x v="3"/>
    <x v="3"/>
    <n v="1461535140"/>
    <x v="1454"/>
    <b v="0"/>
    <x v="29"/>
    <b v="0"/>
  </r>
  <r>
    <n v="1455"/>
    <x v="1455"/>
    <s v="The teachings of Tulku Sanjay Tsering, the body, speech and mind emanation of the esteemed 20th century Dzogchen Master Khenpo Ngaga"/>
    <x v="36"/>
    <x v="607"/>
    <x v="1"/>
    <x v="0"/>
    <x v="0"/>
    <n v="1409924340"/>
    <x v="1455"/>
    <b v="0"/>
    <x v="63"/>
    <b v="0"/>
  </r>
  <r>
    <n v="1456"/>
    <x v="1456"/>
    <s v="English Version of my auto-published novel"/>
    <x v="10"/>
    <x v="1011"/>
    <x v="1"/>
    <x v="13"/>
    <x v="3"/>
    <n v="1483459365"/>
    <x v="1456"/>
    <b v="0"/>
    <x v="83"/>
    <b v="0"/>
  </r>
  <r>
    <n v="1457"/>
    <x v="1457"/>
    <s v="Age is more than just a number, I hope your younger than you feel."/>
    <x v="12"/>
    <x v="117"/>
    <x v="1"/>
    <x v="0"/>
    <x v="0"/>
    <n v="1447281044"/>
    <x v="1457"/>
    <b v="0"/>
    <x v="78"/>
    <b v="0"/>
  </r>
  <r>
    <n v="1458"/>
    <x v="1458"/>
    <s v="I decided to get help. I respect AA and recognize the value of it's methods but the overwhelming religious language is a big hurdle. ."/>
    <x v="10"/>
    <x v="117"/>
    <x v="1"/>
    <x v="0"/>
    <x v="0"/>
    <n v="1407729600"/>
    <x v="1458"/>
    <b v="0"/>
    <x v="78"/>
    <b v="0"/>
  </r>
  <r>
    <n v="1459"/>
    <x v="1459"/>
    <s v="What if you suddenly found out, that your life wasnÂ´t the life you thought you had? What if you were like all the others!"/>
    <x v="258"/>
    <x v="117"/>
    <x v="1"/>
    <x v="8"/>
    <x v="7"/>
    <n v="1449077100"/>
    <x v="1459"/>
    <b v="0"/>
    <x v="78"/>
    <b v="0"/>
  </r>
  <r>
    <n v="1460"/>
    <x v="1460"/>
    <s v="KJV2015 Easier to understand for our kids and family not leaving out one verse or changing a meaning one bit."/>
    <x v="259"/>
    <x v="117"/>
    <x v="1"/>
    <x v="0"/>
    <x v="0"/>
    <n v="1417391100"/>
    <x v="1460"/>
    <b v="0"/>
    <x v="78"/>
    <b v="0"/>
  </r>
  <r>
    <n v="1461"/>
    <x v="1461"/>
    <s v="Series 2 of Relatively Prime, a podcast of stories from the Mathematical Domain"/>
    <x v="36"/>
    <x v="1012"/>
    <x v="0"/>
    <x v="0"/>
    <x v="0"/>
    <n v="1413849600"/>
    <x v="1461"/>
    <b v="1"/>
    <x v="158"/>
    <b v="1"/>
  </r>
  <r>
    <n v="1462"/>
    <x v="1462"/>
    <s v="A new radio show focused on short fiction produced by Louisville Public Media"/>
    <x v="23"/>
    <x v="1013"/>
    <x v="0"/>
    <x v="0"/>
    <x v="0"/>
    <n v="1365609271"/>
    <x v="1462"/>
    <b v="1"/>
    <x v="3"/>
    <b v="1"/>
  </r>
  <r>
    <n v="1463"/>
    <x v="1463"/>
    <s v="The River Runs Through Us is a six-part, yearlong radio series exploring the meaning and metaphor of the Connecticut River."/>
    <x v="20"/>
    <x v="807"/>
    <x v="0"/>
    <x v="0"/>
    <x v="0"/>
    <n v="1365367938"/>
    <x v="1463"/>
    <b v="1"/>
    <x v="20"/>
    <b v="1"/>
  </r>
  <r>
    <n v="1464"/>
    <x v="1464"/>
    <s v="The Best Science Media on the Web"/>
    <x v="10"/>
    <x v="1014"/>
    <x v="0"/>
    <x v="0"/>
    <x v="0"/>
    <n v="1361029958"/>
    <x v="1464"/>
    <b v="1"/>
    <x v="302"/>
    <b v="1"/>
  </r>
  <r>
    <n v="1465"/>
    <x v="1465"/>
    <s v="Idle Thumbs was a podcast that ran for two years. People liked it, and we liked doing it. We want to bring it back, better than before."/>
    <x v="11"/>
    <x v="1015"/>
    <x v="0"/>
    <x v="0"/>
    <x v="0"/>
    <n v="1332385200"/>
    <x v="1465"/>
    <b v="1"/>
    <x v="303"/>
    <b v="1"/>
  </r>
  <r>
    <n v="1466"/>
    <x v="1466"/>
    <s v="WAYO needs your financial support to operate in 2016. Help keep the creativity and ideas of the Rochester community on the radio!"/>
    <x v="194"/>
    <x v="1016"/>
    <x v="0"/>
    <x v="0"/>
    <x v="0"/>
    <n v="1452574800"/>
    <x v="1466"/>
    <b v="1"/>
    <x v="290"/>
    <b v="1"/>
  </r>
  <r>
    <n v="1467"/>
    <x v="1467"/>
    <s v="We are a new Spanish language podcast telling uniquely Latin American stories."/>
    <x v="79"/>
    <x v="1017"/>
    <x v="0"/>
    <x v="0"/>
    <x v="0"/>
    <n v="1332699285"/>
    <x v="1467"/>
    <b v="1"/>
    <x v="304"/>
    <b v="1"/>
  </r>
  <r>
    <n v="1468"/>
    <x v="1468"/>
    <s v="Destination DIY is a radio show &amp; podcast showcasing all kinds of creativity. Please help us make a new season of shows for your ears!"/>
    <x v="196"/>
    <x v="1018"/>
    <x v="0"/>
    <x v="0"/>
    <x v="0"/>
    <n v="1307838049"/>
    <x v="1468"/>
    <b v="1"/>
    <x v="305"/>
    <b v="1"/>
  </r>
  <r>
    <n v="1469"/>
    <x v="1469"/>
    <s v="Get the inside edge on the stories that connect Americans to the world -- in your ear every week."/>
    <x v="260"/>
    <x v="1019"/>
    <x v="0"/>
    <x v="0"/>
    <x v="0"/>
    <n v="1360938109"/>
    <x v="1469"/>
    <b v="1"/>
    <x v="306"/>
    <b v="1"/>
  </r>
  <r>
    <n v="1470"/>
    <x v="1470"/>
    <s v="Carlos Mena presents the CASAMENA Radio Hour Vol 1, a  2-CD Mix and Compilation featuring new and unreleased Deep and Afro house."/>
    <x v="15"/>
    <x v="1020"/>
    <x v="0"/>
    <x v="0"/>
    <x v="0"/>
    <n v="1356724263"/>
    <x v="1470"/>
    <b v="1"/>
    <x v="75"/>
    <b v="1"/>
  </r>
  <r>
    <n v="1471"/>
    <x v="1471"/>
    <s v="Help improve the equipment, signal, and reach of 93.5 KNCE True Taos Radio, a new experiment in grassroots community media."/>
    <x v="261"/>
    <x v="1021"/>
    <x v="0"/>
    <x v="0"/>
    <x v="0"/>
    <n v="1428620334"/>
    <x v="1471"/>
    <b v="1"/>
    <x v="307"/>
    <b v="1"/>
  </r>
  <r>
    <n v="1472"/>
    <x v="1472"/>
    <s v="A podcast about surprising struggles in early parenthood, created and hosted by award-winning author and radio producer Hillary Frank."/>
    <x v="31"/>
    <x v="1022"/>
    <x v="0"/>
    <x v="0"/>
    <x v="0"/>
    <n v="1381928503"/>
    <x v="1472"/>
    <b v="1"/>
    <x v="226"/>
    <b v="1"/>
  </r>
  <r>
    <n v="1473"/>
    <x v="1473"/>
    <s v="Public Radio Project"/>
    <x v="15"/>
    <x v="1023"/>
    <x v="0"/>
    <x v="0"/>
    <x v="0"/>
    <n v="1330644639"/>
    <x v="1473"/>
    <b v="1"/>
    <x v="5"/>
    <b v="1"/>
  </r>
  <r>
    <n v="1474"/>
    <x v="1474"/>
    <s v="We ended the Seattle Geekly podcast back in mid 2011, We've been thinking of bringing it back but we need help monetarily."/>
    <x v="9"/>
    <x v="1024"/>
    <x v="0"/>
    <x v="0"/>
    <x v="0"/>
    <n v="1379093292"/>
    <x v="1474"/>
    <b v="1"/>
    <x v="88"/>
    <b v="1"/>
  </r>
  <r>
    <n v="1475"/>
    <x v="1475"/>
    <s v="We're raising money to create a 30-hour comedy marathon and an upcoming tour to celebrate our 10-year podcast anniversary."/>
    <x v="36"/>
    <x v="1025"/>
    <x v="0"/>
    <x v="0"/>
    <x v="0"/>
    <n v="1419051540"/>
    <x v="1475"/>
    <b v="1"/>
    <x v="308"/>
    <b v="1"/>
  </r>
  <r>
    <n v="1476"/>
    <x v="1476"/>
    <s v="The Comedy Button is a brand new nerd pop culture podcast with weekly video sketches."/>
    <x v="12"/>
    <x v="1026"/>
    <x v="0"/>
    <x v="0"/>
    <x v="0"/>
    <n v="1315616422"/>
    <x v="1476"/>
    <b v="1"/>
    <x v="309"/>
    <b v="1"/>
  </r>
  <r>
    <n v="1477"/>
    <x v="1477"/>
    <s v="WMSE, a community-funded radio station in Milwaukee, WI needs to replace its in-house digital studio to keep live music on the air."/>
    <x v="11"/>
    <x v="1027"/>
    <x v="0"/>
    <x v="0"/>
    <x v="0"/>
    <n v="1324609200"/>
    <x v="1477"/>
    <b v="1"/>
    <x v="232"/>
    <b v="1"/>
  </r>
  <r>
    <n v="1478"/>
    <x v="1478"/>
    <s v="We are a team of multimedia reporters covering the global economy. We are going to make a t-shirt and tell the story of its creation."/>
    <x v="63"/>
    <x v="1028"/>
    <x v="0"/>
    <x v="0"/>
    <x v="0"/>
    <n v="1368564913"/>
    <x v="1478"/>
    <b v="1"/>
    <x v="310"/>
    <b v="1"/>
  </r>
  <r>
    <n v="1479"/>
    <x v="1479"/>
    <s v="A former intelligence analyst/government transparency advocate talks to his colleagues about the past year's NSA revelations."/>
    <x v="183"/>
    <x v="1029"/>
    <x v="0"/>
    <x v="0"/>
    <x v="0"/>
    <n v="1399694340"/>
    <x v="1479"/>
    <b v="1"/>
    <x v="26"/>
    <b v="1"/>
  </r>
  <r>
    <n v="1480"/>
    <x v="1480"/>
    <s v="The Stage at KDHX will be a beacon for artistic independence in the heart of the country, showcasing new artists and old favorites."/>
    <x v="63"/>
    <x v="1030"/>
    <x v="0"/>
    <x v="0"/>
    <x v="0"/>
    <n v="1374858000"/>
    <x v="1480"/>
    <b v="1"/>
    <x v="311"/>
    <b v="1"/>
  </r>
  <r>
    <n v="1481"/>
    <x v="1481"/>
    <s v="This will be my first collection of short stories, written from ideas and scraps of ideas that I've had since I was a young child."/>
    <x v="10"/>
    <x v="522"/>
    <x v="2"/>
    <x v="5"/>
    <x v="5"/>
    <n v="1383430145"/>
    <x v="1481"/>
    <b v="0"/>
    <x v="79"/>
    <b v="0"/>
  </r>
  <r>
    <n v="1482"/>
    <x v="1482"/>
    <s v="Those who believe, call them Gods._x000a_Those who don't believe, call them aliens._x000a_Either way, you can't stop the war."/>
    <x v="10"/>
    <x v="139"/>
    <x v="2"/>
    <x v="0"/>
    <x v="0"/>
    <n v="1347004260"/>
    <x v="1482"/>
    <b v="0"/>
    <x v="29"/>
    <b v="0"/>
  </r>
  <r>
    <n v="1483"/>
    <x v="1483"/>
    <s v="When three social outcasts discover that Fictional characters are invading their world, they must form a team to stop this evil force."/>
    <x v="39"/>
    <x v="155"/>
    <x v="2"/>
    <x v="0"/>
    <x v="0"/>
    <n v="1469162275"/>
    <x v="1483"/>
    <b v="0"/>
    <x v="84"/>
    <b v="0"/>
  </r>
  <r>
    <n v="1484"/>
    <x v="1484"/>
    <s v="The mussings of an old wizard"/>
    <x v="13"/>
    <x v="117"/>
    <x v="2"/>
    <x v="0"/>
    <x v="0"/>
    <n v="1342882260"/>
    <x v="1484"/>
    <b v="0"/>
    <x v="78"/>
    <b v="0"/>
  </r>
  <r>
    <n v="1485"/>
    <x v="1485"/>
    <s v="Covenant Kept is a unique story that follows an ordinary woman through an extraordinary spiritual journey. Please help fund me."/>
    <x v="233"/>
    <x v="403"/>
    <x v="2"/>
    <x v="0"/>
    <x v="0"/>
    <n v="1434827173"/>
    <x v="1485"/>
    <b v="0"/>
    <x v="83"/>
    <b v="0"/>
  </r>
  <r>
    <n v="1486"/>
    <x v="1486"/>
    <s v="Follow the intimate and intense journey of a young woman's last moments of her unexpected death and journey to the continuance of life."/>
    <x v="22"/>
    <x v="1031"/>
    <x v="2"/>
    <x v="0"/>
    <x v="0"/>
    <n v="1425009761"/>
    <x v="1486"/>
    <b v="0"/>
    <x v="83"/>
    <b v="0"/>
  </r>
  <r>
    <n v="1487"/>
    <x v="1487"/>
    <s v="A lover becomes an enemy when a line has been crossed. Torn between memories and reality, his mask of sanity is slipping."/>
    <x v="3"/>
    <x v="117"/>
    <x v="2"/>
    <x v="0"/>
    <x v="0"/>
    <n v="1470175271"/>
    <x v="1487"/>
    <b v="0"/>
    <x v="78"/>
    <b v="0"/>
  </r>
  <r>
    <n v="1488"/>
    <x v="1488"/>
    <s v="A blockbuster sci-fi adventure. What would you do if one day your life changed to beyond the imaginable?"/>
    <x v="36"/>
    <x v="175"/>
    <x v="2"/>
    <x v="2"/>
    <x v="2"/>
    <n v="1388928660"/>
    <x v="1488"/>
    <b v="0"/>
    <x v="79"/>
    <b v="0"/>
  </r>
  <r>
    <n v="1489"/>
    <x v="1489"/>
    <s v="My project is a novel, QUIET ENJOYMENT. It is a funny and serious story of one friend helping another deal with AIDS."/>
    <x v="10"/>
    <x v="117"/>
    <x v="2"/>
    <x v="0"/>
    <x v="0"/>
    <n v="1352994052"/>
    <x v="1489"/>
    <b v="0"/>
    <x v="78"/>
    <b v="0"/>
  </r>
  <r>
    <n v="1490"/>
    <x v="1490"/>
    <s v="Book ll of The Merlin Chronicles is ready to publish- just need that great cover art like Book l has: Kickstarter Book Cover Project"/>
    <x v="193"/>
    <x v="1032"/>
    <x v="2"/>
    <x v="0"/>
    <x v="0"/>
    <n v="1380720474"/>
    <x v="1490"/>
    <b v="0"/>
    <x v="10"/>
    <b v="0"/>
  </r>
  <r>
    <n v="1491"/>
    <x v="1491"/>
    <s v="What do you get when you take outlaws, guns, gold and and old beagle in the old west? Adventure!"/>
    <x v="38"/>
    <x v="173"/>
    <x v="2"/>
    <x v="0"/>
    <x v="0"/>
    <n v="1424014680"/>
    <x v="1491"/>
    <b v="0"/>
    <x v="29"/>
    <b v="0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x v="0"/>
    <n v="1308431646"/>
    <x v="1492"/>
    <b v="0"/>
    <x v="84"/>
    <b v="0"/>
  </r>
  <r>
    <n v="1493"/>
    <x v="1493"/>
    <s v="Help illustrate the sequel to the bestselling _x000a_The Transylvania Flying Squad of Detectives"/>
    <x v="262"/>
    <x v="117"/>
    <x v="2"/>
    <x v="0"/>
    <x v="0"/>
    <n v="1371415675"/>
    <x v="1493"/>
    <b v="0"/>
    <x v="78"/>
    <b v="0"/>
  </r>
  <r>
    <n v="1494"/>
    <x v="1494"/>
    <s v="Help this story of the 1862 Confederate invasion of Maryland be published! It is to Sharpsburg as The Killer Angels is to Gettysburg."/>
    <x v="10"/>
    <x v="1003"/>
    <x v="2"/>
    <x v="0"/>
    <x v="0"/>
    <n v="1428075480"/>
    <x v="1494"/>
    <b v="0"/>
    <x v="202"/>
    <b v="0"/>
  </r>
  <r>
    <n v="1495"/>
    <x v="1495"/>
    <s v="The Adventures of Penelope Hawthorne. Part One: The Spellbook of Dracone."/>
    <x v="13"/>
    <x v="117"/>
    <x v="2"/>
    <x v="0"/>
    <x v="0"/>
    <n v="1314471431"/>
    <x v="1495"/>
    <b v="0"/>
    <x v="78"/>
    <b v="0"/>
  </r>
  <r>
    <n v="1496"/>
    <x v="1496"/>
    <s v="Capturing the awe-inspiring magic of the likes of LoTR, Tainted Steel tells the story of one mans' struggle against Destiny."/>
    <x v="15"/>
    <x v="117"/>
    <x v="2"/>
    <x v="0"/>
    <x v="0"/>
    <n v="1410866659"/>
    <x v="1496"/>
    <b v="0"/>
    <x v="78"/>
    <b v="0"/>
  </r>
  <r>
    <n v="1497"/>
    <x v="1497"/>
    <s v="After 25 years apart, a father and son's reunion is less magical and more explosive as the revelations come out and the gloves come off"/>
    <x v="36"/>
    <x v="116"/>
    <x v="2"/>
    <x v="0"/>
    <x v="0"/>
    <n v="1375299780"/>
    <x v="1497"/>
    <b v="0"/>
    <x v="29"/>
    <b v="0"/>
  </r>
  <r>
    <n v="1498"/>
    <x v="1498"/>
    <s v="Is a dead body in her bar enough to make this cop return to the force? She tried to retire . . but can she? A page-turning crime novel."/>
    <x v="9"/>
    <x v="1033"/>
    <x v="2"/>
    <x v="0"/>
    <x v="0"/>
    <n v="1409787378"/>
    <x v="1498"/>
    <b v="0"/>
    <x v="83"/>
    <b v="0"/>
  </r>
  <r>
    <n v="1499"/>
    <x v="1499"/>
    <s v="Coming soon, a new science fiction novel about human evolution and sorcery. In the near future, you are either forced to adapt or die"/>
    <x v="13"/>
    <x v="139"/>
    <x v="2"/>
    <x v="0"/>
    <x v="0"/>
    <n v="1470355833"/>
    <x v="1499"/>
    <b v="0"/>
    <x v="29"/>
    <b v="0"/>
  </r>
  <r>
    <n v="1500"/>
    <x v="1500"/>
    <s v="A young hero, sword play, epic tales, swamp monsters, a gang of thieves, and romance and betrayal. Forging your own destiny ain't easy."/>
    <x v="70"/>
    <x v="1034"/>
    <x v="2"/>
    <x v="0"/>
    <x v="0"/>
    <n v="1367444557"/>
    <x v="1500"/>
    <b v="0"/>
    <x v="41"/>
    <b v="0"/>
  </r>
  <r>
    <n v="1501"/>
    <x v="1501"/>
    <s v="A hardcover book of surf, outdoor and nature photos from the British Columbia coast."/>
    <x v="263"/>
    <x v="1035"/>
    <x v="0"/>
    <x v="5"/>
    <x v="5"/>
    <n v="1436364023"/>
    <x v="1501"/>
    <b v="1"/>
    <x v="312"/>
    <b v="1"/>
  </r>
  <r>
    <n v="1502"/>
    <x v="1502"/>
    <s v="Cosmic Surgery is a photo book, set in the not too distant future where the world of cosmetic surgery is about to be transformed"/>
    <x v="29"/>
    <x v="1036"/>
    <x v="0"/>
    <x v="1"/>
    <x v="1"/>
    <n v="1458943200"/>
    <x v="1502"/>
    <b v="1"/>
    <x v="313"/>
    <b v="1"/>
  </r>
  <r>
    <n v="1503"/>
    <x v="1503"/>
    <s v="A self-published photobook starring the Puffin and the Gannet and the islands they live on; Skokholm Island (Wales) and Helgoland."/>
    <x v="192"/>
    <x v="1037"/>
    <x v="0"/>
    <x v="18"/>
    <x v="3"/>
    <n v="1477210801"/>
    <x v="1503"/>
    <b v="1"/>
    <x v="26"/>
    <b v="1"/>
  </r>
  <r>
    <n v="1504"/>
    <x v="1504"/>
    <s v="A football photography book like no other about the 2014 World Cup in Brazil, by Ryu Voelkel."/>
    <x v="115"/>
    <x v="1038"/>
    <x v="0"/>
    <x v="1"/>
    <x v="1"/>
    <n v="1402389180"/>
    <x v="1504"/>
    <b v="1"/>
    <x v="314"/>
    <b v="1"/>
  </r>
  <r>
    <n v="1505"/>
    <x v="1505"/>
    <s v="Michal Iwanowskiâ€™s photobook documents a 2,200 km solitary journey that echoes his grandfatherâ€™s daring escape from a PoW camp."/>
    <x v="194"/>
    <x v="1039"/>
    <x v="0"/>
    <x v="12"/>
    <x v="3"/>
    <n v="1458676860"/>
    <x v="1505"/>
    <b v="1"/>
    <x v="315"/>
    <b v="1"/>
  </r>
  <r>
    <n v="1506"/>
    <x v="1506"/>
    <s v="A photographic book consisting of 36 colour photographs that explore Holden Lane High School in its final state."/>
    <x v="15"/>
    <x v="1040"/>
    <x v="0"/>
    <x v="1"/>
    <x v="1"/>
    <n v="1406227904"/>
    <x v="1506"/>
    <b v="1"/>
    <x v="68"/>
    <b v="1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x v="0"/>
    <n v="1273911000"/>
    <x v="1507"/>
    <b v="1"/>
    <x v="51"/>
    <b v="1"/>
  </r>
  <r>
    <n v="1508"/>
    <x v="1508"/>
    <s v="Destino tells the story of Central American migrants on the arduous trek across Mexico in pursuit of the American Dream."/>
    <x v="17"/>
    <x v="1042"/>
    <x v="0"/>
    <x v="0"/>
    <x v="0"/>
    <n v="1403880281"/>
    <x v="1508"/>
    <b v="1"/>
    <x v="263"/>
    <b v="1"/>
  </r>
  <r>
    <n v="1509"/>
    <x v="1509"/>
    <s v="A photobook about climate change, natural catastrophes, and to what extent disaster management became part of our landscape."/>
    <x v="178"/>
    <x v="1043"/>
    <x v="0"/>
    <x v="12"/>
    <x v="3"/>
    <n v="1487113140"/>
    <x v="1509"/>
    <b v="1"/>
    <x v="193"/>
    <b v="1"/>
  </r>
  <r>
    <n v="1510"/>
    <x v="1510"/>
    <s v="A unique insider 10-year photo-diary of rave culture-people-places. 1st edition sold out; new edition available in the USA &amp; Europe."/>
    <x v="194"/>
    <x v="1044"/>
    <x v="0"/>
    <x v="1"/>
    <x v="1"/>
    <n v="1405761278"/>
    <x v="1510"/>
    <b v="1"/>
    <x v="316"/>
    <b v="1"/>
  </r>
  <r>
    <n v="1511"/>
    <x v="1511"/>
    <s v="A book that presents an account of my daughterâ€™s adoption through an examination of 19th-century &quot;hidden mother&quot; photographs"/>
    <x v="32"/>
    <x v="1045"/>
    <x v="0"/>
    <x v="0"/>
    <x v="0"/>
    <n v="1447858804"/>
    <x v="1511"/>
    <b v="1"/>
    <x v="190"/>
    <b v="1"/>
  </r>
  <r>
    <n v="1512"/>
    <x v="1512"/>
    <s v="DC's top street photographers document the inauguration of Donald J. Trump -- 3 days that will rock a nation and change the world."/>
    <x v="8"/>
    <x v="1046"/>
    <x v="0"/>
    <x v="0"/>
    <x v="0"/>
    <n v="1486311939"/>
    <x v="1512"/>
    <b v="1"/>
    <x v="317"/>
    <b v="1"/>
  </r>
  <r>
    <n v="1513"/>
    <x v="1513"/>
    <s v="An intimate portrait of Russian women in their private spaces by late photographer Andy Rocchelli published by Cesura."/>
    <x v="6"/>
    <x v="1047"/>
    <x v="0"/>
    <x v="1"/>
    <x v="1"/>
    <n v="1405523866"/>
    <x v="1513"/>
    <b v="1"/>
    <x v="224"/>
    <b v="1"/>
  </r>
  <r>
    <n v="1514"/>
    <x v="1514"/>
    <s v="Racing Age is a documentary photography book about masters track &amp; field athletes of retirement age and older."/>
    <x v="31"/>
    <x v="1048"/>
    <x v="0"/>
    <x v="0"/>
    <x v="0"/>
    <n v="1443363640"/>
    <x v="1514"/>
    <b v="1"/>
    <x v="282"/>
    <b v="1"/>
  </r>
  <r>
    <n v="1515"/>
    <x v="1515"/>
    <s v="Eyes as Big as Plates - The book! Featuring over 50 portraits, field notes and behind the scenes stories from seniors around the world."/>
    <x v="82"/>
    <x v="1049"/>
    <x v="0"/>
    <x v="10"/>
    <x v="8"/>
    <n v="1458104697"/>
    <x v="1515"/>
    <b v="1"/>
    <x v="160"/>
    <b v="1"/>
  </r>
  <r>
    <n v="1516"/>
    <x v="1516"/>
    <s v="'Everything flows' - Heraclitus   // A visual poem on lifeâ€™s transitory nature, told through the lens of a contemporary nomad."/>
    <x v="73"/>
    <x v="1050"/>
    <x v="0"/>
    <x v="0"/>
    <x v="0"/>
    <n v="1475762400"/>
    <x v="1516"/>
    <b v="1"/>
    <x v="318"/>
    <b v="1"/>
  </r>
  <r>
    <n v="1517"/>
    <x v="1517"/>
    <s v="THE WATCHERS is the first book of photos by Haley Morris-Cafiero.  It will contain the images from Wait Watchers and new photos."/>
    <x v="36"/>
    <x v="1051"/>
    <x v="0"/>
    <x v="0"/>
    <x v="0"/>
    <n v="1417845600"/>
    <x v="1517"/>
    <b v="1"/>
    <x v="319"/>
    <b v="1"/>
  </r>
  <r>
    <n v="1518"/>
    <x v="1518"/>
    <s v="A photobook of Robin Schwartz's ongoing series with her daughter Amelia."/>
    <x v="36"/>
    <x v="1052"/>
    <x v="0"/>
    <x v="0"/>
    <x v="0"/>
    <n v="1401565252"/>
    <x v="1518"/>
    <b v="1"/>
    <x v="163"/>
    <b v="1"/>
  </r>
  <r>
    <n v="1519"/>
    <x v="1519"/>
    <s v="A documentary photobook that captures the late 70s in evangelical America seen thru the eyes of a closeted and religious young man."/>
    <x v="7"/>
    <x v="1053"/>
    <x v="0"/>
    <x v="0"/>
    <x v="0"/>
    <n v="1403301540"/>
    <x v="1519"/>
    <b v="1"/>
    <x v="108"/>
    <b v="1"/>
  </r>
  <r>
    <n v="1520"/>
    <x v="1520"/>
    <s v="A self-published photography book by Andrew Miksys from his new series about Belarus"/>
    <x v="102"/>
    <x v="1054"/>
    <x v="0"/>
    <x v="0"/>
    <x v="0"/>
    <n v="1418961600"/>
    <x v="1520"/>
    <b v="1"/>
    <x v="157"/>
    <b v="1"/>
  </r>
  <r>
    <n v="1521"/>
    <x v="1521"/>
    <s v="STREET, a hard-bound book 9 1/2&quot;x 11&quot; 106 black and white photographs shot in New York City from 1975 through 1998."/>
    <x v="264"/>
    <x v="1055"/>
    <x v="0"/>
    <x v="0"/>
    <x v="0"/>
    <n v="1465272091"/>
    <x v="1521"/>
    <b v="1"/>
    <x v="97"/>
    <b v="1"/>
  </r>
  <r>
    <n v="1522"/>
    <x v="1522"/>
    <s v="A stunning Smartphone enabled coffee table book based on Robyn Davidsonâ€™s legendary 1,700 mile camel trek across the Australian Outback"/>
    <x v="265"/>
    <x v="1056"/>
    <x v="0"/>
    <x v="0"/>
    <x v="0"/>
    <n v="1413575739"/>
    <x v="1522"/>
    <b v="1"/>
    <x v="320"/>
    <b v="1"/>
  </r>
  <r>
    <n v="1523"/>
    <x v="1523"/>
    <s v="Monograph featuring PDX photographer Jake Shivery's 8x10 contact portraits; 1/2 plates and 1/2 extensive essay.  Approx. 9x12, 108 pgs."/>
    <x v="17"/>
    <x v="1057"/>
    <x v="0"/>
    <x v="0"/>
    <x v="0"/>
    <n v="1419292800"/>
    <x v="1523"/>
    <b v="1"/>
    <x v="198"/>
    <b v="1"/>
  </r>
  <r>
    <n v="1524"/>
    <x v="1524"/>
    <s v="Limited edition split zine by photographers AdeY and Kersti K. 100 signed and hand numbered copies!"/>
    <x v="9"/>
    <x v="1058"/>
    <x v="0"/>
    <x v="11"/>
    <x v="9"/>
    <n v="1487592090"/>
    <x v="1524"/>
    <b v="1"/>
    <x v="33"/>
    <b v="1"/>
  </r>
  <r>
    <n v="1525"/>
    <x v="1525"/>
    <s v="With content created in Iceland, Silver Hour is a book of photographs, journal entries, and drawings about light and the landscape."/>
    <x v="27"/>
    <x v="1059"/>
    <x v="0"/>
    <x v="0"/>
    <x v="0"/>
    <n v="1471539138"/>
    <x v="1525"/>
    <b v="1"/>
    <x v="205"/>
    <b v="1"/>
  </r>
  <r>
    <n v="1526"/>
    <x v="1526"/>
    <s v="Landscapes &amp; human bodies; striking images from Jean-Paul Bourdier. What you see is real; no digital altering; all analog photography."/>
    <x v="165"/>
    <x v="1060"/>
    <x v="0"/>
    <x v="0"/>
    <x v="0"/>
    <n v="1453185447"/>
    <x v="1526"/>
    <b v="1"/>
    <x v="321"/>
    <b v="1"/>
  </r>
  <r>
    <n v="1527"/>
    <x v="1527"/>
    <s v="Eight creatives visited Japan. This is a unique photo-book of their separate but collected experiences."/>
    <x v="8"/>
    <x v="1061"/>
    <x v="0"/>
    <x v="0"/>
    <x v="0"/>
    <n v="1489497886"/>
    <x v="1527"/>
    <b v="1"/>
    <x v="16"/>
    <b v="1"/>
  </r>
  <r>
    <n v="1528"/>
    <x v="1528"/>
    <s v="A book of street photos from around Shibuya that I've made between 2011-2016."/>
    <x v="9"/>
    <x v="1062"/>
    <x v="0"/>
    <x v="0"/>
    <x v="0"/>
    <n v="1485907200"/>
    <x v="1528"/>
    <b v="1"/>
    <x v="322"/>
    <b v="1"/>
  </r>
  <r>
    <n v="1529"/>
    <x v="1529"/>
    <s v="An empowering photo book that transforms hurtful experiences into strength and solidarity."/>
    <x v="266"/>
    <x v="1063"/>
    <x v="0"/>
    <x v="0"/>
    <x v="0"/>
    <n v="1426773920"/>
    <x v="1529"/>
    <b v="1"/>
    <x v="261"/>
    <b v="1"/>
  </r>
  <r>
    <n v="1530"/>
    <x v="1530"/>
    <s v="A photobook made by 4-year-old Hawkeye Huey: National Geographic's youngest photographer and Rolling Stone's top 100 on Instagram"/>
    <x v="19"/>
    <x v="1064"/>
    <x v="0"/>
    <x v="0"/>
    <x v="0"/>
    <n v="1445624695"/>
    <x v="1530"/>
    <b v="1"/>
    <x v="323"/>
    <b v="1"/>
  </r>
  <r>
    <n v="1531"/>
    <x v="1531"/>
    <s v="A street level, film, photographic representation of the character of the City of Roses, from a native Portlander's honest perspective."/>
    <x v="267"/>
    <x v="1065"/>
    <x v="0"/>
    <x v="0"/>
    <x v="0"/>
    <n v="1417402800"/>
    <x v="1531"/>
    <b v="1"/>
    <x v="196"/>
    <b v="1"/>
  </r>
  <r>
    <n v="1532"/>
    <x v="1532"/>
    <s v="Award winning photography celebrating the artistry of geiko and maiko and the exquisite traditions of their Kyoto communities."/>
    <x v="10"/>
    <x v="1066"/>
    <x v="0"/>
    <x v="2"/>
    <x v="2"/>
    <n v="1455548400"/>
    <x v="1532"/>
    <b v="1"/>
    <x v="324"/>
    <b v="1"/>
  </r>
  <r>
    <n v="1533"/>
    <x v="1533"/>
    <s v="This is an intimate story about a family, focusing on their love and strength in the face of mortality."/>
    <x v="101"/>
    <x v="1067"/>
    <x v="0"/>
    <x v="0"/>
    <x v="0"/>
    <n v="1462161540"/>
    <x v="1533"/>
    <b v="1"/>
    <x v="325"/>
    <b v="1"/>
  </r>
  <r>
    <n v="1534"/>
    <x v="1534"/>
    <s v="The Art of Abandonment is an award winning photographic series that explores the beauty and history of our modern ruins."/>
    <x v="51"/>
    <x v="1068"/>
    <x v="0"/>
    <x v="0"/>
    <x v="0"/>
    <n v="1441383062"/>
    <x v="1534"/>
    <b v="1"/>
    <x v="232"/>
    <b v="1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x v="0"/>
    <n v="1464040800"/>
    <x v="1535"/>
    <b v="1"/>
    <x v="238"/>
    <b v="1"/>
  </r>
  <r>
    <n v="1536"/>
    <x v="1536"/>
    <s v="Travel around the world on a backpacking trip 3 years in the making through a book with amazing photos and stories to over 60 countries"/>
    <x v="14"/>
    <x v="1070"/>
    <x v="0"/>
    <x v="0"/>
    <x v="0"/>
    <n v="1440702910"/>
    <x v="1536"/>
    <b v="1"/>
    <x v="326"/>
    <b v="1"/>
  </r>
  <r>
    <n v="1537"/>
    <x v="1537"/>
    <s v="A Photobook about one of the most fascinating places on earth -     the sacred Mount Kailash in Tibet."/>
    <x v="14"/>
    <x v="1071"/>
    <x v="0"/>
    <x v="12"/>
    <x v="3"/>
    <n v="1470506400"/>
    <x v="1537"/>
    <b v="1"/>
    <x v="291"/>
    <b v="1"/>
  </r>
  <r>
    <n v="1538"/>
    <x v="1538"/>
    <s v="I want to travel through the National Parks to take pictures of the little things, the &quot;missed&quot; things, that people overlook."/>
    <x v="39"/>
    <x v="1072"/>
    <x v="0"/>
    <x v="0"/>
    <x v="0"/>
    <n v="1421952370"/>
    <x v="1538"/>
    <b v="1"/>
    <x v="67"/>
    <b v="1"/>
  </r>
  <r>
    <n v="1539"/>
    <x v="1539"/>
    <s v="Stunning hardcover coffee table book spanning over 25 years of music photography and stories in Marin County, CA by Bob Minkin"/>
    <x v="22"/>
    <x v="1073"/>
    <x v="0"/>
    <x v="0"/>
    <x v="0"/>
    <n v="1483481019"/>
    <x v="1539"/>
    <b v="0"/>
    <x v="4"/>
    <b v="1"/>
  </r>
  <r>
    <n v="1540"/>
    <x v="1540"/>
    <s v="A series of large format film &amp; Polaroid images created to produce a hardcover book. All profits donated to Rain Forest Action Network."/>
    <x v="36"/>
    <x v="1074"/>
    <x v="0"/>
    <x v="0"/>
    <x v="0"/>
    <n v="1416964500"/>
    <x v="1540"/>
    <b v="1"/>
    <x v="15"/>
    <b v="1"/>
  </r>
  <r>
    <n v="1541"/>
    <x v="1541"/>
    <s v="My Goal is to travel across Panama with my team and capture the beauty and wildlife throughout the canal."/>
    <x v="102"/>
    <x v="360"/>
    <x v="2"/>
    <x v="0"/>
    <x v="0"/>
    <n v="1420045538"/>
    <x v="1541"/>
    <b v="0"/>
    <x v="84"/>
    <b v="0"/>
  </r>
  <r>
    <n v="1542"/>
    <x v="1542"/>
    <s v="The photography project aims to show challenges &amp; successes of a  student attempting to continue his family beekeeping heritage."/>
    <x v="2"/>
    <x v="170"/>
    <x v="2"/>
    <x v="5"/>
    <x v="5"/>
    <n v="1435708500"/>
    <x v="1542"/>
    <b v="0"/>
    <x v="29"/>
    <b v="0"/>
  </r>
  <r>
    <n v="1543"/>
    <x v="1543"/>
    <s v="I plan to take pictures of the sunrise in the MidWest every day in 2015 and compile them in a slide show for distribution."/>
    <x v="268"/>
    <x v="115"/>
    <x v="2"/>
    <x v="0"/>
    <x v="0"/>
    <n v="1416662034"/>
    <x v="1543"/>
    <b v="0"/>
    <x v="29"/>
    <b v="0"/>
  </r>
  <r>
    <n v="1544"/>
    <x v="1544"/>
    <s v="My name is Travis LaFee, I live in beautiful McCall, Idaho. I wish to display the beauty of valley county by taking pics outdoors."/>
    <x v="28"/>
    <x v="117"/>
    <x v="2"/>
    <x v="0"/>
    <x v="0"/>
    <n v="1427847480"/>
    <x v="1544"/>
    <b v="0"/>
    <x v="78"/>
    <b v="0"/>
  </r>
  <r>
    <n v="1545"/>
    <x v="1545"/>
    <s v="&quot;He will not be a wise man who does not study human hearts!&quot;_x000a_Hope in natural art, creation!"/>
    <x v="9"/>
    <x v="116"/>
    <x v="2"/>
    <x v="0"/>
    <x v="0"/>
    <n v="1425330960"/>
    <x v="1545"/>
    <b v="0"/>
    <x v="29"/>
    <b v="0"/>
  </r>
  <r>
    <n v="1546"/>
    <x v="1546"/>
    <s v="Buy and maintain 6 acres of land in West Ireland as a Wildlife Refuge for an endangered species of native Raptor called the Hen Harrier"/>
    <x v="28"/>
    <x v="683"/>
    <x v="2"/>
    <x v="1"/>
    <x v="1"/>
    <n v="1410930399"/>
    <x v="1546"/>
    <b v="0"/>
    <x v="202"/>
    <b v="0"/>
  </r>
  <r>
    <n v="1547"/>
    <x v="1547"/>
    <s v="I have produced a limited number (100) of five 8x10 prints of mixed photography I would like to share with you."/>
    <x v="269"/>
    <x v="117"/>
    <x v="2"/>
    <x v="0"/>
    <x v="0"/>
    <n v="1487844882"/>
    <x v="1547"/>
    <b v="0"/>
    <x v="78"/>
    <b v="0"/>
  </r>
  <r>
    <n v="1548"/>
    <x v="1548"/>
    <s v="Beauty is in the eye of the beholder and I want to inspire conservation through color."/>
    <x v="176"/>
    <x v="177"/>
    <x v="2"/>
    <x v="0"/>
    <x v="0"/>
    <n v="1447020620"/>
    <x v="1548"/>
    <b v="0"/>
    <x v="29"/>
    <b v="0"/>
  </r>
  <r>
    <n v="1549"/>
    <x v="1549"/>
    <s v="A 2016 calendar collection of landscape and wildlife photographs from award winning photographer, Steve Marler."/>
    <x v="2"/>
    <x v="575"/>
    <x v="2"/>
    <x v="0"/>
    <x v="0"/>
    <n v="1446524159"/>
    <x v="1549"/>
    <b v="0"/>
    <x v="79"/>
    <b v="0"/>
  </r>
  <r>
    <n v="1550"/>
    <x v="1550"/>
    <s v="A photographic journal of a Costa Rican frog survey: recording the effects of habitat fragmentation on these charismatic amphibians."/>
    <x v="47"/>
    <x v="462"/>
    <x v="2"/>
    <x v="1"/>
    <x v="1"/>
    <n v="1463050034"/>
    <x v="1550"/>
    <b v="0"/>
    <x v="63"/>
    <b v="0"/>
  </r>
  <r>
    <n v="1551"/>
    <x v="1551"/>
    <s v="I can do it but help can't hurt. Sweet Montana photos like never seen before. Be a part of Randy Hoffman Photography and our activities"/>
    <x v="8"/>
    <x v="117"/>
    <x v="2"/>
    <x v="0"/>
    <x v="0"/>
    <n v="1432756039"/>
    <x v="1551"/>
    <b v="0"/>
    <x v="78"/>
    <b v="0"/>
  </r>
  <r>
    <n v="1552"/>
    <x v="1552"/>
    <s v="Help me spend this fall capturing autumnâ€™s spectacular season in detail so I can create high quality images for home dÃ©cor."/>
    <x v="270"/>
    <x v="1075"/>
    <x v="2"/>
    <x v="0"/>
    <x v="0"/>
    <n v="1412135940"/>
    <x v="1552"/>
    <b v="0"/>
    <x v="38"/>
    <b v="0"/>
  </r>
  <r>
    <n v="1553"/>
    <x v="1553"/>
    <s v="This project is about exhibiting the raw beauty of the elements through highlining, surfing, fire spinning and rock climbing."/>
    <x v="12"/>
    <x v="117"/>
    <x v="2"/>
    <x v="0"/>
    <x v="0"/>
    <n v="1441176447"/>
    <x v="1553"/>
    <b v="0"/>
    <x v="78"/>
    <b v="0"/>
  </r>
  <r>
    <n v="1554"/>
    <x v="1554"/>
    <s v="I create art by photographing flowers/seeds i would love to buy my own camera/computer/Photoshop and restore my old shed into my studio"/>
    <x v="22"/>
    <x v="117"/>
    <x v="2"/>
    <x v="2"/>
    <x v="2"/>
    <n v="1438495390"/>
    <x v="1554"/>
    <b v="0"/>
    <x v="78"/>
    <b v="0"/>
  </r>
  <r>
    <n v="1555"/>
    <x v="1555"/>
    <s v="I am traveling the coastline of Maine and will be taking pictures of all the scenery and lighthouses in the area."/>
    <x v="47"/>
    <x v="117"/>
    <x v="2"/>
    <x v="0"/>
    <x v="0"/>
    <n v="1442509200"/>
    <x v="1555"/>
    <b v="0"/>
    <x v="78"/>
    <b v="0"/>
  </r>
  <r>
    <n v="1556"/>
    <x v="1556"/>
    <s v="To gather a collection of photographs for a coffee table book that displays the beauty of Canada's west."/>
    <x v="15"/>
    <x v="1076"/>
    <x v="2"/>
    <x v="5"/>
    <x v="5"/>
    <n v="1467603624"/>
    <x v="1556"/>
    <b v="0"/>
    <x v="8"/>
    <b v="0"/>
  </r>
  <r>
    <n v="1557"/>
    <x v="1557"/>
    <s v="I have always been captivated by photography, Now I am trying to set up my own company and publish my pictures."/>
    <x v="30"/>
    <x v="173"/>
    <x v="2"/>
    <x v="0"/>
    <x v="0"/>
    <n v="1411227633"/>
    <x v="1557"/>
    <b v="0"/>
    <x v="29"/>
    <b v="0"/>
  </r>
  <r>
    <n v="1558"/>
    <x v="1558"/>
    <s v="A large 2016 wall-calendar (A3 when open) featuring 12 stunning photographs by Lucy Wood."/>
    <x v="47"/>
    <x v="428"/>
    <x v="2"/>
    <x v="1"/>
    <x v="1"/>
    <n v="1440763920"/>
    <x v="1558"/>
    <b v="0"/>
    <x v="83"/>
    <b v="0"/>
  </r>
  <r>
    <n v="1559"/>
    <x v="1559"/>
    <s v="The goal of this project is to provide scientific evidence of bigfoot in the North Cascades."/>
    <x v="36"/>
    <x v="155"/>
    <x v="2"/>
    <x v="0"/>
    <x v="0"/>
    <n v="1430270199"/>
    <x v="1559"/>
    <b v="0"/>
    <x v="29"/>
    <b v="0"/>
  </r>
  <r>
    <n v="1560"/>
    <x v="1560"/>
    <s v="I would like to share my landscape photographic travels of 2014 with more than just family an friends. 12 months of images."/>
    <x v="30"/>
    <x v="1077"/>
    <x v="2"/>
    <x v="0"/>
    <x v="0"/>
    <n v="1415842193"/>
    <x v="1560"/>
    <b v="0"/>
    <x v="80"/>
    <b v="0"/>
  </r>
  <r>
    <n v="1561"/>
    <x v="1561"/>
    <s v="An illustrated retrospective of the journey from African to African American using a collection of fine art engravings &amp; photographs."/>
    <x v="3"/>
    <x v="1078"/>
    <x v="1"/>
    <x v="0"/>
    <x v="0"/>
    <n v="1383789603"/>
    <x v="1561"/>
    <b v="0"/>
    <x v="29"/>
    <b v="0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x v="0"/>
    <n v="1259715000"/>
    <x v="1562"/>
    <b v="0"/>
    <x v="78"/>
    <b v="0"/>
  </r>
  <r>
    <n v="1563"/>
    <x v="1563"/>
    <s v="Unique book revealing my discoveries in the Empty Quarter of Oman. Collection of travel writing, poetry, artwork and science!"/>
    <x v="12"/>
    <x v="1079"/>
    <x v="1"/>
    <x v="1"/>
    <x v="1"/>
    <n v="1394815751"/>
    <x v="1563"/>
    <b v="0"/>
    <x v="84"/>
    <b v="0"/>
  </r>
  <r>
    <n v="1564"/>
    <x v="1564"/>
    <s v="This is a book of art and poetry that highlights the highs and lows of a young 20 something coming to terms with her bipolar."/>
    <x v="3"/>
    <x v="115"/>
    <x v="1"/>
    <x v="0"/>
    <x v="0"/>
    <n v="1432843500"/>
    <x v="1564"/>
    <b v="0"/>
    <x v="29"/>
    <b v="0"/>
  </r>
  <r>
    <n v="1565"/>
    <x v="1565"/>
    <s v="Award-winning artists compete to have their art featured in the National Forests Passport Book depicting 9 Forest Regions of the US."/>
    <x v="23"/>
    <x v="173"/>
    <x v="1"/>
    <x v="0"/>
    <x v="0"/>
    <n v="1307554261"/>
    <x v="1565"/>
    <b v="0"/>
    <x v="29"/>
    <b v="0"/>
  </r>
  <r>
    <n v="1566"/>
    <x v="1566"/>
    <s v="Joe DeVito's first Art Book and original King Kong novellas available in both Limited and Deluxe Editions."/>
    <x v="11"/>
    <x v="1080"/>
    <x v="1"/>
    <x v="0"/>
    <x v="0"/>
    <n v="1469656800"/>
    <x v="1566"/>
    <b v="0"/>
    <x v="211"/>
    <b v="0"/>
  </r>
  <r>
    <n v="1567"/>
    <x v="1567"/>
    <s v="Traveling to create a book of my photography! Help support my trip and buy a book! Also limited edition t-shirts and prints for sale!"/>
    <x v="0"/>
    <x v="457"/>
    <x v="1"/>
    <x v="0"/>
    <x v="0"/>
    <n v="1392595200"/>
    <x v="1567"/>
    <b v="0"/>
    <x v="62"/>
    <b v="0"/>
  </r>
  <r>
    <n v="1568"/>
    <x v="1568"/>
    <s v="A world adventure to seek culture and inspiration through art. Putting a visual documentation of our journey into a book."/>
    <x v="31"/>
    <x v="1081"/>
    <x v="1"/>
    <x v="0"/>
    <x v="0"/>
    <n v="1419384585"/>
    <x v="1568"/>
    <b v="0"/>
    <x v="19"/>
    <b v="0"/>
  </r>
  <r>
    <n v="1569"/>
    <x v="1569"/>
    <s v="to be removed"/>
    <x v="11"/>
    <x v="117"/>
    <x v="1"/>
    <x v="0"/>
    <x v="0"/>
    <n v="1369498714"/>
    <x v="1569"/>
    <b v="0"/>
    <x v="78"/>
    <b v="0"/>
  </r>
  <r>
    <n v="1570"/>
    <x v="1570"/>
    <s v="A Coloring Book of Breathtaking Beauties_x000a_To Calm the Heart and Soul"/>
    <x v="12"/>
    <x v="685"/>
    <x v="1"/>
    <x v="0"/>
    <x v="0"/>
    <n v="1460140282"/>
    <x v="1570"/>
    <b v="0"/>
    <x v="47"/>
    <b v="0"/>
  </r>
  <r>
    <n v="1571"/>
    <x v="1571"/>
    <s v="An inspiring photo book about an unique Caucasus Expedition by two backpackers - Erna Gaspar (photographer) &amp; Adrian Lorincz (writer)."/>
    <x v="271"/>
    <x v="439"/>
    <x v="1"/>
    <x v="1"/>
    <x v="1"/>
    <n v="1434738483"/>
    <x v="1571"/>
    <b v="0"/>
    <x v="80"/>
    <b v="0"/>
  </r>
  <r>
    <n v="1572"/>
    <x v="1572"/>
    <s v="So many brides want a country wedding, but where to start? Whether you want a barn or a tipi, this guide can help you plan your day."/>
    <x v="30"/>
    <x v="366"/>
    <x v="1"/>
    <x v="1"/>
    <x v="1"/>
    <n v="1456703940"/>
    <x v="1572"/>
    <b v="0"/>
    <x v="83"/>
    <b v="0"/>
  </r>
  <r>
    <n v="1573"/>
    <x v="1573"/>
    <s v="This is a first-of-its-kind 12&quot;x12&quot; trading card coffee table book featuring over 100 cards celebrating the awesomeness of Canada"/>
    <x v="7"/>
    <x v="445"/>
    <x v="1"/>
    <x v="5"/>
    <x v="5"/>
    <n v="1491019140"/>
    <x v="1573"/>
    <b v="0"/>
    <x v="83"/>
    <b v="0"/>
  </r>
  <r>
    <n v="1574"/>
    <x v="1574"/>
    <s v="BLK/MTL's Illustrated Works 100's of Hi-Res Pics ft. Custom Artist Carmine Diaz's popular Paintings packed into 1 Coffee table Art Book"/>
    <x v="3"/>
    <x v="1082"/>
    <x v="1"/>
    <x v="0"/>
    <x v="0"/>
    <n v="1424211329"/>
    <x v="1574"/>
    <b v="0"/>
    <x v="79"/>
    <b v="0"/>
  </r>
  <r>
    <n v="1575"/>
    <x v="1575"/>
    <s v="A stunning, limited-edition photography book displaying the colorful and exotic marine life in the waters along the Channel Islands"/>
    <x v="3"/>
    <x v="1083"/>
    <x v="1"/>
    <x v="0"/>
    <x v="0"/>
    <n v="1404909296"/>
    <x v="1575"/>
    <b v="0"/>
    <x v="2"/>
    <b v="0"/>
  </r>
  <r>
    <n v="1576"/>
    <x v="1576"/>
    <s v="For the publication of my first 3 books: an Art book, a graphic novel, and a coloring book"/>
    <x v="10"/>
    <x v="1084"/>
    <x v="1"/>
    <x v="0"/>
    <x v="0"/>
    <n v="1435698368"/>
    <x v="1576"/>
    <b v="0"/>
    <x v="73"/>
    <b v="0"/>
  </r>
  <r>
    <n v="1577"/>
    <x v="1577"/>
    <s v="I've been putting together a portfolio of fine abstract photography of the highest quality, color, and design. A vision of beauty!"/>
    <x v="3"/>
    <x v="434"/>
    <x v="1"/>
    <x v="0"/>
    <x v="0"/>
    <n v="1343161248"/>
    <x v="1577"/>
    <b v="0"/>
    <x v="84"/>
    <b v="0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x v="0"/>
    <n v="1283392800"/>
    <x v="1578"/>
    <b v="0"/>
    <x v="80"/>
    <b v="0"/>
  </r>
  <r>
    <n v="1579"/>
    <x v="1579"/>
    <s v="'Compilation of visual and literary art through fine art photography, graphic art, and poetry."/>
    <x v="273"/>
    <x v="920"/>
    <x v="1"/>
    <x v="0"/>
    <x v="0"/>
    <n v="1377734091"/>
    <x v="1579"/>
    <b v="0"/>
    <x v="84"/>
    <b v="0"/>
  </r>
  <r>
    <n v="1580"/>
    <x v="1580"/>
    <s v="Creating my 2nd book depicting the people and places in Brevard County w/current images + traveling to obtain new ones."/>
    <x v="257"/>
    <x v="117"/>
    <x v="1"/>
    <x v="0"/>
    <x v="0"/>
    <n v="1337562726"/>
    <x v="1580"/>
    <b v="0"/>
    <x v="78"/>
    <b v="0"/>
  </r>
  <r>
    <n v="1581"/>
    <x v="1581"/>
    <s v="Photographic canvas prints depicting different scenes from around the globe, including local images taken in Sussex England."/>
    <x v="28"/>
    <x v="139"/>
    <x v="2"/>
    <x v="1"/>
    <x v="1"/>
    <n v="1450521990"/>
    <x v="1581"/>
    <b v="0"/>
    <x v="29"/>
    <b v="0"/>
  </r>
  <r>
    <n v="1582"/>
    <x v="1582"/>
    <s v="I create canvas prints of images from in and around New Orleans"/>
    <x v="28"/>
    <x v="1085"/>
    <x v="2"/>
    <x v="0"/>
    <x v="0"/>
    <n v="1445894400"/>
    <x v="1582"/>
    <b v="0"/>
    <x v="83"/>
    <b v="0"/>
  </r>
  <r>
    <n v="1583"/>
    <x v="1583"/>
    <s v="I am a photographer who is inspired by the original Jules Verne story. I will make a thousands of photo and video materials for You."/>
    <x v="22"/>
    <x v="493"/>
    <x v="2"/>
    <x v="1"/>
    <x v="1"/>
    <n v="1411681391"/>
    <x v="1583"/>
    <b v="0"/>
    <x v="29"/>
    <b v="0"/>
  </r>
  <r>
    <n v="1584"/>
    <x v="1584"/>
    <s v="25 Kansas State Parks in the next year. What a great adventure to take together. Join me. Together we can photo this beautiful state."/>
    <x v="38"/>
    <x v="117"/>
    <x v="2"/>
    <x v="0"/>
    <x v="0"/>
    <n v="1401464101"/>
    <x v="1584"/>
    <b v="0"/>
    <x v="78"/>
    <b v="0"/>
  </r>
  <r>
    <n v="1585"/>
    <x v="1585"/>
    <s v="We've explored some of the most amazing places in New Zealand and can't think of a better way to share our experiences than a photo :)"/>
    <x v="13"/>
    <x v="1086"/>
    <x v="2"/>
    <x v="5"/>
    <x v="5"/>
    <n v="1482663600"/>
    <x v="1585"/>
    <b v="0"/>
    <x v="8"/>
    <b v="0"/>
  </r>
  <r>
    <n v="1586"/>
    <x v="1586"/>
    <s v="Show the world the beauty that is in all of our back yards!"/>
    <x v="15"/>
    <x v="117"/>
    <x v="2"/>
    <x v="0"/>
    <x v="0"/>
    <n v="1428197422"/>
    <x v="1586"/>
    <b v="0"/>
    <x v="78"/>
    <b v="0"/>
  </r>
  <r>
    <n v="1587"/>
    <x v="1587"/>
    <s v="Aerial Photographs of Historical Structures and Landmarks across the US. Experience the Antique structures from the most Unique Angles!"/>
    <x v="51"/>
    <x v="116"/>
    <x v="2"/>
    <x v="0"/>
    <x v="0"/>
    <n v="1418510965"/>
    <x v="1587"/>
    <b v="0"/>
    <x v="29"/>
    <b v="0"/>
  </r>
  <r>
    <n v="1588"/>
    <x v="1588"/>
    <s v="Southeast Texas as seen through the lens of a cell phone camera"/>
    <x v="274"/>
    <x v="117"/>
    <x v="2"/>
    <x v="0"/>
    <x v="0"/>
    <n v="1422735120"/>
    <x v="1588"/>
    <b v="0"/>
    <x v="78"/>
    <b v="0"/>
  </r>
  <r>
    <n v="1589"/>
    <x v="1589"/>
    <s v="I want to be able to have my own photography inside a canvas and have it be displayed everywhere."/>
    <x v="38"/>
    <x v="117"/>
    <x v="2"/>
    <x v="0"/>
    <x v="0"/>
    <n v="1444433886"/>
    <x v="1589"/>
    <b v="0"/>
    <x v="78"/>
    <b v="0"/>
  </r>
  <r>
    <n v="1590"/>
    <x v="1590"/>
    <s v="Discover Italy through photography."/>
    <x v="127"/>
    <x v="806"/>
    <x v="2"/>
    <x v="13"/>
    <x v="3"/>
    <n v="1443040464"/>
    <x v="1590"/>
    <b v="0"/>
    <x v="84"/>
    <b v="0"/>
  </r>
  <r>
    <n v="1591"/>
    <x v="1591"/>
    <s v="Hi, my name is CiarÃ¡n May &amp; i'm a photographer from Co Fermanagh, Ireland. With your support  we can bring this wonderful book to life."/>
    <x v="32"/>
    <x v="1087"/>
    <x v="2"/>
    <x v="1"/>
    <x v="1"/>
    <n v="1459700741"/>
    <x v="1591"/>
    <b v="0"/>
    <x v="297"/>
    <b v="0"/>
  </r>
  <r>
    <n v="1592"/>
    <x v="1592"/>
    <s v="A portfolio collage of beautiful pictures of authentic Pittsburgh locations and scenery."/>
    <x v="251"/>
    <x v="117"/>
    <x v="2"/>
    <x v="0"/>
    <x v="0"/>
    <n v="1427503485"/>
    <x v="1592"/>
    <b v="0"/>
    <x v="78"/>
    <b v="0"/>
  </r>
  <r>
    <n v="1593"/>
    <x v="1593"/>
    <s v="A trip to fulfill a dream of capturing the wonders and history of ancient Italy in person."/>
    <x v="29"/>
    <x v="158"/>
    <x v="2"/>
    <x v="0"/>
    <x v="0"/>
    <n v="1425154655"/>
    <x v="1593"/>
    <b v="0"/>
    <x v="83"/>
    <b v="0"/>
  </r>
  <r>
    <n v="1594"/>
    <x v="1594"/>
    <s v="I photograph my love of New Orleans, create canvases and share those memories with you."/>
    <x v="28"/>
    <x v="82"/>
    <x v="2"/>
    <x v="0"/>
    <x v="0"/>
    <n v="1463329260"/>
    <x v="1594"/>
    <b v="0"/>
    <x v="73"/>
    <b v="0"/>
  </r>
  <r>
    <n v="1595"/>
    <x v="1595"/>
    <s v="To make a coffee table book,  displaying civil war battlefields and forts,  taken at the same time of year the battles were fought."/>
    <x v="57"/>
    <x v="668"/>
    <x v="2"/>
    <x v="0"/>
    <x v="0"/>
    <n v="1403122380"/>
    <x v="1595"/>
    <b v="0"/>
    <x v="63"/>
    <b v="0"/>
  </r>
  <r>
    <n v="1596"/>
    <x v="1596"/>
    <s v="London is beautiful. I want to create a book of stunning images from in and around our great city"/>
    <x v="53"/>
    <x v="735"/>
    <x v="2"/>
    <x v="1"/>
    <x v="1"/>
    <n v="1418469569"/>
    <x v="1596"/>
    <b v="0"/>
    <x v="83"/>
    <b v="0"/>
  </r>
  <r>
    <n v="1597"/>
    <x v="1597"/>
    <s v="We're starting up a new an improved way to do vacation rental management, but we need some funding to kick start it!"/>
    <x v="36"/>
    <x v="117"/>
    <x v="2"/>
    <x v="0"/>
    <x v="0"/>
    <n v="1474360197"/>
    <x v="1597"/>
    <b v="0"/>
    <x v="78"/>
    <b v="0"/>
  </r>
  <r>
    <n v="1598"/>
    <x v="1598"/>
    <s v="I want to get our there and expand my photography skills and take a trip to Tornado alley to get more shots of storms and hopefully to"/>
    <x v="134"/>
    <x v="116"/>
    <x v="2"/>
    <x v="0"/>
    <x v="0"/>
    <n v="1437926458"/>
    <x v="1598"/>
    <b v="0"/>
    <x v="29"/>
    <b v="0"/>
  </r>
  <r>
    <n v="1599"/>
    <x v="1599"/>
    <s v="A London photographer trekking 5,895m up Africa's Mount Kilimanjaro to pursue and enrich a career."/>
    <x v="2"/>
    <x v="117"/>
    <x v="2"/>
    <x v="1"/>
    <x v="1"/>
    <n v="1460116576"/>
    <x v="1599"/>
    <b v="0"/>
    <x v="78"/>
    <b v="0"/>
  </r>
  <r>
    <n v="1600"/>
    <x v="1600"/>
    <s v="I plan to document volunteer work on an organic farm in rural India, and photograph the people and places I encounter during the trip."/>
    <x v="10"/>
    <x v="1088"/>
    <x v="2"/>
    <x v="0"/>
    <x v="0"/>
    <n v="1405401060"/>
    <x v="1600"/>
    <b v="0"/>
    <x v="82"/>
    <b v="0"/>
  </r>
  <r>
    <n v="1601"/>
    <x v="1601"/>
    <s v="We're so close to releasing our long-awaited debut album! A little help will go a long way... let's do this!"/>
    <x v="30"/>
    <x v="1089"/>
    <x v="0"/>
    <x v="0"/>
    <x v="0"/>
    <n v="1304561633"/>
    <x v="1601"/>
    <b v="0"/>
    <x v="66"/>
    <b v="1"/>
  </r>
  <r>
    <n v="1602"/>
    <x v="1602"/>
    <s v="We need the help of fans of both music and film alike to help us create our collective vision for this song."/>
    <x v="15"/>
    <x v="1090"/>
    <x v="0"/>
    <x v="0"/>
    <x v="0"/>
    <n v="1318633200"/>
    <x v="1602"/>
    <b v="0"/>
    <x v="58"/>
    <b v="1"/>
  </r>
  <r>
    <n v="1603"/>
    <x v="1603"/>
    <s v="An exercise in the wild and dangerous world of solo musicianship by Maxwell D Feinstein."/>
    <x v="13"/>
    <x v="1091"/>
    <x v="0"/>
    <x v="0"/>
    <x v="0"/>
    <n v="1327723459"/>
    <x v="1603"/>
    <b v="0"/>
    <x v="209"/>
    <b v="1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x v="0"/>
    <n v="1332011835"/>
    <x v="1604"/>
    <b v="0"/>
    <x v="16"/>
    <b v="1"/>
  </r>
  <r>
    <n v="1605"/>
    <x v="1605"/>
    <s v="A Band of Orcs needs gas, tires &amp; tags to get to GenCon Indy for the debut of their 28 mm gaming miniatures and historic live concert!"/>
    <x v="12"/>
    <x v="1093"/>
    <x v="0"/>
    <x v="0"/>
    <x v="0"/>
    <n v="1312182000"/>
    <x v="1605"/>
    <b v="0"/>
    <x v="34"/>
    <b v="1"/>
  </r>
  <r>
    <n v="1606"/>
    <x v="1606"/>
    <s v="The Scurvies, an independent punk rock 'n' roll band are recording a new album to be released on vinyl and CD, on their very own label."/>
    <x v="6"/>
    <x v="1094"/>
    <x v="0"/>
    <x v="0"/>
    <x v="0"/>
    <n v="1300930838"/>
    <x v="1606"/>
    <b v="0"/>
    <x v="297"/>
    <b v="1"/>
  </r>
  <r>
    <n v="1607"/>
    <x v="1607"/>
    <s v="The world's only all-Asian American dance rock band, The Slants, needs a bus to tour cons, shows, and festivals."/>
    <x v="3"/>
    <x v="1095"/>
    <x v="0"/>
    <x v="0"/>
    <x v="0"/>
    <n v="1339701851"/>
    <x v="1607"/>
    <b v="0"/>
    <x v="242"/>
    <b v="1"/>
  </r>
  <r>
    <n v="1608"/>
    <x v="1608"/>
    <s v="The Devil &amp; Me's Debut album, &quot;...It's Not A Dream&quot;, featuring 9 original, Hard Rock songs."/>
    <x v="38"/>
    <x v="1096"/>
    <x v="0"/>
    <x v="0"/>
    <x v="0"/>
    <n v="1388553960"/>
    <x v="1608"/>
    <b v="0"/>
    <x v="23"/>
    <b v="1"/>
  </r>
  <r>
    <n v="1609"/>
    <x v="1609"/>
    <s v="Still the Sky's Limit is finishing their first full length album and going on a full US tour, and WE NEED YOUR HELP!"/>
    <x v="15"/>
    <x v="1097"/>
    <x v="0"/>
    <x v="0"/>
    <x v="0"/>
    <n v="1320220800"/>
    <x v="1609"/>
    <b v="0"/>
    <x v="80"/>
    <b v="1"/>
  </r>
  <r>
    <n v="1610"/>
    <x v="1610"/>
    <s v="So The Story Goes is the upcoming album from &quot;Just Joe&quot; Altier."/>
    <x v="13"/>
    <x v="1098"/>
    <x v="0"/>
    <x v="0"/>
    <x v="0"/>
    <n v="1355609510"/>
    <x v="1610"/>
    <b v="0"/>
    <x v="300"/>
    <b v="1"/>
  </r>
  <r>
    <n v="1611"/>
    <x v="1611"/>
    <s v="Skelton-Luns CD/7&quot; No Big Deal."/>
    <x v="134"/>
    <x v="1099"/>
    <x v="0"/>
    <x v="0"/>
    <x v="0"/>
    <n v="1370390432"/>
    <x v="1611"/>
    <b v="0"/>
    <x v="74"/>
    <b v="1"/>
  </r>
  <r>
    <n v="1612"/>
    <x v="1612"/>
    <s v="Help us achieve our goal to get our van repaired, gassed up, and road-ready for our winter tour!"/>
    <x v="2"/>
    <x v="1100"/>
    <x v="0"/>
    <x v="0"/>
    <x v="0"/>
    <n v="1357160384"/>
    <x v="1612"/>
    <b v="0"/>
    <x v="202"/>
    <b v="1"/>
  </r>
  <r>
    <n v="1613"/>
    <x v="1613"/>
    <s v="Ghosts and Paper Hearts are getting ready to release their new EP and we want it to be sent everywhere. Help us out PLEASE!!!!!"/>
    <x v="28"/>
    <x v="1101"/>
    <x v="0"/>
    <x v="0"/>
    <x v="0"/>
    <n v="1342921202"/>
    <x v="1613"/>
    <b v="0"/>
    <x v="55"/>
    <b v="1"/>
  </r>
  <r>
    <n v="1614"/>
    <x v="1614"/>
    <s v="We are going into the studio this June/July to begin our New Album. Pre-order the CD &amp; join us as we present The Greatest Show Alive."/>
    <x v="10"/>
    <x v="1102"/>
    <x v="0"/>
    <x v="0"/>
    <x v="0"/>
    <n v="1407085200"/>
    <x v="1614"/>
    <b v="0"/>
    <x v="99"/>
    <b v="1"/>
  </r>
  <r>
    <n v="1615"/>
    <x v="1615"/>
    <s v="We are Reno Divorce!! Here is a taste of our upcoming release and we invite you to be a part of it."/>
    <x v="6"/>
    <x v="1103"/>
    <x v="0"/>
    <x v="0"/>
    <x v="0"/>
    <n v="1323742396"/>
    <x v="1615"/>
    <b v="0"/>
    <x v="327"/>
    <b v="1"/>
  </r>
  <r>
    <n v="1616"/>
    <x v="1616"/>
    <s v="HELP! We don't have much time.....Join Aly Jados in making her new EP a reality before the world ends!!!!"/>
    <x v="3"/>
    <x v="1104"/>
    <x v="0"/>
    <x v="0"/>
    <x v="0"/>
    <n v="1353621600"/>
    <x v="1616"/>
    <b v="0"/>
    <x v="328"/>
    <b v="1"/>
  </r>
  <r>
    <n v="1617"/>
    <x v="1617"/>
    <s v="The Coffis Brothers &amp;The Mountain Men are recording a brand new full length record."/>
    <x v="39"/>
    <x v="950"/>
    <x v="0"/>
    <x v="0"/>
    <x v="0"/>
    <n v="1383332400"/>
    <x v="1617"/>
    <b v="0"/>
    <x v="150"/>
    <b v="1"/>
  </r>
  <r>
    <n v="1618"/>
    <x v="1618"/>
    <s v="Janus Word combines hard rock with melodic acoustic music for a unique and awesome sound."/>
    <x v="15"/>
    <x v="1105"/>
    <x v="0"/>
    <x v="0"/>
    <x v="0"/>
    <n v="1362757335"/>
    <x v="1618"/>
    <b v="0"/>
    <x v="74"/>
    <b v="1"/>
  </r>
  <r>
    <n v="1619"/>
    <x v="1619"/>
    <s v="Creating a live show experience that does justice to the musicianship and time spent rehearsing.  Help us weave this sonic tapestry!"/>
    <x v="15"/>
    <x v="41"/>
    <x v="0"/>
    <x v="0"/>
    <x v="0"/>
    <n v="1410755286"/>
    <x v="1619"/>
    <b v="0"/>
    <x v="23"/>
    <b v="1"/>
  </r>
  <r>
    <n v="1620"/>
    <x v="1620"/>
    <s v="Kickstarting my music career with 300 hard copy CDs of my first release."/>
    <x v="28"/>
    <x v="932"/>
    <x v="0"/>
    <x v="0"/>
    <x v="0"/>
    <n v="1361606940"/>
    <x v="1620"/>
    <b v="0"/>
    <x v="57"/>
    <b v="1"/>
  </r>
  <r>
    <n v="1621"/>
    <x v="1621"/>
    <s v="Its long over due! Help us fund our debut album! We need all our friends and fans support on this! Lets make it happen!"/>
    <x v="10"/>
    <x v="1106"/>
    <x v="0"/>
    <x v="0"/>
    <x v="0"/>
    <n v="1338177540"/>
    <x v="1621"/>
    <b v="0"/>
    <x v="77"/>
    <b v="1"/>
  </r>
  <r>
    <n v="1622"/>
    <x v="1622"/>
    <s v="Join in PrincessFrank's conquest of the Rock&amp;Roll kingdom! Pledge your support and help him claim the throne of Rock!"/>
    <x v="275"/>
    <x v="1107"/>
    <x v="0"/>
    <x v="0"/>
    <x v="0"/>
    <n v="1418803140"/>
    <x v="1622"/>
    <b v="0"/>
    <x v="71"/>
    <b v="1"/>
  </r>
  <r>
    <n v="1623"/>
    <x v="1623"/>
    <s v="We play covers of mod and ska classics to enthusiastic crowds. Now we want to leave our own original mark on mod musical history."/>
    <x v="47"/>
    <x v="1108"/>
    <x v="0"/>
    <x v="1"/>
    <x v="1"/>
    <n v="1377621089"/>
    <x v="1623"/>
    <b v="0"/>
    <x v="59"/>
    <b v="1"/>
  </r>
  <r>
    <n v="1624"/>
    <x v="1624"/>
    <s v="Joey De Noble is raising money to help record his latest music, and he wants YOU to be a part of it!"/>
    <x v="28"/>
    <x v="1109"/>
    <x v="0"/>
    <x v="0"/>
    <x v="0"/>
    <n v="1357721335"/>
    <x v="1624"/>
    <b v="0"/>
    <x v="20"/>
    <b v="1"/>
  </r>
  <r>
    <n v="1625"/>
    <x v="1625"/>
    <s v="Progressive metal band Redemption is preparing to film its second live DVD at the Progpower festival in Atlanta, GA in September, 2012."/>
    <x v="51"/>
    <x v="1110"/>
    <x v="0"/>
    <x v="0"/>
    <x v="0"/>
    <n v="1347382053"/>
    <x v="1625"/>
    <b v="0"/>
    <x v="201"/>
    <b v="1"/>
  </r>
  <r>
    <n v="1626"/>
    <x v="1626"/>
    <s v="Help Christian Rock Band &quot;The Protest&quot; fund their new album and further their mission of positively impacting lives."/>
    <x v="6"/>
    <x v="1111"/>
    <x v="0"/>
    <x v="0"/>
    <x v="0"/>
    <n v="1385932867"/>
    <x v="1626"/>
    <b v="0"/>
    <x v="52"/>
    <b v="1"/>
  </r>
  <r>
    <n v="1627"/>
    <x v="1627"/>
    <s v="River of Thorns is a recording duo based in southeast Michigan.  We're releasing a great sounding cd recorded in a tiny home studio!"/>
    <x v="13"/>
    <x v="859"/>
    <x v="0"/>
    <x v="0"/>
    <x v="0"/>
    <n v="1353905940"/>
    <x v="1627"/>
    <b v="0"/>
    <x v="44"/>
    <b v="1"/>
  </r>
  <r>
    <n v="1628"/>
    <x v="1628"/>
    <s v="Original Jewish rock music on human relationships and identity"/>
    <x v="23"/>
    <x v="1112"/>
    <x v="0"/>
    <x v="0"/>
    <x v="0"/>
    <n v="1403026882"/>
    <x v="1628"/>
    <b v="0"/>
    <x v="106"/>
    <b v="1"/>
  </r>
  <r>
    <n v="1629"/>
    <x v="1629"/>
    <s v="Help Off The Turnpike release new music, and set fire to everything!"/>
    <x v="12"/>
    <x v="1113"/>
    <x v="0"/>
    <x v="0"/>
    <x v="0"/>
    <n v="1392929333"/>
    <x v="1629"/>
    <b v="0"/>
    <x v="141"/>
    <b v="1"/>
  </r>
  <r>
    <n v="1630"/>
    <x v="1630"/>
    <s v="Inspired by the legacy of Tex Tucker, Golden Grenade is setting out to record their first CD with heavy hearts and intense purpose."/>
    <x v="23"/>
    <x v="1114"/>
    <x v="0"/>
    <x v="0"/>
    <x v="0"/>
    <n v="1330671540"/>
    <x v="1630"/>
    <b v="0"/>
    <x v="149"/>
    <b v="1"/>
  </r>
  <r>
    <n v="1631"/>
    <x v="1631"/>
    <s v="We're putting together our next studio album, and we want you to be a part of it. Check out the video for some clips from the studio."/>
    <x v="3"/>
    <x v="1115"/>
    <x v="0"/>
    <x v="0"/>
    <x v="0"/>
    <n v="1350074261"/>
    <x v="1631"/>
    <b v="0"/>
    <x v="182"/>
    <b v="1"/>
  </r>
  <r>
    <n v="1632"/>
    <x v="1632"/>
    <s v="Hey everyone! If you don't already know, we're Culprit, a 4-piece rock band from Los Angeles &amp; we are in dire need of a new tour van!"/>
    <x v="23"/>
    <x v="1116"/>
    <x v="0"/>
    <x v="0"/>
    <x v="0"/>
    <n v="1316851854"/>
    <x v="1632"/>
    <b v="0"/>
    <x v="5"/>
    <b v="1"/>
  </r>
  <r>
    <n v="1633"/>
    <x v="1633"/>
    <s v="We are a four piece rock band that has played shows in and around NYC including Mercury Lounge.  Two of our members are now in LA."/>
    <x v="3"/>
    <x v="1117"/>
    <x v="0"/>
    <x v="0"/>
    <x v="0"/>
    <n v="1326690000"/>
    <x v="1633"/>
    <b v="0"/>
    <x v="6"/>
    <b v="1"/>
  </r>
  <r>
    <n v="1634"/>
    <x v="1634"/>
    <s v="Recording Debut  Album w/ Producer Ikey Owens from Free Moral Agents/ The Mars Volta"/>
    <x v="13"/>
    <x v="1118"/>
    <x v="0"/>
    <x v="0"/>
    <x v="0"/>
    <n v="1306994340"/>
    <x v="1634"/>
    <b v="0"/>
    <x v="58"/>
    <b v="1"/>
  </r>
  <r>
    <n v="1635"/>
    <x v="1635"/>
    <s v="TWO will be recording their next album, MOUNTAINS, in July and need your help to make their vision a reality. Many perks are available!"/>
    <x v="13"/>
    <x v="958"/>
    <x v="0"/>
    <x v="0"/>
    <x v="0"/>
    <n v="1468270261"/>
    <x v="1635"/>
    <b v="0"/>
    <x v="77"/>
    <b v="1"/>
  </r>
  <r>
    <n v="1636"/>
    <x v="1636"/>
    <s v="Butch County is a hard rockin bunch of girls and boy-girls from Austin.  Help us show San Francisco  Pride how we do it in Texas!"/>
    <x v="37"/>
    <x v="1119"/>
    <x v="0"/>
    <x v="0"/>
    <x v="0"/>
    <n v="1307851200"/>
    <x v="1636"/>
    <b v="0"/>
    <x v="45"/>
    <b v="1"/>
  </r>
  <r>
    <n v="1637"/>
    <x v="1637"/>
    <s v="We (the band Sunset) has been invited to play in Philadelphia.   Help us get there and you will receive special prizes."/>
    <x v="2"/>
    <x v="1120"/>
    <x v="0"/>
    <x v="0"/>
    <x v="0"/>
    <n v="1262302740"/>
    <x v="1637"/>
    <b v="0"/>
    <x v="41"/>
    <b v="1"/>
  </r>
  <r>
    <n v="1638"/>
    <x v="1638"/>
    <s v="Avenues will be going in to the studio to record a new EP with Matt Allison!"/>
    <x v="28"/>
    <x v="1121"/>
    <x v="0"/>
    <x v="0"/>
    <x v="0"/>
    <n v="1362086700"/>
    <x v="1638"/>
    <b v="0"/>
    <x v="74"/>
    <b v="1"/>
  </r>
  <r>
    <n v="1639"/>
    <x v="1639"/>
    <s v="We've written the music and now it's time to record. We're excited to work with Nic at Different Fur studios but we need your help!"/>
    <x v="40"/>
    <x v="1122"/>
    <x v="0"/>
    <x v="0"/>
    <x v="0"/>
    <n v="1330789165"/>
    <x v="1639"/>
    <b v="0"/>
    <x v="10"/>
    <b v="1"/>
  </r>
  <r>
    <n v="1640"/>
    <x v="1640"/>
    <s v="We are a friendly neighborhood electronic pop duo from Los Angeles. We want to shoot a music video for a song from our debut album."/>
    <x v="44"/>
    <x v="1123"/>
    <x v="0"/>
    <x v="0"/>
    <x v="0"/>
    <n v="1280800740"/>
    <x v="1640"/>
    <b v="0"/>
    <x v="57"/>
    <b v="1"/>
  </r>
  <r>
    <n v="1641"/>
    <x v="1641"/>
    <s v="Music Video For Upbeat and Inspiring Song - Run For Your Life"/>
    <x v="30"/>
    <x v="535"/>
    <x v="0"/>
    <x v="0"/>
    <x v="0"/>
    <n v="1418998744"/>
    <x v="1641"/>
    <b v="0"/>
    <x v="55"/>
    <b v="1"/>
  </r>
  <r>
    <n v="1642"/>
    <x v="1642"/>
    <s v="Pop Garden Radio Presents: The Rock on the Road Tour Season 2 CD. 23 great Pop tracks from independent Pop artists."/>
    <x v="38"/>
    <x v="647"/>
    <x v="0"/>
    <x v="0"/>
    <x v="0"/>
    <n v="1308011727"/>
    <x v="1642"/>
    <b v="0"/>
    <x v="33"/>
    <b v="1"/>
  </r>
  <r>
    <n v="1643"/>
    <x v="1643"/>
    <s v="This Is All Now is putting out a brand new record, and we need YOUR help to do it!"/>
    <x v="10"/>
    <x v="1124"/>
    <x v="0"/>
    <x v="0"/>
    <x v="0"/>
    <n v="1348516012"/>
    <x v="1643"/>
    <b v="0"/>
    <x v="77"/>
    <b v="1"/>
  </r>
  <r>
    <n v="1644"/>
    <x v="1644"/>
    <s v="Be a part of helping Singer/Songwriter Kevin Wood bring his 3rd Album &quot;Out Among The Wolves&quot; from the studio to you!"/>
    <x v="3"/>
    <x v="1125"/>
    <x v="0"/>
    <x v="0"/>
    <x v="0"/>
    <n v="1353551160"/>
    <x v="1644"/>
    <b v="0"/>
    <x v="130"/>
    <b v="1"/>
  </r>
  <r>
    <n v="1645"/>
    <x v="1645"/>
    <s v="&quot;All I Have is filled with soaring pianos and bright guitars; heartfelt songs coupled with intuitive melodic compositions&quot;"/>
    <x v="10"/>
    <x v="1126"/>
    <x v="0"/>
    <x v="0"/>
    <x v="0"/>
    <n v="1379515740"/>
    <x v="1645"/>
    <b v="0"/>
    <x v="73"/>
    <b v="1"/>
  </r>
  <r>
    <n v="1646"/>
    <x v="1646"/>
    <s v="Album 3 funds.We have 13 amazing songs ready to go . a fantastic engineer to mix them, James Aparicio(Depeche Mode/Liars.We need you xx"/>
    <x v="13"/>
    <x v="1127"/>
    <x v="0"/>
    <x v="1"/>
    <x v="1"/>
    <n v="1408039860"/>
    <x v="1646"/>
    <b v="0"/>
    <x v="183"/>
    <b v="1"/>
  </r>
  <r>
    <n v="1647"/>
    <x v="1647"/>
    <s v="Grammy Pop Soul Artist Jaysin is raising funds to make the most EPIC Music Video ever and he wants to PUT YOU IN IT!"/>
    <x v="10"/>
    <x v="1128"/>
    <x v="0"/>
    <x v="0"/>
    <x v="0"/>
    <n v="1339235377"/>
    <x v="1647"/>
    <b v="0"/>
    <x v="67"/>
    <b v="1"/>
  </r>
  <r>
    <n v="1648"/>
    <x v="1648"/>
    <s v="We've finished recording our debut LP &quot;Wide Awake&quot; and would love to have it pressed on vinyl, but we need your help"/>
    <x v="98"/>
    <x v="1129"/>
    <x v="0"/>
    <x v="0"/>
    <x v="0"/>
    <n v="1300636482"/>
    <x v="1648"/>
    <b v="0"/>
    <x v="240"/>
    <b v="1"/>
  </r>
  <r>
    <n v="1649"/>
    <x v="1649"/>
    <s v="This is it! The new Sam Lyons album #3. Help me make it happen by pledging today - pre-order the CD and other cool stuff right here."/>
    <x v="276"/>
    <x v="1130"/>
    <x v="0"/>
    <x v="0"/>
    <x v="0"/>
    <n v="1400862355"/>
    <x v="1649"/>
    <b v="0"/>
    <x v="75"/>
    <b v="1"/>
  </r>
  <r>
    <n v="1650"/>
    <x v="1650"/>
    <s v="Help me record a CD that uses pop styling to give a fresh sound to ancient wisdom from scripture!"/>
    <x v="13"/>
    <x v="1131"/>
    <x v="0"/>
    <x v="0"/>
    <x v="0"/>
    <n v="1381314437"/>
    <x v="1650"/>
    <b v="0"/>
    <x v="58"/>
    <b v="1"/>
  </r>
  <r>
    <n v="1651"/>
    <x v="1651"/>
    <s v="Pop/Alternative/Classical/Electronic artist Dakota Lillie is making a music video for the opening track on his album &quot;The Dream&quot;"/>
    <x v="13"/>
    <x v="1132"/>
    <x v="0"/>
    <x v="0"/>
    <x v="0"/>
    <n v="1303801140"/>
    <x v="1651"/>
    <b v="0"/>
    <x v="9"/>
    <b v="1"/>
  </r>
  <r>
    <n v="1652"/>
    <x v="1652"/>
    <s v="A stunning musical story, telling of the triumphs and struggles we experience through our relationships with life, friends and lovers."/>
    <x v="37"/>
    <x v="1133"/>
    <x v="0"/>
    <x v="0"/>
    <x v="0"/>
    <n v="1385297393"/>
    <x v="1652"/>
    <b v="0"/>
    <x v="16"/>
    <b v="1"/>
  </r>
  <r>
    <n v="1653"/>
    <x v="1653"/>
    <s v="On 4/26, The Narrative will head out on their 1st full US tour with Eisley and aim to raise $7,500 to cover tour expenses. "/>
    <x v="10"/>
    <x v="1134"/>
    <x v="0"/>
    <x v="0"/>
    <x v="0"/>
    <n v="1303675296"/>
    <x v="1653"/>
    <b v="0"/>
    <x v="129"/>
    <b v="1"/>
  </r>
  <r>
    <n v="1654"/>
    <x v="1654"/>
    <s v="i have 3 new, killer songs that i must record immediately. i can certify the lethal-ness of the songs. these may be my best songs yet!"/>
    <x v="184"/>
    <x v="1135"/>
    <x v="0"/>
    <x v="0"/>
    <x v="0"/>
    <n v="1334784160"/>
    <x v="1654"/>
    <b v="0"/>
    <x v="69"/>
    <b v="1"/>
  </r>
  <r>
    <n v="1655"/>
    <x v="1655"/>
    <s v="Berklee College of Music student, Meg Porter needs YOUR help to fund her very first EP!"/>
    <x v="15"/>
    <x v="1136"/>
    <x v="0"/>
    <x v="0"/>
    <x v="0"/>
    <n v="1333648820"/>
    <x v="1655"/>
    <b v="0"/>
    <x v="53"/>
    <b v="1"/>
  </r>
  <r>
    <n v="1656"/>
    <x v="1656"/>
    <s v="The making of a quality, full length album journeying through a pop/folk/rock/americana sound_x000a_noisetrade.com/jaredmitchellmusic"/>
    <x v="51"/>
    <x v="1137"/>
    <x v="0"/>
    <x v="0"/>
    <x v="0"/>
    <n v="1355437052"/>
    <x v="1656"/>
    <b v="0"/>
    <x v="53"/>
    <b v="1"/>
  </r>
  <r>
    <n v="1657"/>
    <x v="1657"/>
    <s v="The long anticipated debut album from singer/songwriter Lynette will be recorded this June in Nashville! You can help make it happen!"/>
    <x v="31"/>
    <x v="1138"/>
    <x v="0"/>
    <x v="0"/>
    <x v="0"/>
    <n v="1337885168"/>
    <x v="1657"/>
    <b v="0"/>
    <x v="170"/>
    <b v="1"/>
  </r>
  <r>
    <n v="1658"/>
    <x v="1658"/>
    <s v="I've had numerous song ideas spinning around in my head for years now, please help me get them out- into a studio and into your homes!"/>
    <x v="12"/>
    <x v="1139"/>
    <x v="0"/>
    <x v="0"/>
    <x v="0"/>
    <n v="1355840400"/>
    <x v="1658"/>
    <b v="0"/>
    <x v="329"/>
    <b v="1"/>
  </r>
  <r>
    <n v="1659"/>
    <x v="1659"/>
    <s v="The long awaited Christmas EP is in session! We need your help to get it professionally mixed, produced and manufactured."/>
    <x v="2"/>
    <x v="1140"/>
    <x v="0"/>
    <x v="1"/>
    <x v="1"/>
    <n v="1387281600"/>
    <x v="1659"/>
    <b v="0"/>
    <x v="43"/>
    <b v="1"/>
  </r>
  <r>
    <n v="1660"/>
    <x v="1660"/>
    <s v="Vogliamo realizzare un risotto fragole e champagne e condividerlo con i nostri fan. Faremo il risotto durante un concerto casalingo."/>
    <x v="277"/>
    <x v="1141"/>
    <x v="0"/>
    <x v="13"/>
    <x v="3"/>
    <n v="1462053540"/>
    <x v="1660"/>
    <b v="0"/>
    <x v="17"/>
    <b v="1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x v="3"/>
    <n v="1453064400"/>
    <x v="1661"/>
    <b v="0"/>
    <x v="21"/>
    <b v="1"/>
  </r>
  <r>
    <n v="1662"/>
    <x v="1662"/>
    <s v="I am a singer/songwriter from Miami Beach working on my first fully produced album entitled &quot;Illusion&quot;. Support independent music!!"/>
    <x v="6"/>
    <x v="1143"/>
    <x v="0"/>
    <x v="0"/>
    <x v="0"/>
    <n v="1325310336"/>
    <x v="1662"/>
    <b v="0"/>
    <x v="95"/>
    <b v="1"/>
  </r>
  <r>
    <n v="1663"/>
    <x v="1663"/>
    <s v="music is as important to the eyes as it is to the ears. help bring ghost to life in front of your eyes."/>
    <x v="28"/>
    <x v="1144"/>
    <x v="0"/>
    <x v="0"/>
    <x v="0"/>
    <n v="1422750707"/>
    <x v="1663"/>
    <b v="0"/>
    <x v="58"/>
    <b v="1"/>
  </r>
  <r>
    <n v="1664"/>
    <x v="1664"/>
    <s v="Korean-American Soprano Grace's Debut Album - coming up in June 2012. Come and be part of this exciting project!"/>
    <x v="30"/>
    <x v="1145"/>
    <x v="0"/>
    <x v="0"/>
    <x v="0"/>
    <n v="1331870340"/>
    <x v="1664"/>
    <b v="0"/>
    <x v="30"/>
    <b v="1"/>
  </r>
  <r>
    <n v="1665"/>
    <x v="1665"/>
    <s v="Simply Put is recording our debut album and needs to raise funds for studio time, printing and possibly the start of a sound system.  "/>
    <x v="8"/>
    <x v="1146"/>
    <x v="0"/>
    <x v="0"/>
    <x v="0"/>
    <n v="1298343600"/>
    <x v="1665"/>
    <b v="0"/>
    <x v="251"/>
    <b v="1"/>
  </r>
  <r>
    <n v="1666"/>
    <x v="1666"/>
    <s v="Play a KEY role in Venus On Fire's success - Working with a World Class Producer to make a memorable EP."/>
    <x v="30"/>
    <x v="1147"/>
    <x v="0"/>
    <x v="0"/>
    <x v="0"/>
    <n v="1364447073"/>
    <x v="1666"/>
    <b v="0"/>
    <x v="15"/>
    <b v="1"/>
  </r>
  <r>
    <n v="1667"/>
    <x v="1667"/>
    <s v="I am so excited to be recording my debut EP called &quot;A Sign of Weakness&quot; as well as shooting a music video for the title track!"/>
    <x v="104"/>
    <x v="1148"/>
    <x v="0"/>
    <x v="0"/>
    <x v="0"/>
    <n v="1394521140"/>
    <x v="1667"/>
    <b v="0"/>
    <x v="141"/>
    <b v="1"/>
  </r>
  <r>
    <n v="1668"/>
    <x v="1668"/>
    <s v="Making my debut EP &quot;Words Left In My Mind&quot; with the help of Kickstarter and all you awesome people! Thanks for the support!!"/>
    <x v="6"/>
    <x v="1143"/>
    <x v="0"/>
    <x v="0"/>
    <x v="0"/>
    <n v="1322454939"/>
    <x v="1668"/>
    <b v="0"/>
    <x v="318"/>
    <b v="1"/>
  </r>
  <r>
    <n v="1669"/>
    <x v="1669"/>
    <s v="Hi guys! I'll be recording a 6-7 song EP this summer and I need your help to make it happen! _x000a_Any support is appreciated!"/>
    <x v="13"/>
    <x v="1149"/>
    <x v="0"/>
    <x v="0"/>
    <x v="0"/>
    <n v="1464729276"/>
    <x v="1669"/>
    <b v="0"/>
    <x v="47"/>
    <b v="1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x v="0"/>
    <n v="1278302400"/>
    <x v="1670"/>
    <b v="0"/>
    <x v="23"/>
    <b v="1"/>
  </r>
  <r>
    <n v="1671"/>
    <x v="1671"/>
    <s v="I am seeking funding in order to help take my music from a hobby to a career."/>
    <x v="13"/>
    <x v="1150"/>
    <x v="0"/>
    <x v="0"/>
    <x v="0"/>
    <n v="1470056614"/>
    <x v="1671"/>
    <b v="0"/>
    <x v="99"/>
    <b v="1"/>
  </r>
  <r>
    <n v="1672"/>
    <x v="1672"/>
    <s v="Sweet, sweet harmonies from Portland Oregon's premiere high school women's a cappella group."/>
    <x v="180"/>
    <x v="1151"/>
    <x v="0"/>
    <x v="0"/>
    <x v="0"/>
    <n v="1338824730"/>
    <x v="1672"/>
    <b v="0"/>
    <x v="72"/>
    <b v="1"/>
  </r>
  <r>
    <n v="1673"/>
    <x v="1673"/>
    <s v="After our exciting mixing session at the Wilco loft, we're ready to master and press vinyl for The Astronomer's newest record!"/>
    <x v="190"/>
    <x v="1152"/>
    <x v="0"/>
    <x v="0"/>
    <x v="0"/>
    <n v="1425675892"/>
    <x v="1673"/>
    <b v="0"/>
    <x v="211"/>
    <b v="1"/>
  </r>
  <r>
    <n v="1674"/>
    <x v="1674"/>
    <s v="This is my biggest project YET! The songs are recorded &amp; I need your help to package &amp; promote this music. Let's finish this together!"/>
    <x v="10"/>
    <x v="413"/>
    <x v="0"/>
    <x v="0"/>
    <x v="0"/>
    <n v="1471503540"/>
    <x v="1674"/>
    <b v="0"/>
    <x v="116"/>
    <b v="1"/>
  </r>
  <r>
    <n v="1675"/>
    <x v="1675"/>
    <s v="The Great Party is releasing their debut album. Here's your chance to be a part of it!"/>
    <x v="28"/>
    <x v="1153"/>
    <x v="0"/>
    <x v="0"/>
    <x v="0"/>
    <n v="1318802580"/>
    <x v="1675"/>
    <b v="0"/>
    <x v="69"/>
    <b v="1"/>
  </r>
  <r>
    <n v="1676"/>
    <x v="1676"/>
    <s v="Help fund Bridge 19's tour in support of their first duo record, to be released in May 2012."/>
    <x v="9"/>
    <x v="1154"/>
    <x v="0"/>
    <x v="0"/>
    <x v="0"/>
    <n v="1334980740"/>
    <x v="1676"/>
    <b v="0"/>
    <x v="288"/>
    <b v="1"/>
  </r>
  <r>
    <n v="1677"/>
    <x v="1677"/>
    <s v="It's time to record my new album. Studio, musicians and arranger are ready, are you coming on this journey with me?"/>
    <x v="12"/>
    <x v="1155"/>
    <x v="0"/>
    <x v="3"/>
    <x v="3"/>
    <n v="1460786340"/>
    <x v="1677"/>
    <b v="0"/>
    <x v="288"/>
    <b v="1"/>
  </r>
  <r>
    <n v="1678"/>
    <x v="1678"/>
    <s v="Help me make an amazing music video so that I can take my music to the next level and get a manager!"/>
    <x v="15"/>
    <x v="702"/>
    <x v="0"/>
    <x v="0"/>
    <x v="0"/>
    <n v="1391718671"/>
    <x v="1678"/>
    <b v="0"/>
    <x v="72"/>
    <b v="1"/>
  </r>
  <r>
    <n v="1679"/>
    <x v="1679"/>
    <s v="Your ticket for an adventure in STEREOPHONIC, INTERSTELLAR  HI-FIDELITY_x000a_w/ your crooning Star-Captain, Jody Mulgrew. Pre-Order Today."/>
    <x v="13"/>
    <x v="98"/>
    <x v="0"/>
    <x v="0"/>
    <x v="0"/>
    <n v="1311298745"/>
    <x v="1679"/>
    <b v="0"/>
    <x v="66"/>
    <b v="1"/>
  </r>
  <r>
    <n v="1680"/>
    <x v="1680"/>
    <s v="Working Musician dilemma #164: how the taxman put Kick the Record 2.0 on hold"/>
    <x v="28"/>
    <x v="1156"/>
    <x v="0"/>
    <x v="0"/>
    <x v="0"/>
    <n v="1405188667"/>
    <x v="1680"/>
    <b v="0"/>
    <x v="20"/>
    <b v="1"/>
  </r>
  <r>
    <n v="1681"/>
    <x v="1681"/>
    <s v="Slugs &amp; Bugs is making TWO NEW Sing the Bible CDs in 2017, with Scripture songs all about Jesus - His words, His life, and His mission."/>
    <x v="99"/>
    <x v="1157"/>
    <x v="0"/>
    <x v="0"/>
    <x v="0"/>
    <n v="1490752800"/>
    <x v="1681"/>
    <b v="0"/>
    <x v="330"/>
    <b v="0"/>
  </r>
  <r>
    <n v="1682"/>
    <x v="1682"/>
    <s v="Christian singer-wongerwriter searching for funding to record CD of original Christian music."/>
    <x v="12"/>
    <x v="117"/>
    <x v="3"/>
    <x v="0"/>
    <x v="0"/>
    <n v="1492142860"/>
    <x v="1682"/>
    <b v="0"/>
    <x v="78"/>
    <b v="0"/>
  </r>
  <r>
    <n v="1683"/>
    <x v="1683"/>
    <s v="Rendre tÃ©moignage de ce que Dieu fait chaque jour pour moi et venir en  aide  aux autres, c'est  mon but."/>
    <x v="8"/>
    <x v="1158"/>
    <x v="3"/>
    <x v="6"/>
    <x v="3"/>
    <n v="1491590738"/>
    <x v="1683"/>
    <b v="0"/>
    <x v="73"/>
    <b v="0"/>
  </r>
  <r>
    <n v="1684"/>
    <x v="1684"/>
    <s v="New Music from Marty Mikles!  A new EP all about God's Goodness &amp; Mercy."/>
    <x v="6"/>
    <x v="1159"/>
    <x v="0"/>
    <x v="0"/>
    <x v="0"/>
    <n v="1489775641"/>
    <x v="1684"/>
    <b v="0"/>
    <x v="21"/>
    <b v="0"/>
  </r>
  <r>
    <n v="1685"/>
    <x v="1685"/>
    <s v="My name is Brad Dassey.  I've been composing and making music for 18 years now.  I want to get my music out there even further."/>
    <x v="18"/>
    <x v="175"/>
    <x v="0"/>
    <x v="0"/>
    <x v="0"/>
    <n v="1490331623"/>
    <x v="1685"/>
    <b v="0"/>
    <x v="41"/>
    <b v="0"/>
  </r>
  <r>
    <n v="1686"/>
    <x v="1686"/>
    <s v="I will transcribe, into Western musical notation and Romanized transliteration, the complete Torah as sung in the Ashkenazic tradition."/>
    <x v="10"/>
    <x v="461"/>
    <x v="3"/>
    <x v="5"/>
    <x v="5"/>
    <n v="1493320519"/>
    <x v="1686"/>
    <b v="0"/>
    <x v="29"/>
    <b v="0"/>
  </r>
  <r>
    <n v="1687"/>
    <x v="1687"/>
    <s v="Be a part of bringing &quot;YOU SAY SPEAK WE SAY MOVE&quot; into existence with FIKE. This is our first album since moving back to Baton Rouge!"/>
    <x v="3"/>
    <x v="1160"/>
    <x v="3"/>
    <x v="0"/>
    <x v="0"/>
    <n v="1491855300"/>
    <x v="1687"/>
    <b v="0"/>
    <x v="70"/>
    <b v="0"/>
  </r>
  <r>
    <n v="1688"/>
    <x v="1688"/>
    <s v="Professionally recording a worship and contemporary Christian music album that connects to people and connects their heart to God."/>
    <x v="23"/>
    <x v="1161"/>
    <x v="3"/>
    <x v="0"/>
    <x v="0"/>
    <n v="1491738594"/>
    <x v="1688"/>
    <b v="0"/>
    <x v="63"/>
    <b v="0"/>
  </r>
  <r>
    <n v="1689"/>
    <x v="1689"/>
    <s v="Praising the Living God in the second half of life."/>
    <x v="262"/>
    <x v="1162"/>
    <x v="0"/>
    <x v="0"/>
    <x v="0"/>
    <n v="1489700230"/>
    <x v="1689"/>
    <b v="0"/>
    <x v="25"/>
    <b v="0"/>
  </r>
  <r>
    <n v="1690"/>
    <x v="1690"/>
    <s v="Our newest project! We are hard at it trying to bring music that uplifts the spirit, and tells a story of life-changing love."/>
    <x v="30"/>
    <x v="1163"/>
    <x v="3"/>
    <x v="0"/>
    <x v="0"/>
    <n v="1491470442"/>
    <x v="1690"/>
    <b v="0"/>
    <x v="202"/>
    <b v="0"/>
  </r>
  <r>
    <n v="1691"/>
    <x v="1691"/>
    <s v="TUV Online is making highly effective vocal training available &amp; affordable to churches, worship leaders and singers around the world!"/>
    <x v="11"/>
    <x v="1164"/>
    <x v="3"/>
    <x v="0"/>
    <x v="0"/>
    <n v="1491181200"/>
    <x v="1691"/>
    <b v="0"/>
    <x v="44"/>
    <b v="0"/>
  </r>
  <r>
    <n v="1692"/>
    <x v="1692"/>
    <s v="After 3 years.....It's time for some new music! Album #2 is in motion and I can't wait to share it with all of you!"/>
    <x v="10"/>
    <x v="1165"/>
    <x v="3"/>
    <x v="0"/>
    <x v="0"/>
    <n v="1490572740"/>
    <x v="1692"/>
    <b v="0"/>
    <x v="41"/>
    <b v="0"/>
  </r>
  <r>
    <n v="1693"/>
    <x v="1693"/>
    <s v="Creating and playing music is what i love. I long to produce &amp; release fresh, raw and relevant songs that come straight from the heart."/>
    <x v="9"/>
    <x v="668"/>
    <x v="3"/>
    <x v="1"/>
    <x v="1"/>
    <n v="1491768000"/>
    <x v="1693"/>
    <b v="0"/>
    <x v="22"/>
    <b v="0"/>
  </r>
  <r>
    <n v="1694"/>
    <x v="1694"/>
    <s v="Hey all I'm building out my Christian Recording studio in a new building. I have the building but lack the funds to build it out!!!"/>
    <x v="3"/>
    <x v="139"/>
    <x v="3"/>
    <x v="0"/>
    <x v="0"/>
    <n v="1490589360"/>
    <x v="1694"/>
    <b v="0"/>
    <x v="29"/>
    <b v="0"/>
  </r>
  <r>
    <n v="1695"/>
    <x v="1695"/>
    <s v="We are the Preacher's Daughters &amp; recording a HYMNS CD with our unique vocal duo &amp; interwoven Cello. Hymns in a fresh, beautiful way."/>
    <x v="14"/>
    <x v="1166"/>
    <x v="3"/>
    <x v="0"/>
    <x v="0"/>
    <n v="1491786000"/>
    <x v="1695"/>
    <b v="0"/>
    <x v="23"/>
    <b v="0"/>
  </r>
  <r>
    <n v="1696"/>
    <x v="1696"/>
    <s v="I was dying. No will to live. Angel spoke to me. Changed my life. Help me to Share the message with the world. My life changing story."/>
    <x v="82"/>
    <x v="117"/>
    <x v="3"/>
    <x v="0"/>
    <x v="0"/>
    <n v="1491007211"/>
    <x v="1696"/>
    <b v="0"/>
    <x v="78"/>
    <b v="0"/>
  </r>
  <r>
    <n v="1697"/>
    <x v="1697"/>
    <s v="You can help create an awesome new worship album and in return get exclusive rewards ONLY for backers of this project."/>
    <x v="78"/>
    <x v="1167"/>
    <x v="3"/>
    <x v="0"/>
    <x v="0"/>
    <n v="1491781648"/>
    <x v="1697"/>
    <b v="0"/>
    <x v="19"/>
    <b v="0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x v="0"/>
    <n v="1490499180"/>
    <x v="1698"/>
    <b v="0"/>
    <x v="78"/>
    <b v="0"/>
  </r>
  <r>
    <n v="1699"/>
    <x v="1699"/>
    <s v="Friends! Will you help me create a new worship album??! I want this album to give God the worship he deserves and draw people to Him."/>
    <x v="279"/>
    <x v="1168"/>
    <x v="3"/>
    <x v="0"/>
    <x v="0"/>
    <n v="1491943445"/>
    <x v="1699"/>
    <b v="0"/>
    <x v="80"/>
    <b v="0"/>
  </r>
  <r>
    <n v="1700"/>
    <x v="1700"/>
    <s v="My debut full-length album. This album will be a new direction as we hope to capture the worship that happens when you're at camp."/>
    <x v="22"/>
    <x v="1169"/>
    <x v="3"/>
    <x v="0"/>
    <x v="0"/>
    <n v="1491019200"/>
    <x v="1700"/>
    <b v="0"/>
    <x v="1"/>
    <b v="0"/>
  </r>
  <r>
    <n v="1701"/>
    <x v="1701"/>
    <s v="The passion I have for music is intense, super natural and uniquely divine.The encompassing vibe of a great song dressed in great beat"/>
    <x v="280"/>
    <x v="115"/>
    <x v="2"/>
    <x v="0"/>
    <x v="0"/>
    <n v="1421337405"/>
    <x v="1701"/>
    <b v="0"/>
    <x v="84"/>
    <b v="0"/>
  </r>
  <r>
    <n v="1702"/>
    <x v="1702"/>
    <s v="I can do all things through christ jesus"/>
    <x v="281"/>
    <x v="116"/>
    <x v="2"/>
    <x v="0"/>
    <x v="0"/>
    <n v="1427745150"/>
    <x v="1702"/>
    <b v="0"/>
    <x v="29"/>
    <b v="0"/>
  </r>
  <r>
    <n v="1703"/>
    <x v="1703"/>
    <s v="I would love for you to be a part of helping me raise money for music and video production to launch my first Worship album!"/>
    <x v="10"/>
    <x v="152"/>
    <x v="2"/>
    <x v="0"/>
    <x v="0"/>
    <n v="1441003537"/>
    <x v="1703"/>
    <b v="0"/>
    <x v="84"/>
    <b v="0"/>
  </r>
  <r>
    <n v="1704"/>
    <x v="1704"/>
    <s v="We want to record an album of popular praise &amp; worship songs with our own influence and style."/>
    <x v="13"/>
    <x v="1170"/>
    <x v="2"/>
    <x v="0"/>
    <x v="0"/>
    <n v="1424056873"/>
    <x v="1704"/>
    <b v="0"/>
    <x v="202"/>
    <b v="0"/>
  </r>
  <r>
    <n v="1705"/>
    <x v="1705"/>
    <s v="An instrumental album that ranges from hymns to contemporary music. All the music is recorded by myself."/>
    <x v="13"/>
    <x v="117"/>
    <x v="2"/>
    <x v="0"/>
    <x v="0"/>
    <n v="1441814400"/>
    <x v="1705"/>
    <b v="0"/>
    <x v="78"/>
    <b v="0"/>
  </r>
  <r>
    <n v="1706"/>
    <x v="1706"/>
    <s v="Unsere &quot;Aufgabe&quot; ist es, fÃ¼r Christen da zu sein die keiner Gemeinde angehÃ¶ren. Zudem spielt Lobpreis eine Zentrale Rolle."/>
    <x v="62"/>
    <x v="117"/>
    <x v="2"/>
    <x v="12"/>
    <x v="3"/>
    <n v="1440314472"/>
    <x v="1706"/>
    <b v="0"/>
    <x v="78"/>
    <b v="0"/>
  </r>
  <r>
    <n v="1707"/>
    <x v="1707"/>
    <s v="We exist to proclaim the love of Christ through music! Partner with our ministry and help us spread God's love with a new studio album!"/>
    <x v="10"/>
    <x v="1171"/>
    <x v="2"/>
    <x v="0"/>
    <x v="0"/>
    <n v="1459181895"/>
    <x v="1707"/>
    <b v="0"/>
    <x v="82"/>
    <b v="0"/>
  </r>
  <r>
    <n v="1708"/>
    <x v="1708"/>
    <s v="A debut album for the New Gate Church's praise team; making a cd filled with original songs from a team of misfits with 1 goal in mind"/>
    <x v="39"/>
    <x v="117"/>
    <x v="2"/>
    <x v="0"/>
    <x v="0"/>
    <n v="1462135706"/>
    <x v="1708"/>
    <b v="0"/>
    <x v="78"/>
    <b v="0"/>
  </r>
  <r>
    <n v="1709"/>
    <x v="1709"/>
    <s v="A project to set psalms to music. The psalms are taken from the English Standard Version (ESV) of the Bible."/>
    <x v="257"/>
    <x v="1079"/>
    <x v="2"/>
    <x v="0"/>
    <x v="0"/>
    <n v="1409513940"/>
    <x v="1709"/>
    <b v="0"/>
    <x v="80"/>
    <b v="0"/>
  </r>
  <r>
    <n v="1710"/>
    <x v="1710"/>
    <s v="We want to create a gospel live album which has never been produced before."/>
    <x v="10"/>
    <x v="1172"/>
    <x v="2"/>
    <x v="12"/>
    <x v="3"/>
    <n v="1453122000"/>
    <x v="1710"/>
    <b v="0"/>
    <x v="29"/>
    <b v="0"/>
  </r>
  <r>
    <n v="1711"/>
    <x v="1711"/>
    <s v="&quot;Redemption&quot; is a multi-cultural worship album aimed at giving you an 'around-the-world' experience of Jesus-focused worship."/>
    <x v="3"/>
    <x v="1121"/>
    <x v="2"/>
    <x v="0"/>
    <x v="0"/>
    <n v="1409585434"/>
    <x v="1711"/>
    <b v="0"/>
    <x v="84"/>
    <b v="0"/>
  </r>
  <r>
    <n v="1712"/>
    <x v="1712"/>
    <s v="Recording/equipment for MCM - a team of musicians who will help your local musicians to hold your own Cowboy Church with Gospel Music"/>
    <x v="10"/>
    <x v="117"/>
    <x v="2"/>
    <x v="0"/>
    <x v="0"/>
    <n v="1435701353"/>
    <x v="1712"/>
    <b v="0"/>
    <x v="78"/>
    <b v="0"/>
  </r>
  <r>
    <n v="1713"/>
    <x v="1713"/>
    <s v="This music project is a compilation to my up-coming book UNCOVERED ME, I need your support to help me go to New York and complete it."/>
    <x v="9"/>
    <x v="155"/>
    <x v="2"/>
    <x v="0"/>
    <x v="0"/>
    <n v="1412536412"/>
    <x v="1713"/>
    <b v="0"/>
    <x v="29"/>
    <b v="0"/>
  </r>
  <r>
    <n v="1714"/>
    <x v="1714"/>
    <s v="Change the world. Music should be more fun, positive, and compassionate. What goes into your ears is important- same for your kids."/>
    <x v="31"/>
    <x v="1173"/>
    <x v="2"/>
    <x v="0"/>
    <x v="0"/>
    <n v="1430517761"/>
    <x v="1714"/>
    <b v="0"/>
    <x v="57"/>
    <b v="0"/>
  </r>
  <r>
    <n v="1715"/>
    <x v="1715"/>
    <s v="Kimberly Stokes the daughter of Elder Baby Stokes Jr, of Bibleway C.O.G.I.C, is currently working on a EP. She is sharing her heart"/>
    <x v="10"/>
    <x v="143"/>
    <x v="2"/>
    <x v="0"/>
    <x v="0"/>
    <n v="1427772120"/>
    <x v="1715"/>
    <b v="0"/>
    <x v="84"/>
    <b v="0"/>
  </r>
  <r>
    <n v="1716"/>
    <x v="1716"/>
    <s v="New Twin Cities based Gospel Chorus and music ministry. Join us as we grow and support this exciting mission with our launch Feb 11th!!"/>
    <x v="13"/>
    <x v="403"/>
    <x v="2"/>
    <x v="0"/>
    <x v="0"/>
    <n v="1481295099"/>
    <x v="1716"/>
    <b v="0"/>
    <x v="83"/>
    <b v="0"/>
  </r>
  <r>
    <n v="1717"/>
    <x v="1717"/>
    <s v="Our first record created to reach, inspire, and ultimately express the love of Jesus to our generation."/>
    <x v="282"/>
    <x v="1174"/>
    <x v="2"/>
    <x v="0"/>
    <x v="0"/>
    <n v="1461211200"/>
    <x v="1717"/>
    <b v="0"/>
    <x v="14"/>
    <b v="0"/>
  </r>
  <r>
    <n v="1718"/>
    <x v="1718"/>
    <s v="A melody for the galaxy."/>
    <x v="19"/>
    <x v="735"/>
    <x v="2"/>
    <x v="0"/>
    <x v="0"/>
    <n v="1463201940"/>
    <x v="1718"/>
    <b v="0"/>
    <x v="84"/>
    <b v="0"/>
  </r>
  <r>
    <n v="1719"/>
    <x v="1719"/>
    <s v="Building the foundation for a great work! Join us on our journey to bring a fresh approach to ministry through song and testimony!"/>
    <x v="23"/>
    <x v="428"/>
    <x v="2"/>
    <x v="0"/>
    <x v="0"/>
    <n v="1410958191"/>
    <x v="1719"/>
    <b v="0"/>
    <x v="83"/>
    <b v="0"/>
  </r>
  <r>
    <n v="1720"/>
    <x v="1720"/>
    <s v="Justin and Elly Heckel just finished recording their Debut Album and need your help to release it to the rest of the World!"/>
    <x v="23"/>
    <x v="1175"/>
    <x v="2"/>
    <x v="0"/>
    <x v="0"/>
    <n v="1415562471"/>
    <x v="1720"/>
    <b v="0"/>
    <x v="22"/>
    <b v="0"/>
  </r>
  <r>
    <n v="1721"/>
    <x v="1721"/>
    <s v="Heavens calling is an album for people all over the world in need of a healing for the soul, positive mindset and total prosperity"/>
    <x v="10"/>
    <x v="117"/>
    <x v="2"/>
    <x v="0"/>
    <x v="0"/>
    <n v="1449831863"/>
    <x v="1721"/>
    <b v="0"/>
    <x v="78"/>
    <b v="0"/>
  </r>
  <r>
    <n v="1722"/>
    <x v="1722"/>
    <s v="I am raising money to leave a legacy for the DC Gospel Stars and preserve this art form for music lovers of this style."/>
    <x v="283"/>
    <x v="116"/>
    <x v="2"/>
    <x v="0"/>
    <x v="0"/>
    <n v="1459642200"/>
    <x v="1722"/>
    <b v="0"/>
    <x v="29"/>
    <b v="0"/>
  </r>
  <r>
    <n v="1723"/>
    <x v="1723"/>
    <s v="We are a vocal group from the Northwest looking to create a gospel, jazz, a cappella ablum and would love the support of music lovers."/>
    <x v="3"/>
    <x v="1084"/>
    <x v="2"/>
    <x v="0"/>
    <x v="0"/>
    <n v="1435730400"/>
    <x v="1723"/>
    <b v="0"/>
    <x v="83"/>
    <b v="0"/>
  </r>
  <r>
    <n v="1724"/>
    <x v="1724"/>
    <s v="We are just some guys who Love the Lord and want to share our personal experiences of what GOD has done for us through our music."/>
    <x v="12"/>
    <x v="428"/>
    <x v="2"/>
    <x v="0"/>
    <x v="0"/>
    <n v="1414707762"/>
    <x v="1724"/>
    <b v="0"/>
    <x v="80"/>
    <b v="0"/>
  </r>
  <r>
    <n v="1725"/>
    <x v="1725"/>
    <s v="Christian band signed to VECA Records to release their debut album in Spring 2015.  This ministry is relying on faith-based donations."/>
    <x v="62"/>
    <x v="145"/>
    <x v="2"/>
    <x v="0"/>
    <x v="0"/>
    <n v="1408922049"/>
    <x v="1725"/>
    <b v="0"/>
    <x v="82"/>
    <b v="0"/>
  </r>
  <r>
    <n v="1726"/>
    <x v="1726"/>
    <s v="Amanda Joy Hall's sophomore album, &quot;Every Day&quot;. Release expected July 2014"/>
    <x v="115"/>
    <x v="1176"/>
    <x v="2"/>
    <x v="0"/>
    <x v="0"/>
    <n v="1403906664"/>
    <x v="1726"/>
    <b v="0"/>
    <x v="38"/>
    <b v="0"/>
  </r>
  <r>
    <n v="1727"/>
    <x v="1727"/>
    <s v="Please help fund my second Prophetic Guitar album. Be a part of a pioneering and groundbreaking sound released from Heaven."/>
    <x v="9"/>
    <x v="116"/>
    <x v="2"/>
    <x v="1"/>
    <x v="1"/>
    <n v="1428231600"/>
    <x v="1727"/>
    <b v="0"/>
    <x v="29"/>
    <b v="0"/>
  </r>
  <r>
    <n v="1728"/>
    <x v="1728"/>
    <s v="Be in God's presence through instrumental covers of hymns. Help me build a home studio to freely distribute this album."/>
    <x v="21"/>
    <x v="1177"/>
    <x v="2"/>
    <x v="0"/>
    <x v="0"/>
    <n v="1445439674"/>
    <x v="1728"/>
    <b v="0"/>
    <x v="63"/>
    <b v="0"/>
  </r>
  <r>
    <n v="1729"/>
    <x v="1729"/>
    <s v="A few years back, I was inspired to write some songs, turned out the messages are real but a little scary, I need help to produce."/>
    <x v="3"/>
    <x v="117"/>
    <x v="2"/>
    <x v="0"/>
    <x v="0"/>
    <n v="1465521306"/>
    <x v="1729"/>
    <b v="0"/>
    <x v="78"/>
    <b v="0"/>
  </r>
  <r>
    <n v="1730"/>
    <x v="1730"/>
    <s v="Hello, I am raising money to fund my first solo Album.  This project is my testimony that God is truly our shelter in the storm."/>
    <x v="9"/>
    <x v="117"/>
    <x v="2"/>
    <x v="0"/>
    <x v="0"/>
    <n v="1445738783"/>
    <x v="1730"/>
    <b v="0"/>
    <x v="78"/>
    <b v="0"/>
  </r>
  <r>
    <n v="1731"/>
    <x v="1731"/>
    <s v="We are a Christin Worship band looking to midwest tour. God Bless!"/>
    <x v="28"/>
    <x v="117"/>
    <x v="2"/>
    <x v="0"/>
    <x v="0"/>
    <n v="1434034800"/>
    <x v="1731"/>
    <b v="0"/>
    <x v="78"/>
    <b v="0"/>
  </r>
  <r>
    <n v="1732"/>
    <x v="1732"/>
    <s v="This event will be free to the public with approximately 20 Christian vocalist and choirs from several genres. Rock,Blue Grass,Hip Hop."/>
    <x v="23"/>
    <x v="117"/>
    <x v="2"/>
    <x v="0"/>
    <x v="0"/>
    <n v="1452920400"/>
    <x v="1732"/>
    <b v="0"/>
    <x v="78"/>
    <b v="0"/>
  </r>
  <r>
    <n v="1733"/>
    <x v="1733"/>
    <s v="I am trying to share the music I am blessed to have written. https://www.johncox4.com or https://reverbnation.com/johncox4"/>
    <x v="3"/>
    <x v="117"/>
    <x v="2"/>
    <x v="0"/>
    <x v="0"/>
    <n v="1473802200"/>
    <x v="1733"/>
    <b v="0"/>
    <x v="78"/>
    <b v="0"/>
  </r>
  <r>
    <n v="1734"/>
    <x v="1734"/>
    <s v="This is a double venture project. I have finished a new manuscript and currently working on creating a Christian rap CD."/>
    <x v="37"/>
    <x v="116"/>
    <x v="2"/>
    <x v="0"/>
    <x v="0"/>
    <n v="1431046356"/>
    <x v="1734"/>
    <b v="0"/>
    <x v="29"/>
    <b v="0"/>
  </r>
  <r>
    <n v="1735"/>
    <x v="1735"/>
    <s v="RainSong is letting my buy a discounted guitar. I will use this to offer my talents to the ministry programs I'm a part of."/>
    <x v="28"/>
    <x v="178"/>
    <x v="2"/>
    <x v="0"/>
    <x v="0"/>
    <n v="1470598345"/>
    <x v="1735"/>
    <b v="0"/>
    <x v="84"/>
    <b v="0"/>
  </r>
  <r>
    <n v="1736"/>
    <x v="1736"/>
    <s v="A unique meditative album reflecting on the life of Christ, inviting Him into your presence"/>
    <x v="9"/>
    <x v="1178"/>
    <x v="2"/>
    <x v="0"/>
    <x v="0"/>
    <n v="1447018833"/>
    <x v="1736"/>
    <b v="0"/>
    <x v="29"/>
    <b v="0"/>
  </r>
  <r>
    <n v="1737"/>
    <x v="1737"/>
    <s v="An instrumental project in which all songs are incorporated around the healing power of our God. Used for times of prayer &amp; devotion"/>
    <x v="23"/>
    <x v="447"/>
    <x v="2"/>
    <x v="0"/>
    <x v="0"/>
    <n v="1437432392"/>
    <x v="1737"/>
    <b v="0"/>
    <x v="41"/>
    <b v="0"/>
  </r>
  <r>
    <n v="1738"/>
    <x v="1738"/>
    <s v="Music that inspires and gives hope for overcoming and change. And it is good music."/>
    <x v="10"/>
    <x v="170"/>
    <x v="2"/>
    <x v="0"/>
    <x v="0"/>
    <n v="1412283542"/>
    <x v="1738"/>
    <b v="0"/>
    <x v="29"/>
    <b v="0"/>
  </r>
  <r>
    <n v="1739"/>
    <x v="1739"/>
    <s v="HELP US RECORD -- SWEET LOVE -- Listen to this sped up ROUGH version and be sure and check out the unique REWARDS ---"/>
    <x v="28"/>
    <x v="116"/>
    <x v="2"/>
    <x v="0"/>
    <x v="0"/>
    <n v="1462391932"/>
    <x v="1739"/>
    <b v="0"/>
    <x v="29"/>
    <b v="0"/>
  </r>
  <r>
    <n v="1740"/>
    <x v="1740"/>
    <s v="I recently recorded a new single. With your help I can return to the studio. Would you like to be part of my next worship project?"/>
    <x v="9"/>
    <x v="117"/>
    <x v="2"/>
    <x v="0"/>
    <x v="0"/>
    <n v="1437075422"/>
    <x v="1740"/>
    <b v="0"/>
    <x v="78"/>
    <b v="0"/>
  </r>
  <r>
    <n v="1741"/>
    <x v="1741"/>
    <s v="A photo journal documenting my experiences and travels across New Zealand"/>
    <x v="38"/>
    <x v="414"/>
    <x v="0"/>
    <x v="1"/>
    <x v="1"/>
    <n v="1433948671"/>
    <x v="1741"/>
    <b v="0"/>
    <x v="47"/>
    <b v="1"/>
  </r>
  <r>
    <n v="1742"/>
    <x v="1742"/>
    <s v="Clark &amp; Addison: A Wrigley Field Photography Book that would be the perfect addition to your sports collection, office or coffee table!"/>
    <x v="13"/>
    <x v="1179"/>
    <x v="0"/>
    <x v="0"/>
    <x v="0"/>
    <n v="1483822800"/>
    <x v="1742"/>
    <b v="0"/>
    <x v="69"/>
    <b v="1"/>
  </r>
  <r>
    <n v="1743"/>
    <x v="1743"/>
    <s v="Visual documentation of the endangered IÃ±upiat language, captured in the form of a printed photography book."/>
    <x v="12"/>
    <x v="11"/>
    <x v="0"/>
    <x v="0"/>
    <x v="0"/>
    <n v="1472270340"/>
    <x v="1743"/>
    <b v="0"/>
    <x v="85"/>
    <b v="1"/>
  </r>
  <r>
    <n v="1744"/>
    <x v="1744"/>
    <s v="This book is the embodiment of my passion for water &amp; photography, which I hope will inspire you to pick up your camera and explore."/>
    <x v="62"/>
    <x v="1180"/>
    <x v="0"/>
    <x v="1"/>
    <x v="1"/>
    <n v="1425821477"/>
    <x v="1744"/>
    <b v="0"/>
    <x v="16"/>
    <b v="1"/>
  </r>
  <r>
    <n v="1745"/>
    <x v="1745"/>
    <s v="A Guidebook to the Coolest Places and Things About Detroit by The Nain Rouge, or Red Gnome, Detroit's oldest and coolest resident."/>
    <x v="39"/>
    <x v="1181"/>
    <x v="0"/>
    <x v="0"/>
    <x v="0"/>
    <n v="1482372000"/>
    <x v="1745"/>
    <b v="0"/>
    <x v="30"/>
    <b v="1"/>
  </r>
  <r>
    <n v="1746"/>
    <x v="1746"/>
    <s v="Photo-documenting the refugees of France. Witnessing their humanity. Exploring the common threads of what it means to live at the Edge."/>
    <x v="36"/>
    <x v="1182"/>
    <x v="0"/>
    <x v="0"/>
    <x v="0"/>
    <n v="1479952800"/>
    <x v="1746"/>
    <b v="0"/>
    <x v="329"/>
    <b v="1"/>
  </r>
  <r>
    <n v="1747"/>
    <x v="1747"/>
    <s v="A beautiful, limited edition, photobook about the story of the last year of my mother's life, to be published by Dewi Lewis."/>
    <x v="7"/>
    <x v="1183"/>
    <x v="0"/>
    <x v="1"/>
    <x v="1"/>
    <n v="1447426800"/>
    <x v="1747"/>
    <b v="0"/>
    <x v="180"/>
    <b v="1"/>
  </r>
  <r>
    <n v="1748"/>
    <x v="1748"/>
    <s v="Telling the story of the city through remarkable people who live in Vancouver today."/>
    <x v="63"/>
    <x v="1184"/>
    <x v="0"/>
    <x v="5"/>
    <x v="5"/>
    <n v="1441234143"/>
    <x v="1748"/>
    <b v="0"/>
    <x v="331"/>
    <b v="1"/>
  </r>
  <r>
    <n v="1749"/>
    <x v="1749"/>
    <s v="Help me fund the production run of my first book by local Photographer Sandro Ortolani."/>
    <x v="284"/>
    <x v="1185"/>
    <x v="0"/>
    <x v="19"/>
    <x v="3"/>
    <n v="1488394800"/>
    <x v="1749"/>
    <b v="0"/>
    <x v="132"/>
    <b v="1"/>
  </r>
  <r>
    <n v="1750"/>
    <x v="1750"/>
    <s v="A book of portraits and histories making LGBT (Lesbian, Gay, Transgender, Bisexual) loving relationships visible, normal, and accepted."/>
    <x v="10"/>
    <x v="1186"/>
    <x v="0"/>
    <x v="0"/>
    <x v="0"/>
    <n v="1461096304"/>
    <x v="1750"/>
    <b v="0"/>
    <x v="207"/>
    <b v="1"/>
  </r>
  <r>
    <n v="1751"/>
    <x v="1751"/>
    <s v="Photographs and stories culled from 10 years of road trips through rural Greece"/>
    <x v="3"/>
    <x v="1187"/>
    <x v="0"/>
    <x v="0"/>
    <x v="0"/>
    <n v="1426787123"/>
    <x v="1751"/>
    <b v="0"/>
    <x v="42"/>
    <b v="1"/>
  </r>
  <r>
    <n v="1752"/>
    <x v="1752"/>
    <s v="A little book of calm, in picture form, that will soothe the soul and un-furrow the brow."/>
    <x v="38"/>
    <x v="1188"/>
    <x v="0"/>
    <x v="1"/>
    <x v="1"/>
    <n v="1476425082"/>
    <x v="1752"/>
    <b v="0"/>
    <x v="240"/>
    <b v="1"/>
  </r>
  <r>
    <n v="1753"/>
    <x v="1753"/>
    <s v="A friend or fiend? To me he is both, this is his story - in his words, out of his mind, in my photos and straight in to your hearts!"/>
    <x v="36"/>
    <x v="1189"/>
    <x v="0"/>
    <x v="8"/>
    <x v="7"/>
    <n v="1458579568"/>
    <x v="1753"/>
    <b v="0"/>
    <x v="2"/>
    <b v="1"/>
  </r>
  <r>
    <n v="1754"/>
    <x v="1754"/>
    <s v="A photography publication that looks behind the myths, clichÃ©s and fairytales that surround Ottawa, the capital of Canada."/>
    <x v="0"/>
    <x v="1190"/>
    <x v="0"/>
    <x v="5"/>
    <x v="5"/>
    <n v="1428091353"/>
    <x v="1754"/>
    <b v="0"/>
    <x v="240"/>
    <b v="1"/>
  </r>
  <r>
    <n v="1755"/>
    <x v="1755"/>
    <s v="For about a year I've been taking pictures while walking around the block with my dog. Want to publish a ebook of what I captured."/>
    <x v="251"/>
    <x v="134"/>
    <x v="0"/>
    <x v="0"/>
    <x v="0"/>
    <n v="1444071361"/>
    <x v="1755"/>
    <b v="0"/>
    <x v="80"/>
    <b v="1"/>
  </r>
  <r>
    <n v="1756"/>
    <x v="1756"/>
    <s v="214 is a photobook about the local hip hop culture in Dallas, Texas between 2012 and 2014 by photographer, Mariah Tyler."/>
    <x v="62"/>
    <x v="1191"/>
    <x v="0"/>
    <x v="0"/>
    <x v="0"/>
    <n v="1472443269"/>
    <x v="1756"/>
    <b v="0"/>
    <x v="148"/>
    <b v="1"/>
  </r>
  <r>
    <n v="1757"/>
    <x v="1757"/>
    <s v="I want to create a self published photo art book on the topic of the resurgence of femininity."/>
    <x v="10"/>
    <x v="1192"/>
    <x v="0"/>
    <x v="0"/>
    <x v="0"/>
    <n v="1485631740"/>
    <x v="1757"/>
    <b v="0"/>
    <x v="25"/>
    <b v="1"/>
  </r>
  <r>
    <n v="1758"/>
    <x v="1758"/>
    <s v="Yashica TLRs (Twin Lens Reflex) history cards are a cool way to present Yashica TLR collections in a fun way: by playing cards. Enjoy!"/>
    <x v="28"/>
    <x v="1193"/>
    <x v="0"/>
    <x v="0"/>
    <x v="0"/>
    <n v="1468536992"/>
    <x v="1758"/>
    <b v="0"/>
    <x v="74"/>
    <b v="1"/>
  </r>
  <r>
    <n v="1759"/>
    <x v="1759"/>
    <s v="Death Valley will be the first photo book of Andi State"/>
    <x v="10"/>
    <x v="1194"/>
    <x v="0"/>
    <x v="0"/>
    <x v="0"/>
    <n v="1427309629"/>
    <x v="1759"/>
    <b v="0"/>
    <x v="72"/>
    <b v="1"/>
  </r>
  <r>
    <n v="1760"/>
    <x v="1760"/>
    <s v="Thank you all so much for your pledges! We reached the goal! To continue supporting or for any questions email arisjerome@gmail.com"/>
    <x v="10"/>
    <x v="1195"/>
    <x v="0"/>
    <x v="0"/>
    <x v="0"/>
    <n v="1456416513"/>
    <x v="1760"/>
    <b v="0"/>
    <x v="332"/>
    <b v="1"/>
  </r>
  <r>
    <n v="1761"/>
    <x v="1761"/>
    <s v="A hardcover photobook telling the naked truth of a young photographers journey."/>
    <x v="213"/>
    <x v="1196"/>
    <x v="0"/>
    <x v="1"/>
    <x v="1"/>
    <n v="1442065060"/>
    <x v="1761"/>
    <b v="0"/>
    <x v="83"/>
    <b v="1"/>
  </r>
  <r>
    <n v="1762"/>
    <x v="1762"/>
    <s v="Project rewards $25 gets you 190+ digital images"/>
    <x v="213"/>
    <x v="1197"/>
    <x v="0"/>
    <x v="0"/>
    <x v="0"/>
    <n v="1457739245"/>
    <x v="1762"/>
    <b v="0"/>
    <x v="20"/>
    <b v="1"/>
  </r>
  <r>
    <n v="1763"/>
    <x v="1763"/>
    <s v="Hardcover photo book featuring bold, beautiful, confident models and coffee tables in outrageous juxtaposition with the backgrounds."/>
    <x v="14"/>
    <x v="1198"/>
    <x v="0"/>
    <x v="0"/>
    <x v="0"/>
    <n v="1477255840"/>
    <x v="1763"/>
    <b v="0"/>
    <x v="115"/>
    <b v="1"/>
  </r>
  <r>
    <n v="1764"/>
    <x v="1764"/>
    <s v="Individual sportspeople are masters of their own destiny. This book is a gritty behind the scenes look at boxers striving for success"/>
    <x v="34"/>
    <x v="1199"/>
    <x v="2"/>
    <x v="1"/>
    <x v="1"/>
    <n v="1407065979"/>
    <x v="1764"/>
    <b v="1"/>
    <x v="70"/>
    <b v="0"/>
  </r>
  <r>
    <n v="1765"/>
    <x v="1765"/>
    <s v="Everyday I meet new people and everyday I learn a new story. These are the most popular of those stories from the first year of OTWISI."/>
    <x v="78"/>
    <x v="1200"/>
    <x v="2"/>
    <x v="0"/>
    <x v="0"/>
    <n v="1407972712"/>
    <x v="1765"/>
    <b v="1"/>
    <x v="273"/>
    <b v="0"/>
  </r>
  <r>
    <n v="1766"/>
    <x v="1766"/>
    <s v="I want to create a beautiful book which documents the Melbourne music scene."/>
    <x v="15"/>
    <x v="117"/>
    <x v="2"/>
    <x v="2"/>
    <x v="2"/>
    <n v="1408999088"/>
    <x v="1766"/>
    <b v="1"/>
    <x v="78"/>
    <b v="0"/>
  </r>
  <r>
    <n v="1767"/>
    <x v="1767"/>
    <s v="A photographic search for the true meaning of pride for ones country during the World Cup"/>
    <x v="10"/>
    <x v="1201"/>
    <x v="2"/>
    <x v="0"/>
    <x v="0"/>
    <n v="1407080884"/>
    <x v="1767"/>
    <b v="1"/>
    <x v="70"/>
    <b v="0"/>
  </r>
  <r>
    <n v="1768"/>
    <x v="1768"/>
    <s v="My goal is to create a catalog of farm-to-table recipes with stunning images from restaurants and farms in the southwest."/>
    <x v="10"/>
    <x v="1202"/>
    <x v="2"/>
    <x v="0"/>
    <x v="0"/>
    <n v="1411824444"/>
    <x v="1768"/>
    <b v="1"/>
    <x v="41"/>
    <b v="0"/>
  </r>
  <r>
    <n v="1769"/>
    <x v="1769"/>
    <s v="To create a publication, and exhibition documenting the collection of Jamie Ross, longtime collector of Navajo Textiles"/>
    <x v="79"/>
    <x v="1203"/>
    <x v="2"/>
    <x v="0"/>
    <x v="0"/>
    <n v="1421177959"/>
    <x v="1769"/>
    <b v="1"/>
    <x v="19"/>
    <b v="0"/>
  </r>
  <r>
    <n v="1770"/>
    <x v="1770"/>
    <s v="Auto-Archives non-profit library will publish a book of previously unseen 60s and 70s motor racing images by photographer Peter Darley."/>
    <x v="142"/>
    <x v="1204"/>
    <x v="2"/>
    <x v="0"/>
    <x v="0"/>
    <n v="1413312194"/>
    <x v="1770"/>
    <b v="1"/>
    <x v="297"/>
    <b v="0"/>
  </r>
  <r>
    <n v="1771"/>
    <x v="1771"/>
    <s v="Photographic book on the historic oil region of Pennsylvania where Edwin Drake drilled the well that started the modern oil industry."/>
    <x v="285"/>
    <x v="1032"/>
    <x v="2"/>
    <x v="1"/>
    <x v="1"/>
    <n v="1414107040"/>
    <x v="1771"/>
    <b v="1"/>
    <x v="20"/>
    <b v="0"/>
  </r>
  <r>
    <n v="1772"/>
    <x v="1772"/>
    <s v="A photobook and a short documentary film telling the story of Holocaust in Northwestern Lithuania"/>
    <x v="62"/>
    <x v="1205"/>
    <x v="2"/>
    <x v="1"/>
    <x v="1"/>
    <n v="1404666836"/>
    <x v="1772"/>
    <b v="1"/>
    <x v="10"/>
    <b v="0"/>
  </r>
  <r>
    <n v="1773"/>
    <x v="1773"/>
    <s v="True Faith is a book about the true story of Ed Stilley and his promise to God to make instruments and give them to children for free."/>
    <x v="11"/>
    <x v="1020"/>
    <x v="2"/>
    <x v="0"/>
    <x v="0"/>
    <n v="1421691298"/>
    <x v="1773"/>
    <b v="1"/>
    <x v="10"/>
    <b v="0"/>
  </r>
  <r>
    <n v="1774"/>
    <x v="1774"/>
    <s v="A photo book of the artist's present and future portraits from 2013 to 2015, including actor and human rights activist George Takei."/>
    <x v="30"/>
    <x v="1206"/>
    <x v="2"/>
    <x v="0"/>
    <x v="0"/>
    <n v="1417273140"/>
    <x v="1774"/>
    <b v="1"/>
    <x v="62"/>
    <b v="0"/>
  </r>
  <r>
    <n v="1775"/>
    <x v="1775"/>
    <s v="Rarely seen images of Muhammad Ali in his prime as he trained in Miami Beach at the famous 5th Street Gym in the early 70s"/>
    <x v="286"/>
    <x v="1207"/>
    <x v="2"/>
    <x v="0"/>
    <x v="0"/>
    <n v="1414193160"/>
    <x v="1775"/>
    <b v="1"/>
    <x v="204"/>
    <b v="0"/>
  </r>
  <r>
    <n v="1776"/>
    <x v="1776"/>
    <s v="A documentation of the implications of hedonistic architectural ventures in Dubai, the fastest growing city on the planet."/>
    <x v="10"/>
    <x v="400"/>
    <x v="2"/>
    <x v="1"/>
    <x v="1"/>
    <n v="1414623471"/>
    <x v="1776"/>
    <b v="1"/>
    <x v="80"/>
    <b v="0"/>
  </r>
  <r>
    <n v="1777"/>
    <x v="1777"/>
    <s v="Photobook â€˜All along the Control Towerâ€™ by Theo and Frans Barten. Photos of more than 50 disused WW2 Control Towers in the UK."/>
    <x v="225"/>
    <x v="1208"/>
    <x v="2"/>
    <x v="9"/>
    <x v="3"/>
    <n v="1424421253"/>
    <x v="1777"/>
    <b v="1"/>
    <x v="73"/>
    <b v="0"/>
  </r>
  <r>
    <n v="1778"/>
    <x v="1778"/>
    <s v="This book combines portraits of Cuban life and and society with quotes from a diverse group of Cubans that live in Cuba now."/>
    <x v="63"/>
    <x v="1209"/>
    <x v="2"/>
    <x v="0"/>
    <x v="0"/>
    <n v="1427485395"/>
    <x v="1778"/>
    <b v="1"/>
    <x v="41"/>
    <b v="0"/>
  </r>
  <r>
    <n v="1779"/>
    <x v="1779"/>
    <s v="Publication of an award-winning photographic series that explores the endless and beautiful dance between creation and destruction."/>
    <x v="34"/>
    <x v="1210"/>
    <x v="2"/>
    <x v="0"/>
    <x v="0"/>
    <n v="1472834180"/>
    <x v="1779"/>
    <b v="1"/>
    <x v="44"/>
    <b v="0"/>
  </r>
  <r>
    <n v="1780"/>
    <x v="1780"/>
    <s v="It is time to recognize and give to the indigenus groups the credit they deserve. It is time to understand where we come from."/>
    <x v="11"/>
    <x v="1211"/>
    <x v="2"/>
    <x v="0"/>
    <x v="0"/>
    <n v="1467469510"/>
    <x v="1780"/>
    <b v="1"/>
    <x v="215"/>
    <b v="0"/>
  </r>
  <r>
    <n v="1781"/>
    <x v="1781"/>
    <s v="A photobook of the US presidential election from a citizen's point of view, showing the major conventions, rallies, and election day."/>
    <x v="62"/>
    <x v="1212"/>
    <x v="2"/>
    <x v="0"/>
    <x v="0"/>
    <n v="1473950945"/>
    <x v="1781"/>
    <b v="1"/>
    <x v="54"/>
    <b v="0"/>
  </r>
  <r>
    <n v="1782"/>
    <x v="1782"/>
    <s v="I am traveling across the entire USA documenting cocktail culture to publish a stunning hard cover photo book of the resulting work."/>
    <x v="19"/>
    <x v="1213"/>
    <x v="2"/>
    <x v="0"/>
    <x v="0"/>
    <n v="1456062489"/>
    <x v="1782"/>
    <b v="1"/>
    <x v="88"/>
    <b v="0"/>
  </r>
  <r>
    <n v="1783"/>
    <x v="1783"/>
    <s v="My Buddy Spirit and I, Ara, camping full time camera on hand for a bit over nine years. &quot;Hue of my Vision&quot; is our Photo Book."/>
    <x v="79"/>
    <x v="1214"/>
    <x v="2"/>
    <x v="0"/>
    <x v="0"/>
    <n v="1432248478"/>
    <x v="1783"/>
    <b v="1"/>
    <x v="333"/>
    <b v="0"/>
  </r>
  <r>
    <n v="1784"/>
    <x v="1784"/>
    <s v="I want to publish my first photo book and make prints based on a series of rooftop cityscapes I took in 2014 of the city that I love."/>
    <x v="10"/>
    <x v="1215"/>
    <x v="2"/>
    <x v="0"/>
    <x v="0"/>
    <n v="1422674700"/>
    <x v="1784"/>
    <b v="1"/>
    <x v="51"/>
    <b v="0"/>
  </r>
  <r>
    <n v="1785"/>
    <x v="1785"/>
    <s v="A book about a school bus converted into a living space, and the adventure shared by friends on its maiden voyage."/>
    <x v="95"/>
    <x v="1216"/>
    <x v="2"/>
    <x v="0"/>
    <x v="0"/>
    <n v="1413417600"/>
    <x v="1785"/>
    <b v="1"/>
    <x v="52"/>
    <b v="0"/>
  </r>
  <r>
    <n v="1786"/>
    <x v="1786"/>
    <s v="A photo book that shows a timeless trip from Portugal to Sri Lanka in a subjective point of view through an old Hasselblad objective."/>
    <x v="168"/>
    <x v="1217"/>
    <x v="2"/>
    <x v="9"/>
    <x v="3"/>
    <n v="1418649177"/>
    <x v="1786"/>
    <b v="1"/>
    <x v="60"/>
    <b v="0"/>
  </r>
  <r>
    <n v="1787"/>
    <x v="1787"/>
    <s v="Raising awareness to the effects of global warming through photographs of the high mountains of Peru."/>
    <x v="3"/>
    <x v="1218"/>
    <x v="2"/>
    <x v="0"/>
    <x v="0"/>
    <n v="1428158637"/>
    <x v="1787"/>
    <b v="1"/>
    <x v="54"/>
    <b v="0"/>
  </r>
  <r>
    <n v="1788"/>
    <x v="1788"/>
    <s v="A photo book celebrating Goths, exploring their lives and giving an insight into what Goth is for them."/>
    <x v="62"/>
    <x v="382"/>
    <x v="2"/>
    <x v="1"/>
    <x v="1"/>
    <n v="1414795542"/>
    <x v="1788"/>
    <b v="1"/>
    <x v="80"/>
    <b v="0"/>
  </r>
  <r>
    <n v="1789"/>
    <x v="1789"/>
    <s v="I want to create a portfolio to show all the aspects of the adrenaline filled game of paintball. Focusing on tournament players"/>
    <x v="6"/>
    <x v="130"/>
    <x v="2"/>
    <x v="0"/>
    <x v="0"/>
    <n v="1421042403"/>
    <x v="1789"/>
    <b v="1"/>
    <x v="80"/>
    <b v="0"/>
  </r>
  <r>
    <n v="1790"/>
    <x v="1790"/>
    <s v="70 years of incredible photography sits patiently in old film sheet boxes, waiting for a return to relevance."/>
    <x v="287"/>
    <x v="1219"/>
    <x v="2"/>
    <x v="0"/>
    <x v="0"/>
    <n v="1423152678"/>
    <x v="1790"/>
    <b v="1"/>
    <x v="41"/>
    <b v="0"/>
  </r>
  <r>
    <n v="1791"/>
    <x v="1791"/>
    <s v="For the love of street photography and the beauty of traditional cultures in southern Italy."/>
    <x v="9"/>
    <x v="1220"/>
    <x v="2"/>
    <x v="1"/>
    <x v="1"/>
    <n v="1422553565"/>
    <x v="1791"/>
    <b v="1"/>
    <x v="80"/>
    <b v="0"/>
  </r>
  <r>
    <n v="1792"/>
    <x v="1792"/>
    <s v="In 1970 Helaine Garren shot a series of images at Bensingerâ€™s Pool Hall in Chicago, Illinois."/>
    <x v="31"/>
    <x v="1221"/>
    <x v="2"/>
    <x v="0"/>
    <x v="0"/>
    <n v="1439189940"/>
    <x v="1792"/>
    <b v="1"/>
    <x v="237"/>
    <b v="0"/>
  </r>
  <r>
    <n v="1793"/>
    <x v="1793"/>
    <s v="The beginning of a long term project to document life of the Karen ethnic group on the border of Thailand and Burma."/>
    <x v="9"/>
    <x v="130"/>
    <x v="2"/>
    <x v="2"/>
    <x v="2"/>
    <n v="1417127040"/>
    <x v="1793"/>
    <b v="1"/>
    <x v="84"/>
    <b v="0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x v="0"/>
    <n v="1423660422"/>
    <x v="1794"/>
    <b v="1"/>
    <x v="59"/>
    <b v="0"/>
  </r>
  <r>
    <n v="1795"/>
    <x v="1795"/>
    <s v="A photography book documenting the impact of the ISAF mission on the Afghan people of Mazar-e Sharif."/>
    <x v="89"/>
    <x v="1223"/>
    <x v="2"/>
    <x v="12"/>
    <x v="3"/>
    <n v="1476460800"/>
    <x v="1795"/>
    <b v="1"/>
    <x v="75"/>
    <b v="0"/>
  </r>
  <r>
    <n v="1796"/>
    <x v="1796"/>
    <s v="Kenema is a stunning portrait photography book by British Photographer, Peter Dibdin, capturing community life in Kenema, Sierra Leone."/>
    <x v="266"/>
    <x v="1224"/>
    <x v="2"/>
    <x v="1"/>
    <x v="1"/>
    <n v="1469356366"/>
    <x v="1796"/>
    <b v="1"/>
    <x v="48"/>
    <b v="0"/>
  </r>
  <r>
    <n v="1797"/>
    <x v="1797"/>
    <s v="A photography book that serves as a call to action for Congress to stand up for survivors of domestic and sexual assault."/>
    <x v="3"/>
    <x v="1225"/>
    <x v="2"/>
    <x v="0"/>
    <x v="0"/>
    <n v="1481809189"/>
    <x v="1797"/>
    <b v="1"/>
    <x v="205"/>
    <b v="0"/>
  </r>
  <r>
    <n v="1798"/>
    <x v="1798"/>
    <s v="A photographic series on Mexican cowboys that I want to have published as a fine art book that will also include cowboy poetry."/>
    <x v="194"/>
    <x v="1226"/>
    <x v="2"/>
    <x v="0"/>
    <x v="0"/>
    <n v="1454572233"/>
    <x v="1798"/>
    <b v="1"/>
    <x v="77"/>
    <b v="0"/>
  </r>
  <r>
    <n v="1799"/>
    <x v="1799"/>
    <s v="The UnDiscovered Image, a monthly publication dedicated to photographers."/>
    <x v="23"/>
    <x v="1227"/>
    <x v="2"/>
    <x v="1"/>
    <x v="1"/>
    <n v="1415740408"/>
    <x v="1799"/>
    <b v="1"/>
    <x v="79"/>
    <b v="0"/>
  </r>
  <r>
    <n v="1800"/>
    <x v="1800"/>
    <s v="Shot over 3 years in the U.K &amp; U.S, and featured in press worldwide, we need your help to back the highly anticipated Sikh Project book"/>
    <x v="288"/>
    <x v="1228"/>
    <x v="2"/>
    <x v="1"/>
    <x v="1"/>
    <n v="1476109970"/>
    <x v="1800"/>
    <b v="1"/>
    <x v="116"/>
    <b v="0"/>
  </r>
  <r>
    <n v="1801"/>
    <x v="1801"/>
    <s v="Get involved in Come, Bring, Punish, a new photo book by Ewen Spencer, documenting the European Ballroom scene and the life around it"/>
    <x v="73"/>
    <x v="1229"/>
    <x v="2"/>
    <x v="1"/>
    <x v="1"/>
    <n v="1450181400"/>
    <x v="1801"/>
    <b v="1"/>
    <x v="77"/>
    <b v="0"/>
  </r>
  <r>
    <n v="1802"/>
    <x v="1802"/>
    <s v="Inner Darkness turned into a photobook. Personal work i shot during my recovery...in Berlin."/>
    <x v="8"/>
    <x v="1230"/>
    <x v="2"/>
    <x v="12"/>
    <x v="3"/>
    <n v="1435442340"/>
    <x v="1802"/>
    <b v="1"/>
    <x v="59"/>
    <b v="0"/>
  </r>
  <r>
    <n v="1803"/>
    <x v="1803"/>
    <s v="Photographs capture fleeting experiences, where childhood is our past and adulthood is our future. In between. On the verge."/>
    <x v="178"/>
    <x v="1231"/>
    <x v="2"/>
    <x v="0"/>
    <x v="0"/>
    <n v="1423878182"/>
    <x v="1803"/>
    <b v="1"/>
    <x v="11"/>
    <b v="0"/>
  </r>
  <r>
    <n v="1804"/>
    <x v="1804"/>
    <s v="A beautiful book of Polaroid photographs which celebrates the beauty, diversity, and distinctive character of Colombia"/>
    <x v="289"/>
    <x v="1232"/>
    <x v="2"/>
    <x v="0"/>
    <x v="0"/>
    <n v="1447521404"/>
    <x v="1804"/>
    <b v="1"/>
    <x v="47"/>
    <b v="0"/>
  </r>
  <r>
    <n v="1805"/>
    <x v="1805"/>
    <s v="The production of the book about my long term project &quot;The Travellers&quot;, Ireland`s biggest minority group with a nomadic origin."/>
    <x v="290"/>
    <x v="1233"/>
    <x v="2"/>
    <x v="12"/>
    <x v="3"/>
    <n v="1443808800"/>
    <x v="1805"/>
    <b v="1"/>
    <x v="259"/>
    <b v="0"/>
  </r>
  <r>
    <n v="1806"/>
    <x v="1806"/>
    <s v="Join me in publishing an amazing and unprecedented book with full frontal photopraphs of 8 American Presidents Naked"/>
    <x v="22"/>
    <x v="1234"/>
    <x v="2"/>
    <x v="1"/>
    <x v="1"/>
    <n v="1412090349"/>
    <x v="1806"/>
    <b v="1"/>
    <x v="22"/>
    <b v="0"/>
  </r>
  <r>
    <n v="1807"/>
    <x v="1807"/>
    <s v="I want to explore alternative cultures and lifestyles in America."/>
    <x v="10"/>
    <x v="503"/>
    <x v="2"/>
    <x v="0"/>
    <x v="0"/>
    <n v="1411868313"/>
    <x v="1807"/>
    <b v="1"/>
    <x v="22"/>
    <b v="0"/>
  </r>
  <r>
    <n v="1808"/>
    <x v="1808"/>
    <s v="An Iranian Journey exposes the duality of life in modern Iran where youth navigate a thicket of Islamic laws and customs to live freely"/>
    <x v="89"/>
    <x v="1235"/>
    <x v="2"/>
    <x v="0"/>
    <x v="0"/>
    <n v="1486830030"/>
    <x v="1808"/>
    <b v="1"/>
    <x v="93"/>
    <b v="0"/>
  </r>
  <r>
    <n v="1809"/>
    <x v="1809"/>
    <s v="A stunning photo book highlighting the visual diversity of the City of Hamilton and showcasing it in a new light."/>
    <x v="8"/>
    <x v="163"/>
    <x v="2"/>
    <x v="5"/>
    <x v="5"/>
    <n v="1425246439"/>
    <x v="1809"/>
    <b v="1"/>
    <x v="82"/>
    <b v="0"/>
  </r>
  <r>
    <n v="1810"/>
    <x v="1810"/>
    <s v="Film Speed is a series of Zines focusing on architecture shot completely on 35 and 120mm film."/>
    <x v="52"/>
    <x v="493"/>
    <x v="2"/>
    <x v="0"/>
    <x v="0"/>
    <n v="1408657826"/>
    <x v="1810"/>
    <b v="0"/>
    <x v="84"/>
    <b v="0"/>
  </r>
  <r>
    <n v="1811"/>
    <x v="1811"/>
    <s v="A collection of 365 color photographs of sunsets in 2014, beautifully presented in a hardcover book."/>
    <x v="214"/>
    <x v="130"/>
    <x v="2"/>
    <x v="0"/>
    <x v="0"/>
    <n v="1414123200"/>
    <x v="1811"/>
    <b v="0"/>
    <x v="55"/>
    <b v="0"/>
  </r>
  <r>
    <n v="1812"/>
    <x v="1812"/>
    <s v="Run Rwanda - 211 miles, 100 photos:  An intimate visual documentation  of the inspiring and innovative reality of modern day Rwanda"/>
    <x v="115"/>
    <x v="1236"/>
    <x v="2"/>
    <x v="1"/>
    <x v="1"/>
    <n v="1467531536"/>
    <x v="1812"/>
    <b v="0"/>
    <x v="23"/>
    <b v="0"/>
  </r>
  <r>
    <n v="1813"/>
    <x v="1813"/>
    <s v="This project aims to document, Libyan photographic history; through both print and artisan mediums ."/>
    <x v="222"/>
    <x v="117"/>
    <x v="2"/>
    <x v="1"/>
    <x v="1"/>
    <n v="1407532812"/>
    <x v="1813"/>
    <b v="0"/>
    <x v="78"/>
    <b v="0"/>
  </r>
  <r>
    <n v="1814"/>
    <x v="1814"/>
    <s v="A self published photo book documenting the overwhelming presence of the colour pink, in young girls lives here in the UK."/>
    <x v="14"/>
    <x v="1237"/>
    <x v="2"/>
    <x v="1"/>
    <x v="1"/>
    <n v="1425108736"/>
    <x v="1814"/>
    <b v="0"/>
    <x v="205"/>
    <b v="0"/>
  </r>
  <r>
    <n v="1815"/>
    <x v="1815"/>
    <s v="Photographic roadtrip from Dallas/Ft Worth, Texas to Florida's beaches. A summer photography roadtrip project to include 5 states."/>
    <x v="9"/>
    <x v="117"/>
    <x v="2"/>
    <x v="0"/>
    <x v="0"/>
    <n v="1435787137"/>
    <x v="1815"/>
    <b v="0"/>
    <x v="78"/>
    <b v="0"/>
  </r>
  <r>
    <n v="1816"/>
    <x v="1816"/>
    <s v="A unique Photographic Book Project about the Passionate Moments and Strong Emotions that lie within Karate"/>
    <x v="31"/>
    <x v="1238"/>
    <x v="2"/>
    <x v="16"/>
    <x v="11"/>
    <n v="1469473200"/>
    <x v="1816"/>
    <b v="0"/>
    <x v="79"/>
    <b v="0"/>
  </r>
  <r>
    <n v="1817"/>
    <x v="1817"/>
    <s v="Hundreds of breathtaking rodeo photographs collected in a beautiful coffee table book."/>
    <x v="102"/>
    <x v="1239"/>
    <x v="2"/>
    <x v="0"/>
    <x v="0"/>
    <n v="1485759540"/>
    <x v="1817"/>
    <b v="0"/>
    <x v="61"/>
    <b v="0"/>
  </r>
  <r>
    <n v="1818"/>
    <x v="1818"/>
    <s v="We are all different, this is a way to honor and celebrate the authenticity in being different."/>
    <x v="36"/>
    <x v="117"/>
    <x v="2"/>
    <x v="0"/>
    <x v="0"/>
    <n v="1428035850"/>
    <x v="1818"/>
    <b v="0"/>
    <x v="78"/>
    <b v="0"/>
  </r>
  <r>
    <n v="1819"/>
    <x v="1819"/>
    <s v="Reach the ends of the earth! Claim a piece of alaskan wilderness- your name in a glacier and receive photo book our Denali Expedition"/>
    <x v="38"/>
    <x v="379"/>
    <x v="2"/>
    <x v="0"/>
    <x v="0"/>
    <n v="1406743396"/>
    <x v="1819"/>
    <b v="0"/>
    <x v="80"/>
    <b v="0"/>
  </r>
  <r>
    <n v="1820"/>
    <x v="1820"/>
    <s v="An Iconic look at one of California's oldest beach communities, photographed in Monochrome, on a c1947 medium format 6x6cm Box Camera."/>
    <x v="91"/>
    <x v="1240"/>
    <x v="2"/>
    <x v="0"/>
    <x v="0"/>
    <n v="1427850090"/>
    <x v="1820"/>
    <b v="0"/>
    <x v="22"/>
    <b v="0"/>
  </r>
  <r>
    <n v="1821"/>
    <x v="1821"/>
    <s v="Glass Cloud tour dates are already beginning to pile up. They are turning to YOU to help get them from town to town."/>
    <x v="30"/>
    <x v="1241"/>
    <x v="0"/>
    <x v="0"/>
    <x v="0"/>
    <n v="1330760367"/>
    <x v="1821"/>
    <b v="0"/>
    <x v="7"/>
    <b v="1"/>
  </r>
  <r>
    <n v="1822"/>
    <x v="1822"/>
    <s v="Wood Butcher needs your help to make this happen. Buy a CD, support local music!"/>
    <x v="43"/>
    <x v="452"/>
    <x v="0"/>
    <x v="5"/>
    <x v="5"/>
    <n v="1391194860"/>
    <x v="1822"/>
    <b v="0"/>
    <x v="202"/>
    <b v="1"/>
  </r>
  <r>
    <n v="1823"/>
    <x v="1823"/>
    <s v="Just as we are getting prepared to tour we find out our van has serious damage and can't run. We unfortunately don't have enough."/>
    <x v="176"/>
    <x v="1242"/>
    <x v="0"/>
    <x v="0"/>
    <x v="0"/>
    <n v="1351095976"/>
    <x v="1823"/>
    <b v="0"/>
    <x v="51"/>
    <b v="1"/>
  </r>
  <r>
    <n v="1824"/>
    <x v="1824"/>
    <s v="cd fund raiser"/>
    <x v="9"/>
    <x v="1243"/>
    <x v="0"/>
    <x v="0"/>
    <x v="0"/>
    <n v="1389146880"/>
    <x v="1824"/>
    <b v="0"/>
    <x v="244"/>
    <b v="1"/>
  </r>
  <r>
    <n v="1825"/>
    <x v="1825"/>
    <s v="Eurisko is trying to release our full length entitled &quot;Wild Animal!&quot; Money raised will go towards studio time, mixing, and mastering."/>
    <x v="13"/>
    <x v="1244"/>
    <x v="0"/>
    <x v="0"/>
    <x v="0"/>
    <n v="1373572903"/>
    <x v="1825"/>
    <b v="0"/>
    <x v="133"/>
    <b v="1"/>
  </r>
  <r>
    <n v="1826"/>
    <x v="1826"/>
    <s v="Hear your favorite Bear Ghost in eargasmic quality!"/>
    <x v="13"/>
    <x v="895"/>
    <x v="0"/>
    <x v="0"/>
    <x v="0"/>
    <n v="1392675017"/>
    <x v="1826"/>
    <b v="0"/>
    <x v="44"/>
    <b v="1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x v="0"/>
    <n v="1299138561"/>
    <x v="1827"/>
    <b v="0"/>
    <x v="93"/>
    <b v="1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x v="0"/>
    <n v="1399672800"/>
    <x v="1828"/>
    <b v="0"/>
    <x v="53"/>
    <b v="1"/>
  </r>
  <r>
    <n v="1829"/>
    <x v="1829"/>
    <s v="Everything is set to record are EP except for our finances. Please donate if you can! Any amount is appreciated. "/>
    <x v="15"/>
    <x v="1247"/>
    <x v="0"/>
    <x v="0"/>
    <x v="0"/>
    <n v="1295647200"/>
    <x v="1829"/>
    <b v="0"/>
    <x v="51"/>
    <b v="1"/>
  </r>
  <r>
    <n v="1830"/>
    <x v="1830"/>
    <s v="We have come a long way on our new record, but now we need your help.  Help us, and together we can make magic!"/>
    <x v="36"/>
    <x v="1248"/>
    <x v="0"/>
    <x v="0"/>
    <x v="0"/>
    <n v="1393259107"/>
    <x v="1830"/>
    <b v="0"/>
    <x v="334"/>
    <b v="1"/>
  </r>
  <r>
    <n v="1831"/>
    <x v="1831"/>
    <s v="After a 2 year Odyssey, Darling Waste's trailer is still not home! We need $3,500 to get it through U.S. Customs!"/>
    <x v="28"/>
    <x v="1249"/>
    <x v="0"/>
    <x v="0"/>
    <x v="0"/>
    <n v="1336866863"/>
    <x v="1831"/>
    <b v="0"/>
    <x v="25"/>
    <b v="1"/>
  </r>
  <r>
    <n v="1832"/>
    <x v="1832"/>
    <s v="Hi! We're the music duo Black Swan Theories and our project is to manufacture our debut CD of 10 already-completed songs.  "/>
    <x v="18"/>
    <x v="83"/>
    <x v="0"/>
    <x v="0"/>
    <x v="0"/>
    <n v="1299243427"/>
    <x v="1832"/>
    <b v="0"/>
    <x v="9"/>
    <b v="1"/>
  </r>
  <r>
    <n v="1833"/>
    <x v="1833"/>
    <s v="I am writing the second volume in a series of hair band encyclopedias, however I lack the means to afford the costs of the photos."/>
    <x v="44"/>
    <x v="1121"/>
    <x v="0"/>
    <x v="0"/>
    <x v="0"/>
    <n v="1362211140"/>
    <x v="1833"/>
    <b v="0"/>
    <x v="20"/>
    <b v="1"/>
  </r>
  <r>
    <n v="1834"/>
    <x v="1834"/>
    <s v="Help us fund our first tour and promote our new EP!"/>
    <x v="3"/>
    <x v="1250"/>
    <x v="0"/>
    <x v="0"/>
    <x v="0"/>
    <n v="1422140895"/>
    <x v="1834"/>
    <b v="0"/>
    <x v="240"/>
    <b v="1"/>
  </r>
  <r>
    <n v="1835"/>
    <x v="1835"/>
    <s v="WE ARE A HARD ROCK/PUNK BAND SEEKING FUNDS TO RECORD A NEW EP. _x000a__x000a_https://www.reverbnation.com/dirtylittlerebel"/>
    <x v="2"/>
    <x v="624"/>
    <x v="0"/>
    <x v="1"/>
    <x v="1"/>
    <n v="1459439471"/>
    <x v="1835"/>
    <b v="0"/>
    <x v="202"/>
    <b v="1"/>
  </r>
  <r>
    <n v="1836"/>
    <x v="1836"/>
    <s v="Help fund our 2013 Sound &amp; Lighting Touring rig!"/>
    <x v="10"/>
    <x v="1251"/>
    <x v="0"/>
    <x v="0"/>
    <x v="0"/>
    <n v="1361129129"/>
    <x v="1836"/>
    <b v="0"/>
    <x v="165"/>
    <b v="1"/>
  </r>
  <r>
    <n v="1837"/>
    <x v="1837"/>
    <s v="Shady Grady &amp; The Nobodies is a band from Chicago, IL that fuse James Brown, Pink Floyd &amp; Jimi Hendrix into 1 - www.shadygradymusic.com"/>
    <x v="20"/>
    <x v="1252"/>
    <x v="0"/>
    <x v="0"/>
    <x v="0"/>
    <n v="1332029335"/>
    <x v="1837"/>
    <b v="0"/>
    <x v="209"/>
    <b v="1"/>
  </r>
  <r>
    <n v="1838"/>
    <x v="1838"/>
    <s v="Paul Haasch is producing his first music video! With awesome people involved and a great vision, it is sure to be an amazing piece."/>
    <x v="28"/>
    <x v="1253"/>
    <x v="0"/>
    <x v="0"/>
    <x v="0"/>
    <n v="1317438000"/>
    <x v="1838"/>
    <b v="0"/>
    <x v="33"/>
    <b v="1"/>
  </r>
  <r>
    <n v="1839"/>
    <x v="1839"/>
    <s v="The King of Mars, a Chicago rock band, needs your help funding their first EP! Visit us at thekingofmars.com for more."/>
    <x v="28"/>
    <x v="1254"/>
    <x v="0"/>
    <x v="0"/>
    <x v="0"/>
    <n v="1475342382"/>
    <x v="1839"/>
    <b v="0"/>
    <x v="43"/>
    <b v="1"/>
  </r>
  <r>
    <n v="1840"/>
    <x v="1840"/>
    <s v="St. Paul five-piece band City of the Weak hits the road May 9th, heading for Ft. Lauderdale to attend the Driven Music Conference!"/>
    <x v="42"/>
    <x v="1255"/>
    <x v="0"/>
    <x v="0"/>
    <x v="0"/>
    <n v="1367902740"/>
    <x v="1840"/>
    <b v="0"/>
    <x v="62"/>
    <b v="1"/>
  </r>
  <r>
    <n v="1841"/>
    <x v="1841"/>
    <s v="Hard Rock with a Positive Message. Help us fund, release and promote our debut EP!"/>
    <x v="13"/>
    <x v="1256"/>
    <x v="0"/>
    <x v="0"/>
    <x v="0"/>
    <n v="1400561940"/>
    <x v="1841"/>
    <b v="0"/>
    <x v="244"/>
    <b v="1"/>
  </r>
  <r>
    <n v="1842"/>
    <x v="1842"/>
    <s v="Every time we sit down to rehearse, thoughts of recording a CD excite us! We are ready to do this!  It's time, so read on..."/>
    <x v="13"/>
    <x v="1257"/>
    <x v="0"/>
    <x v="0"/>
    <x v="0"/>
    <n v="1425275940"/>
    <x v="1842"/>
    <b v="0"/>
    <x v="64"/>
    <b v="1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x v="0"/>
    <n v="1298245954"/>
    <x v="1843"/>
    <b v="0"/>
    <x v="179"/>
    <b v="1"/>
  </r>
  <r>
    <n v="1844"/>
    <x v="1844"/>
    <s v="We are working hard to get into the recording studio and finally release a full-length album...but we need your help getting there!"/>
    <x v="15"/>
    <x v="1259"/>
    <x v="0"/>
    <x v="0"/>
    <x v="0"/>
    <n v="1307761200"/>
    <x v="1844"/>
    <b v="0"/>
    <x v="9"/>
    <b v="1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x v="0"/>
    <n v="1466139300"/>
    <x v="1845"/>
    <b v="0"/>
    <x v="10"/>
    <b v="1"/>
  </r>
  <r>
    <n v="1846"/>
    <x v="1846"/>
    <s v="This album of all original music has been in the making for several years and I am excited to make my fans a part of this experience."/>
    <x v="36"/>
    <x v="1260"/>
    <x v="0"/>
    <x v="0"/>
    <x v="0"/>
    <n v="1355585777"/>
    <x v="1846"/>
    <b v="0"/>
    <x v="335"/>
    <b v="1"/>
  </r>
  <r>
    <n v="1847"/>
    <x v="1847"/>
    <s v="Deathtrap America is touring the country this spring.  Your pledge will help us across the country with Faster Pussycat and QueensrÃ¿che"/>
    <x v="30"/>
    <x v="1261"/>
    <x v="0"/>
    <x v="0"/>
    <x v="0"/>
    <n v="1429594832"/>
    <x v="1847"/>
    <b v="0"/>
    <x v="44"/>
    <b v="1"/>
  </r>
  <r>
    <n v="1848"/>
    <x v="1848"/>
    <s v="Hopeless Jack &amp; the Handsome Devil's first American tour. Help us bring our dirty brand of &quot;Roots &amp; Roll&quot; across the country!"/>
    <x v="9"/>
    <x v="1262"/>
    <x v="0"/>
    <x v="0"/>
    <x v="0"/>
    <n v="1312095540"/>
    <x v="1848"/>
    <b v="0"/>
    <x v="54"/>
    <b v="1"/>
  </r>
  <r>
    <n v="1849"/>
    <x v="1849"/>
    <s v="Release the Skylines is a small, local Cleveland metal band looking to record an album."/>
    <x v="43"/>
    <x v="356"/>
    <x v="0"/>
    <x v="0"/>
    <x v="0"/>
    <n v="1350505059"/>
    <x v="1849"/>
    <b v="0"/>
    <x v="22"/>
    <b v="1"/>
  </r>
  <r>
    <n v="1850"/>
    <x v="1850"/>
    <s v="WILKES is the solo venture of HighFlightSociety singer / Disciple bassist, Jason Wilkes. This project is to fund the debut 6 song EP."/>
    <x v="7"/>
    <x v="1263"/>
    <x v="0"/>
    <x v="0"/>
    <x v="0"/>
    <n v="1405033300"/>
    <x v="1850"/>
    <b v="0"/>
    <x v="122"/>
    <b v="1"/>
  </r>
  <r>
    <n v="1851"/>
    <x v="1851"/>
    <s v="I have recorded 3 solo blues/rock/surf albums of original music, but they're only digitally released - I want there to be real CD's!"/>
    <x v="46"/>
    <x v="1264"/>
    <x v="0"/>
    <x v="0"/>
    <x v="0"/>
    <n v="1406509200"/>
    <x v="1851"/>
    <b v="0"/>
    <x v="55"/>
    <b v="1"/>
  </r>
  <r>
    <n v="1852"/>
    <x v="1852"/>
    <s v="Athens, GA-based rock &amp; roll/soul band Radiolucent is kickstarting funds to mix, master, &amp; release their 2nd record, Electric City."/>
    <x v="36"/>
    <x v="1265"/>
    <x v="0"/>
    <x v="0"/>
    <x v="0"/>
    <n v="1429920000"/>
    <x v="1852"/>
    <b v="0"/>
    <x v="132"/>
    <b v="1"/>
  </r>
  <r>
    <n v="1853"/>
    <x v="1853"/>
    <s v="The money will go towards our debut EP being Recorded mixed by Andrew Baylis and mastered by Drew Fulk of Think Sound Studios."/>
    <x v="134"/>
    <x v="1266"/>
    <x v="0"/>
    <x v="0"/>
    <x v="0"/>
    <n v="1352860017"/>
    <x v="1853"/>
    <b v="0"/>
    <x v="25"/>
    <b v="1"/>
  </r>
  <r>
    <n v="1854"/>
    <x v="1854"/>
    <s v="After much anticipation, I'm finally releasing my first album, &quot;In Technicolor&quot;! Let's join forces and get it done right!"/>
    <x v="36"/>
    <x v="1267"/>
    <x v="0"/>
    <x v="0"/>
    <x v="0"/>
    <n v="1369355437"/>
    <x v="1854"/>
    <b v="0"/>
    <x v="49"/>
    <b v="1"/>
  </r>
  <r>
    <n v="1855"/>
    <x v="1855"/>
    <s v="11 year old Sara &amp; Motion Device want rock &amp; metal fans all over the world to unite and join the ROCK REVOLUTION!!!"/>
    <x v="222"/>
    <x v="1268"/>
    <x v="0"/>
    <x v="5"/>
    <x v="5"/>
    <n v="1389012940"/>
    <x v="1855"/>
    <b v="0"/>
    <x v="277"/>
    <b v="1"/>
  </r>
  <r>
    <n v="1856"/>
    <x v="1856"/>
    <s v="We are an independent band who needs your help for the production of our new album, so we can share our music with you lovely people :)"/>
    <x v="13"/>
    <x v="874"/>
    <x v="0"/>
    <x v="0"/>
    <x v="0"/>
    <n v="1405715472"/>
    <x v="1856"/>
    <b v="0"/>
    <x v="44"/>
    <b v="1"/>
  </r>
  <r>
    <n v="1857"/>
    <x v="1857"/>
    <s v="We need to get back to Nashville to record our second record, a full LP this time.  It ain't cheap and we need your help!"/>
    <x v="9"/>
    <x v="142"/>
    <x v="0"/>
    <x v="0"/>
    <x v="0"/>
    <n v="1410546413"/>
    <x v="1857"/>
    <b v="0"/>
    <x v="19"/>
    <b v="1"/>
  </r>
  <r>
    <n v="1858"/>
    <x v="1858"/>
    <s v="I write songs to teach with at two Chicago schools.  The enthusiastic response from my students &amp; colleagues inspired me to do do this!"/>
    <x v="291"/>
    <x v="1269"/>
    <x v="0"/>
    <x v="0"/>
    <x v="0"/>
    <n v="1324014521"/>
    <x v="1858"/>
    <b v="0"/>
    <x v="184"/>
    <b v="1"/>
  </r>
  <r>
    <n v="1859"/>
    <x v="1859"/>
    <s v="Queen Kwong is going ON TOUR to London and Paris!"/>
    <x v="9"/>
    <x v="1270"/>
    <x v="0"/>
    <x v="0"/>
    <x v="0"/>
    <n v="1316716129"/>
    <x v="1859"/>
    <b v="0"/>
    <x v="66"/>
    <b v="1"/>
  </r>
  <r>
    <n v="1860"/>
    <x v="1860"/>
    <s v="ASC had a one-of-a-kind CD release party in 2013, and we want to share it with the world - in DVD format!"/>
    <x v="47"/>
    <x v="1099"/>
    <x v="0"/>
    <x v="0"/>
    <x v="0"/>
    <n v="1391706084"/>
    <x v="1860"/>
    <b v="0"/>
    <x v="10"/>
    <b v="1"/>
  </r>
  <r>
    <n v="1861"/>
    <x v="1861"/>
    <s v="A game for Apple &amp; Android devices that sees you get your own spacecraft, take on the competition, mine asteroids &amp; fight to survive."/>
    <x v="65"/>
    <x v="117"/>
    <x v="2"/>
    <x v="1"/>
    <x v="1"/>
    <n v="1422256341"/>
    <x v="1861"/>
    <b v="0"/>
    <x v="78"/>
    <b v="0"/>
  </r>
  <r>
    <n v="1862"/>
    <x v="1862"/>
    <s v="Purple Fishing is an online game and social media platform for Trump Supporters and Critics to have fun finding common ground."/>
    <x v="102"/>
    <x v="204"/>
    <x v="2"/>
    <x v="0"/>
    <x v="0"/>
    <n v="1488958200"/>
    <x v="1862"/>
    <b v="0"/>
    <x v="38"/>
    <b v="0"/>
  </r>
  <r>
    <n v="1863"/>
    <x v="1863"/>
    <s v="This is an Android game where you take control of the zombies and try to eat your way to world domination!"/>
    <x v="30"/>
    <x v="115"/>
    <x v="2"/>
    <x v="0"/>
    <x v="0"/>
    <n v="1402600085"/>
    <x v="1863"/>
    <b v="0"/>
    <x v="84"/>
    <b v="0"/>
  </r>
  <r>
    <n v="1864"/>
    <x v="1864"/>
    <s v="Cannons, Power Gloves, and PUNCHING STUFF!  Help Fat Cheeks collect Acorns for upgrades and customize his gear in this Endless Runner"/>
    <x v="115"/>
    <x v="1271"/>
    <x v="2"/>
    <x v="0"/>
    <x v="0"/>
    <n v="1399223500"/>
    <x v="1864"/>
    <b v="0"/>
    <x v="53"/>
    <b v="0"/>
  </r>
  <r>
    <n v="1865"/>
    <x v="1865"/>
    <s v="This game is an alternative to the boring morning jogs This game will make you excited to workout Following elite footballer movements!"/>
    <x v="74"/>
    <x v="460"/>
    <x v="2"/>
    <x v="1"/>
    <x v="1"/>
    <n v="1478425747"/>
    <x v="1865"/>
    <b v="0"/>
    <x v="84"/>
    <b v="0"/>
  </r>
  <r>
    <n v="1866"/>
    <x v="1866"/>
    <s v="A mobile application that will allow math learners to practice math operations and improve critical thinking. Ideal for ages 7 to 12."/>
    <x v="31"/>
    <x v="366"/>
    <x v="2"/>
    <x v="0"/>
    <x v="0"/>
    <n v="1488340800"/>
    <x v="1866"/>
    <b v="0"/>
    <x v="84"/>
    <b v="0"/>
  </r>
  <r>
    <n v="1867"/>
    <x v="1867"/>
    <s v="A mix of PokemonGo, Game of War- Fire Age, DragonSoul, &amp; Throwdown. Join a clan, collect meme, upgrade features, fight, &amp; compete."/>
    <x v="22"/>
    <x v="115"/>
    <x v="2"/>
    <x v="0"/>
    <x v="0"/>
    <n v="1478383912"/>
    <x v="1867"/>
    <b v="0"/>
    <x v="29"/>
    <b v="0"/>
  </r>
  <r>
    <n v="1868"/>
    <x v="1868"/>
    <s v="PaperChase is a popular endless flying game conceived by a 15 year old and loved by millions worldwide.  Help us build version 3!"/>
    <x v="31"/>
    <x v="1272"/>
    <x v="2"/>
    <x v="0"/>
    <x v="0"/>
    <n v="1450166340"/>
    <x v="1868"/>
    <b v="0"/>
    <x v="57"/>
    <b v="0"/>
  </r>
  <r>
    <n v="1869"/>
    <x v="1869"/>
    <s v="CCRPG will be a 2D Pixel Art Game based on similar elements to the SNES game &quot;Zelda: A Link to the Past&quot; with RPG elements added in."/>
    <x v="3"/>
    <x v="117"/>
    <x v="2"/>
    <x v="0"/>
    <x v="0"/>
    <n v="1483488249"/>
    <x v="1869"/>
    <b v="0"/>
    <x v="78"/>
    <b v="0"/>
  </r>
  <r>
    <n v="1870"/>
    <x v="1870"/>
    <s v="Conflict of Van Helsing &amp; Dracula (C.O.V.D.) is a board game available as an App based on the story: Dracula. Can you survive?"/>
    <x v="8"/>
    <x v="1273"/>
    <x v="2"/>
    <x v="0"/>
    <x v="0"/>
    <n v="1454213820"/>
    <x v="1870"/>
    <b v="0"/>
    <x v="202"/>
    <b v="0"/>
  </r>
  <r>
    <n v="1871"/>
    <x v="1871"/>
    <s v="Journey with Bible Bear through each of the books of the Bible, exploring stories while learning verses, songs, and preschool concepts!"/>
    <x v="115"/>
    <x v="1274"/>
    <x v="2"/>
    <x v="0"/>
    <x v="0"/>
    <n v="1416512901"/>
    <x v="1871"/>
    <b v="0"/>
    <x v="195"/>
    <b v="0"/>
  </r>
  <r>
    <n v="1872"/>
    <x v="1872"/>
    <s v="A Top-View Action game where you play as Bob, the FIRST zombie to rise from the grave. Bring chaos to town, feast and don't die again."/>
    <x v="22"/>
    <x v="719"/>
    <x v="2"/>
    <x v="0"/>
    <x v="0"/>
    <n v="1435633602"/>
    <x v="1872"/>
    <b v="0"/>
    <x v="62"/>
    <b v="0"/>
  </r>
  <r>
    <n v="1873"/>
    <x v="1873"/>
    <s v="It's time for The Red Card Blue Card Game to be available everywhere! Help save the sanity of ALL parent's! Help make it an App!!"/>
    <x v="6"/>
    <x v="1275"/>
    <x v="2"/>
    <x v="5"/>
    <x v="5"/>
    <n v="1436373900"/>
    <x v="1873"/>
    <b v="0"/>
    <x v="84"/>
    <b v="0"/>
  </r>
  <r>
    <n v="1874"/>
    <x v="1874"/>
    <s v="PATH to Reading (PATH) is a patented break-through technology  that dramatically and permanently improves attention, reading, memory"/>
    <x v="292"/>
    <x v="375"/>
    <x v="2"/>
    <x v="0"/>
    <x v="0"/>
    <n v="1467155733"/>
    <x v="1874"/>
    <b v="0"/>
    <x v="84"/>
    <b v="0"/>
  </r>
  <r>
    <n v="1875"/>
    <x v="1875"/>
    <s v="Sea opposition of Crab's family and angry fishes. Who is going to win, and who is going to loose ?!"/>
    <x v="3"/>
    <x v="152"/>
    <x v="2"/>
    <x v="0"/>
    <x v="0"/>
    <n v="1470519308"/>
    <x v="1875"/>
    <b v="0"/>
    <x v="83"/>
    <b v="0"/>
  </r>
  <r>
    <n v="1876"/>
    <x v="1876"/>
    <s v="An arcade styled side scroller. Help Bob the pilot steer his plane through hordes of migrating birds strapped with explosives."/>
    <x v="293"/>
    <x v="117"/>
    <x v="2"/>
    <x v="2"/>
    <x v="2"/>
    <n v="1402901405"/>
    <x v="1876"/>
    <b v="0"/>
    <x v="78"/>
    <b v="0"/>
  </r>
  <r>
    <n v="1877"/>
    <x v="1877"/>
    <s v="It's obvious you won't survive by your wits alone. Unfortunately that's all you've got, Chip. Run!"/>
    <x v="294"/>
    <x v="117"/>
    <x v="2"/>
    <x v="0"/>
    <x v="0"/>
    <n v="1425170525"/>
    <x v="1877"/>
    <b v="0"/>
    <x v="78"/>
    <b v="0"/>
  </r>
  <r>
    <n v="1878"/>
    <x v="1878"/>
    <s v="Action game now playable on Android/iOS platforms and PC browsers. Easy gameplay even for starters yet hard to be skilled. Multi-player"/>
    <x v="6"/>
    <x v="117"/>
    <x v="2"/>
    <x v="2"/>
    <x v="2"/>
    <n v="1402618355"/>
    <x v="1878"/>
    <b v="0"/>
    <x v="78"/>
    <b v="0"/>
  </r>
  <r>
    <n v="1879"/>
    <x v="1879"/>
    <s v="Juego de plataformas con 20 personajes. Cada personaje tiene cuatro habilidades distintas al resto de personajes y sus propias voces."/>
    <x v="10"/>
    <x v="360"/>
    <x v="2"/>
    <x v="3"/>
    <x v="3"/>
    <n v="1457966129"/>
    <x v="1879"/>
    <b v="0"/>
    <x v="84"/>
    <b v="0"/>
  </r>
  <r>
    <n v="1880"/>
    <x v="1880"/>
    <s v="Sim Betting Football is the only football (soccer) betting simulation  game."/>
    <x v="10"/>
    <x v="1276"/>
    <x v="2"/>
    <x v="1"/>
    <x v="1"/>
    <n v="1459341380"/>
    <x v="1880"/>
    <b v="0"/>
    <x v="54"/>
    <b v="0"/>
  </r>
  <r>
    <n v="1881"/>
    <x v="1881"/>
    <s v="We're now raising money to produce a music video. Those who donate get a vote in deciding which song!"/>
    <x v="13"/>
    <x v="1277"/>
    <x v="0"/>
    <x v="0"/>
    <x v="0"/>
    <n v="1425955189"/>
    <x v="1881"/>
    <b v="0"/>
    <x v="16"/>
    <b v="1"/>
  </r>
  <r>
    <n v="1882"/>
    <x v="1882"/>
    <s v="New songs have been popping out of Mark Donato for years now and he's got a large, squirming litter of them in need of triage.  Help!"/>
    <x v="295"/>
    <x v="1278"/>
    <x v="0"/>
    <x v="0"/>
    <x v="0"/>
    <n v="1341964080"/>
    <x v="1882"/>
    <b v="0"/>
    <x v="75"/>
    <b v="1"/>
  </r>
  <r>
    <n v="1883"/>
    <x v="1883"/>
    <s v="Afraid Of Figs is a high energy pop/rock band, with off-the-wall humor, catchy hooks, and wild interactive live shows."/>
    <x v="117"/>
    <x v="1279"/>
    <x v="0"/>
    <x v="0"/>
    <x v="0"/>
    <n v="1333921508"/>
    <x v="1883"/>
    <b v="0"/>
    <x v="58"/>
    <b v="1"/>
  </r>
  <r>
    <n v="1884"/>
    <x v="1884"/>
    <s v="Glad Hearts Latest Album, Twenty Two, Pressed In A Very Limited Edition On Beautiful Vinyl With Accompanying Digital Download"/>
    <x v="28"/>
    <x v="77"/>
    <x v="0"/>
    <x v="0"/>
    <x v="0"/>
    <n v="1354017600"/>
    <x v="1884"/>
    <b v="0"/>
    <x v="55"/>
    <b v="1"/>
  </r>
  <r>
    <n v="1885"/>
    <x v="1885"/>
    <s v="KATA's debut album 'The Rising' is ready for your ears, now all we need to do is press the vinyl. That's where you come in!"/>
    <x v="296"/>
    <x v="1280"/>
    <x v="0"/>
    <x v="0"/>
    <x v="0"/>
    <n v="1344636000"/>
    <x v="1885"/>
    <b v="0"/>
    <x v="217"/>
    <b v="1"/>
  </r>
  <r>
    <n v="1886"/>
    <x v="1886"/>
    <s v="Help the New York - based independent prog-rock band Invisible House create their new album called &quot;a history of the world&quot;"/>
    <x v="38"/>
    <x v="1281"/>
    <x v="0"/>
    <x v="0"/>
    <x v="0"/>
    <n v="1415832338"/>
    <x v="1886"/>
    <b v="0"/>
    <x v="60"/>
    <b v="1"/>
  </r>
  <r>
    <n v="1887"/>
    <x v="1887"/>
    <s v="Our dream of recording our second single in London and making it big in the UK is closer than ever! Do you want to be a part of it?"/>
    <x v="9"/>
    <x v="1282"/>
    <x v="0"/>
    <x v="3"/>
    <x v="3"/>
    <n v="1449178200"/>
    <x v="1887"/>
    <b v="0"/>
    <x v="22"/>
    <b v="1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x v="0"/>
    <n v="1275368340"/>
    <x v="1888"/>
    <b v="0"/>
    <x v="30"/>
    <b v="1"/>
  </r>
  <r>
    <n v="1889"/>
    <x v="1889"/>
    <s v="Sweeping epic melodies. I want to incorporate all my influences into one album I have been writing for 90 days now and ready to record!"/>
    <x v="13"/>
    <x v="15"/>
    <x v="0"/>
    <x v="0"/>
    <x v="0"/>
    <n v="1363024946"/>
    <x v="1889"/>
    <b v="0"/>
    <x v="34"/>
    <b v="1"/>
  </r>
  <r>
    <n v="1890"/>
    <x v="1890"/>
    <s v="We want to record a live album at this year's annual Boxing Day show at the Arden Gild Hall - we need your help to do it!"/>
    <x v="14"/>
    <x v="1284"/>
    <x v="0"/>
    <x v="0"/>
    <x v="0"/>
    <n v="1355597528"/>
    <x v="1890"/>
    <b v="0"/>
    <x v="336"/>
    <b v="1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x v="0"/>
    <n v="1279778400"/>
    <x v="1891"/>
    <b v="0"/>
    <x v="148"/>
    <b v="1"/>
  </r>
  <r>
    <n v="1892"/>
    <x v="1892"/>
    <s v="Nemes has just recorded a new album and is raising $500 to get it mixed and mastered professionally."/>
    <x v="2"/>
    <x v="1286"/>
    <x v="0"/>
    <x v="0"/>
    <x v="0"/>
    <n v="1307459881"/>
    <x v="1892"/>
    <b v="0"/>
    <x v="55"/>
    <b v="1"/>
  </r>
  <r>
    <n v="1893"/>
    <x v="1893"/>
    <s v="Archeology is looking to gain support to release their 7&quot; vinyl single &quot;Hunger&quot; as well as the b-side, &quot;Kings canyon."/>
    <x v="30"/>
    <x v="1287"/>
    <x v="0"/>
    <x v="0"/>
    <x v="0"/>
    <n v="1302926340"/>
    <x v="1893"/>
    <b v="0"/>
    <x v="43"/>
    <b v="1"/>
  </r>
  <r>
    <n v="1894"/>
    <x v="1894"/>
    <s v="Im trying to raise $1000 for a 3 song EP in a studio!"/>
    <x v="28"/>
    <x v="1288"/>
    <x v="0"/>
    <x v="0"/>
    <x v="0"/>
    <n v="1329082983"/>
    <x v="1894"/>
    <b v="0"/>
    <x v="9"/>
    <b v="1"/>
  </r>
  <r>
    <n v="1895"/>
    <x v="1895"/>
    <s v="HERESTOFIGHTIN is a folk rock band from Colorado fighting for change in our world through rock and roll. Be the change you want to see."/>
    <x v="297"/>
    <x v="191"/>
    <x v="0"/>
    <x v="0"/>
    <x v="0"/>
    <n v="1445363722"/>
    <x v="1895"/>
    <b v="0"/>
    <x v="5"/>
    <b v="1"/>
  </r>
  <r>
    <n v="1896"/>
    <x v="1896"/>
    <s v="My barely anticipated second album of self produced songs is ready to go.  Just need a little help to cover mastering, artwork etc."/>
    <x v="298"/>
    <x v="1289"/>
    <x v="0"/>
    <x v="0"/>
    <x v="0"/>
    <n v="1334250165"/>
    <x v="1896"/>
    <b v="0"/>
    <x v="62"/>
    <b v="1"/>
  </r>
  <r>
    <n v="1897"/>
    <x v="1897"/>
    <s v="My new album produced by Paul Curreri is one of the most unique musical projects I have done. Let's finish it before the baby comes!"/>
    <x v="299"/>
    <x v="1290"/>
    <x v="0"/>
    <x v="0"/>
    <x v="0"/>
    <n v="1393966800"/>
    <x v="1897"/>
    <b v="0"/>
    <x v="275"/>
    <b v="1"/>
  </r>
  <r>
    <n v="1898"/>
    <x v="1898"/>
    <s v="We are heading into the studio to create the most soulfully orchestrated Indie Pop masterpiece mankind has ever witnessed."/>
    <x v="28"/>
    <x v="1291"/>
    <x v="0"/>
    <x v="0"/>
    <x v="0"/>
    <n v="1454349600"/>
    <x v="1898"/>
    <b v="0"/>
    <x v="64"/>
    <b v="1"/>
  </r>
  <r>
    <n v="1899"/>
    <x v="1899"/>
    <s v="Ukulele Songs from the Zombie Apocalypse, a concept album where boy meets girl, boy loses girl to Zombie King, boy gets girl back. Fun!"/>
    <x v="42"/>
    <x v="647"/>
    <x v="0"/>
    <x v="0"/>
    <x v="0"/>
    <n v="1427319366"/>
    <x v="1899"/>
    <b v="0"/>
    <x v="288"/>
    <b v="1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x v="0"/>
    <n v="1349517540"/>
    <x v="1900"/>
    <b v="0"/>
    <x v="241"/>
    <b v="1"/>
  </r>
  <r>
    <n v="1901"/>
    <x v="1901"/>
    <s v="KiddieRail is a height adjustable hand rail of the right size for little children to help them manage the stairs more safely at home."/>
    <x v="300"/>
    <x v="1293"/>
    <x v="2"/>
    <x v="1"/>
    <x v="1"/>
    <n v="1432299600"/>
    <x v="1901"/>
    <b v="0"/>
    <x v="20"/>
    <b v="0"/>
  </r>
  <r>
    <n v="1902"/>
    <x v="1902"/>
    <s v="Virtual reality is expensive, here is the solution. I've created a VR device out of cardboard. I present: World's cheapest VR Device."/>
    <x v="28"/>
    <x v="433"/>
    <x v="2"/>
    <x v="9"/>
    <x v="3"/>
    <n v="1425495447"/>
    <x v="1902"/>
    <b v="0"/>
    <x v="83"/>
    <b v="0"/>
  </r>
  <r>
    <n v="1903"/>
    <x v="1903"/>
    <s v="A cool smart laser pointer for presenting professionals. Unique by design, widest functional coverage for both IOS and Android."/>
    <x v="9"/>
    <x v="1294"/>
    <x v="2"/>
    <x v="0"/>
    <x v="0"/>
    <n v="1485541791"/>
    <x v="1903"/>
    <b v="0"/>
    <x v="14"/>
    <b v="0"/>
  </r>
  <r>
    <n v="1904"/>
    <x v="1904"/>
    <s v="Animals knocking over your waste wheeler making a mess on trash day? The S.A.D.L. will help prevent that from happening!"/>
    <x v="63"/>
    <x v="155"/>
    <x v="2"/>
    <x v="0"/>
    <x v="0"/>
    <n v="1451752021"/>
    <x v="1904"/>
    <b v="0"/>
    <x v="84"/>
    <b v="0"/>
  </r>
  <r>
    <n v="1905"/>
    <x v="1905"/>
    <s v="Before Dick Armstrong passed away unexpectedly in 2003, he invented an AxleCrutch device to help his customers-his idea lives on today."/>
    <x v="31"/>
    <x v="809"/>
    <x v="2"/>
    <x v="0"/>
    <x v="0"/>
    <n v="1410127994"/>
    <x v="1905"/>
    <b v="0"/>
    <x v="80"/>
    <b v="0"/>
  </r>
  <r>
    <n v="1906"/>
    <x v="1906"/>
    <s v="Max 5Tb storage, Wired lan, Additional USB ports and Hi-res DAC, 10000mAh battery, Real portable docking station"/>
    <x v="63"/>
    <x v="1295"/>
    <x v="2"/>
    <x v="0"/>
    <x v="0"/>
    <n v="1466697983"/>
    <x v="1906"/>
    <b v="0"/>
    <x v="221"/>
    <b v="0"/>
  </r>
  <r>
    <n v="1907"/>
    <x v="1907"/>
    <s v="Litter-Buddy is great economical alternative to leading pet waste disposal systems with cartridge bag elements."/>
    <x v="11"/>
    <x v="1079"/>
    <x v="2"/>
    <x v="0"/>
    <x v="0"/>
    <n v="1400853925"/>
    <x v="1907"/>
    <b v="0"/>
    <x v="80"/>
    <b v="0"/>
  </r>
  <r>
    <n v="1908"/>
    <x v="1908"/>
    <s v="Our device eliminates WiFi range issues with your connected devices by allowing you to locate our device where you will use your WiFi."/>
    <x v="31"/>
    <x v="1296"/>
    <x v="2"/>
    <x v="0"/>
    <x v="0"/>
    <n v="1483048900"/>
    <x v="1908"/>
    <b v="0"/>
    <x v="80"/>
    <b v="0"/>
  </r>
  <r>
    <n v="1909"/>
    <x v="1909"/>
    <s v="Use Little Occhio to see and share the hidden secrets of nature. Capture, share awesome photos, works with iPhone/Android/tablets."/>
    <x v="19"/>
    <x v="1297"/>
    <x v="2"/>
    <x v="0"/>
    <x v="0"/>
    <n v="1414059479"/>
    <x v="1909"/>
    <b v="0"/>
    <x v="44"/>
    <b v="0"/>
  </r>
  <r>
    <n v="1910"/>
    <x v="1910"/>
    <s v="Thinking Cleaner is an add-on for your iRobotÂ® RoombaÂ® 700/800 that makes it smarter and aware of its owner."/>
    <x v="94"/>
    <x v="1298"/>
    <x v="2"/>
    <x v="9"/>
    <x v="3"/>
    <n v="1446331500"/>
    <x v="1910"/>
    <b v="0"/>
    <x v="168"/>
    <b v="0"/>
  </r>
  <r>
    <n v="1911"/>
    <x v="1911"/>
    <s v="Charge furniture, making it simple and comfortable to charge your USB devices without leaving the comfort of your couch or armchair"/>
    <x v="301"/>
    <x v="115"/>
    <x v="2"/>
    <x v="4"/>
    <x v="4"/>
    <n v="1407545334"/>
    <x v="1911"/>
    <b v="0"/>
    <x v="29"/>
    <b v="0"/>
  </r>
  <r>
    <n v="1912"/>
    <x v="1912"/>
    <s v="Finally! Electrical Wiring Testing Made Easy...  Designed by a Professional for Professionals, Homeowners and DIYs, Too!"/>
    <x v="10"/>
    <x v="1299"/>
    <x v="2"/>
    <x v="0"/>
    <x v="0"/>
    <n v="1433395560"/>
    <x v="1912"/>
    <b v="0"/>
    <x v="288"/>
    <b v="0"/>
  </r>
  <r>
    <n v="1913"/>
    <x v="1913"/>
    <s v="Tibio is a revolutionary new product designed to solve an age old problem."/>
    <x v="240"/>
    <x v="1300"/>
    <x v="2"/>
    <x v="1"/>
    <x v="1"/>
    <n v="1412770578"/>
    <x v="1913"/>
    <b v="0"/>
    <x v="55"/>
    <b v="0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x v="0"/>
    <n v="1414814340"/>
    <x v="1914"/>
    <b v="0"/>
    <x v="84"/>
    <b v="0"/>
  </r>
  <r>
    <n v="1915"/>
    <x v="1915"/>
    <s v="The picture above is of our current prototype for the cat bath - we hope to move beyond a simple bin and create a cat bath revolution!"/>
    <x v="2"/>
    <x v="138"/>
    <x v="2"/>
    <x v="0"/>
    <x v="0"/>
    <n v="1409620222"/>
    <x v="1915"/>
    <b v="0"/>
    <x v="80"/>
    <b v="0"/>
  </r>
  <r>
    <n v="1916"/>
    <x v="1916"/>
    <s v="The Paint Can Holder Makes Painting Easier and Safer on Extension Ladders."/>
    <x v="22"/>
    <x v="1301"/>
    <x v="2"/>
    <x v="0"/>
    <x v="0"/>
    <n v="1478542375"/>
    <x v="1916"/>
    <b v="0"/>
    <x v="79"/>
    <b v="0"/>
  </r>
  <r>
    <n v="1917"/>
    <x v="1917"/>
    <s v="Let's build a legendary brand altogether"/>
    <x v="303"/>
    <x v="1302"/>
    <x v="2"/>
    <x v="7"/>
    <x v="6"/>
    <n v="1486708133"/>
    <x v="1917"/>
    <b v="0"/>
    <x v="16"/>
    <b v="0"/>
  </r>
  <r>
    <n v="1918"/>
    <x v="1918"/>
    <s v="Repel Japanese beetles and garden pests. Grow organic fruit and vegetables to help the environment, one plant at a time."/>
    <x v="31"/>
    <x v="92"/>
    <x v="2"/>
    <x v="0"/>
    <x v="0"/>
    <n v="1407869851"/>
    <x v="1918"/>
    <b v="0"/>
    <x v="82"/>
    <b v="0"/>
  </r>
  <r>
    <n v="1919"/>
    <x v="1919"/>
    <s v="Use preprogrammed firmware or program your own with AVR-ISP or Arduino ISP.  Device is based on the Atmel ATtiny13A microcontroller."/>
    <x v="2"/>
    <x v="1303"/>
    <x v="2"/>
    <x v="0"/>
    <x v="0"/>
    <n v="1432069249"/>
    <x v="1919"/>
    <b v="0"/>
    <x v="22"/>
    <b v="0"/>
  </r>
  <r>
    <n v="1920"/>
    <x v="1920"/>
    <s v="A new concept in bike light safety, protecting cyclists from being hit in the side. Bright, amber sideways."/>
    <x v="3"/>
    <x v="1304"/>
    <x v="2"/>
    <x v="1"/>
    <x v="1"/>
    <n v="1445468400"/>
    <x v="1920"/>
    <b v="0"/>
    <x v="217"/>
    <b v="0"/>
  </r>
  <r>
    <n v="1921"/>
    <x v="1921"/>
    <s v="The Fine Spirits are making an album, but we need your help!"/>
    <x v="15"/>
    <x v="1305"/>
    <x v="0"/>
    <x v="0"/>
    <x v="0"/>
    <n v="1342243143"/>
    <x v="1921"/>
    <b v="0"/>
    <x v="44"/>
    <b v="1"/>
  </r>
  <r>
    <n v="1922"/>
    <x v="1922"/>
    <s v="Low Weather's debut album is halfway finished.  With your help and your help alone we can record the rest!"/>
    <x v="13"/>
    <x v="1306"/>
    <x v="0"/>
    <x v="0"/>
    <x v="0"/>
    <n v="1386828507"/>
    <x v="1922"/>
    <b v="0"/>
    <x v="31"/>
    <b v="1"/>
  </r>
  <r>
    <n v="1923"/>
    <x v="1923"/>
    <s v="We just finished recording our first album! All we need is a little extra help to be able to get it printed!"/>
    <x v="304"/>
    <x v="356"/>
    <x v="0"/>
    <x v="0"/>
    <x v="0"/>
    <n v="1317099540"/>
    <x v="1923"/>
    <b v="0"/>
    <x v="62"/>
    <b v="1"/>
  </r>
  <r>
    <n v="1924"/>
    <x v="1924"/>
    <s v="We are recording a cd of Songs- About life and love_x000a_from the perspective a conscious country girl_x000a_living in the city."/>
    <x v="9"/>
    <x v="1307"/>
    <x v="0"/>
    <x v="0"/>
    <x v="0"/>
    <n v="1389814380"/>
    <x v="1924"/>
    <b v="0"/>
    <x v="51"/>
    <b v="1"/>
  </r>
  <r>
    <n v="1925"/>
    <x v="1925"/>
    <s v="The Freakniks are making their psychedelic freak-folk debut studio album and they need your help."/>
    <x v="15"/>
    <x v="1308"/>
    <x v="0"/>
    <x v="0"/>
    <x v="0"/>
    <n v="1381449600"/>
    <x v="1925"/>
    <b v="0"/>
    <x v="47"/>
    <b v="1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x v="0"/>
    <n v="1288657560"/>
    <x v="1926"/>
    <b v="0"/>
    <x v="329"/>
    <b v="1"/>
  </r>
  <r>
    <n v="1927"/>
    <x v="1927"/>
    <s v="Hampshire is headed to GBS Detroit."/>
    <x v="20"/>
    <x v="972"/>
    <x v="0"/>
    <x v="0"/>
    <x v="0"/>
    <n v="1331182740"/>
    <x v="1927"/>
    <b v="0"/>
    <x v="202"/>
    <b v="1"/>
  </r>
  <r>
    <n v="1928"/>
    <x v="1928"/>
    <s v="Help us master and release our debut album &quot;The Kaleidoscope Dawn&quot;"/>
    <x v="305"/>
    <x v="1310"/>
    <x v="0"/>
    <x v="0"/>
    <x v="0"/>
    <n v="1367940794"/>
    <x v="1928"/>
    <b v="0"/>
    <x v="69"/>
    <b v="1"/>
  </r>
  <r>
    <n v="1929"/>
    <x v="1929"/>
    <s v="Trying to raise funds to release a full-length album on LP and CD by my post-punk studio project, Surplus 1980."/>
    <x v="50"/>
    <x v="1311"/>
    <x v="0"/>
    <x v="0"/>
    <x v="0"/>
    <n v="1309825866"/>
    <x v="1929"/>
    <b v="0"/>
    <x v="11"/>
    <b v="1"/>
  </r>
  <r>
    <n v="1930"/>
    <x v="1930"/>
    <s v="We're nearly done recording, but we're out of money! Help us release the record!!!"/>
    <x v="28"/>
    <x v="1312"/>
    <x v="0"/>
    <x v="0"/>
    <x v="0"/>
    <n v="1373203482"/>
    <x v="1930"/>
    <b v="0"/>
    <x v="55"/>
    <b v="1"/>
  </r>
  <r>
    <n v="1931"/>
    <x v="1931"/>
    <s v="We're an indie rock band from Clearwater, FL headed back into the studio to finish our latest EP."/>
    <x v="13"/>
    <x v="1313"/>
    <x v="0"/>
    <x v="0"/>
    <x v="0"/>
    <n v="1337657400"/>
    <x v="1931"/>
    <b v="0"/>
    <x v="133"/>
    <b v="1"/>
  </r>
  <r>
    <n v="1932"/>
    <x v="1932"/>
    <s v="Lee Malone has been chosen by Converse Rubber Tracks! Help get us to the Rubber Tracks recording studio in Brooklyn &amp; cut a 7&quot; EP."/>
    <x v="26"/>
    <x v="1314"/>
    <x v="0"/>
    <x v="0"/>
    <x v="0"/>
    <n v="1327433173"/>
    <x v="1932"/>
    <b v="0"/>
    <x v="144"/>
    <b v="1"/>
  </r>
  <r>
    <n v="1933"/>
    <x v="1933"/>
    <s v="After years of preparation and planning, Magic Punches are going to record their debut LP at Type Foundry Studios with John Askew."/>
    <x v="12"/>
    <x v="1315"/>
    <x v="0"/>
    <x v="0"/>
    <x v="0"/>
    <n v="1411787307"/>
    <x v="1933"/>
    <b v="0"/>
    <x v="238"/>
    <b v="1"/>
  </r>
  <r>
    <n v="1934"/>
    <x v="1934"/>
    <s v="We are a band in need of a vehicle. We just released our new CD and have played almost every venue in town, now it's time to expand."/>
    <x v="10"/>
    <x v="1316"/>
    <x v="0"/>
    <x v="0"/>
    <x v="0"/>
    <n v="1324789200"/>
    <x v="1934"/>
    <b v="0"/>
    <x v="99"/>
    <b v="1"/>
  </r>
  <r>
    <n v="1935"/>
    <x v="1935"/>
    <s v="AM/PM is a 20 song dual-disk album that we're trying to record with your help! AM is a pop album and PM is an ambient/intense album!"/>
    <x v="30"/>
    <x v="1317"/>
    <x v="0"/>
    <x v="0"/>
    <x v="0"/>
    <n v="1403326740"/>
    <x v="1935"/>
    <b v="0"/>
    <x v="133"/>
    <b v="1"/>
  </r>
  <r>
    <n v="1936"/>
    <x v="1936"/>
    <s v="Hey, we're Grandkids! We have enough songs to record an LP, and we need your help! We're going to make you proud, promise!"/>
    <x v="51"/>
    <x v="1318"/>
    <x v="0"/>
    <x v="0"/>
    <x v="0"/>
    <n v="1323151140"/>
    <x v="1936"/>
    <b v="0"/>
    <x v="108"/>
    <b v="1"/>
  </r>
  <r>
    <n v="1937"/>
    <x v="1937"/>
    <s v="My Pal Val is headed to Groovebox Studios in Detroit, Michigan on June 15th to record and film a live GBS Detroit EP."/>
    <x v="20"/>
    <x v="1319"/>
    <x v="0"/>
    <x v="0"/>
    <x v="0"/>
    <n v="1339732740"/>
    <x v="1937"/>
    <b v="0"/>
    <x v="60"/>
    <b v="1"/>
  </r>
  <r>
    <n v="1938"/>
    <x v="1938"/>
    <s v="A live worship album + short film: Telling the story of a worshipping community adapting and thriving in a post-Christian context."/>
    <x v="36"/>
    <x v="1320"/>
    <x v="0"/>
    <x v="0"/>
    <x v="0"/>
    <n v="1372741200"/>
    <x v="1938"/>
    <b v="0"/>
    <x v="229"/>
    <b v="1"/>
  </r>
  <r>
    <n v="1939"/>
    <x v="1939"/>
    <s v="Partner with the ministry of I Am Clay by helping them fund their new album! This enables them to release it for FREE as a gift to all!"/>
    <x v="3"/>
    <x v="1321"/>
    <x v="0"/>
    <x v="0"/>
    <x v="0"/>
    <n v="1362955108"/>
    <x v="1939"/>
    <b v="0"/>
    <x v="93"/>
    <b v="1"/>
  </r>
  <r>
    <n v="1940"/>
    <x v="1940"/>
    <s v="K. is about *this* close to finishing up our third record, History Grows.  Now we just need to master it and release it!"/>
    <x v="81"/>
    <x v="1322"/>
    <x v="0"/>
    <x v="0"/>
    <x v="0"/>
    <n v="1308110340"/>
    <x v="1940"/>
    <b v="0"/>
    <x v="162"/>
    <b v="1"/>
  </r>
  <r>
    <n v="1941"/>
    <x v="1941"/>
    <s v="Gramofon streams cloud music to your sound system. A modern jukebox: smartphones are the remotes + WiFi brings everyone together."/>
    <x v="65"/>
    <x v="1323"/>
    <x v="0"/>
    <x v="0"/>
    <x v="0"/>
    <n v="1400137131"/>
    <x v="1941"/>
    <b v="1"/>
    <x v="337"/>
    <b v="1"/>
  </r>
  <r>
    <n v="1942"/>
    <x v="1942"/>
    <s v="Getting a revolutionary new toy design into open source production, and using the design to create the worlds longest marble run."/>
    <x v="12"/>
    <x v="1324"/>
    <x v="0"/>
    <x v="0"/>
    <x v="0"/>
    <n v="1309809140"/>
    <x v="1942"/>
    <b v="1"/>
    <x v="195"/>
    <b v="1"/>
  </r>
  <r>
    <n v="1943"/>
    <x v="1943"/>
    <s v="Next-gen 100% open-source sensor beacon platform designed especially for makers, developers and IoT companies."/>
    <x v="3"/>
    <x v="1325"/>
    <x v="0"/>
    <x v="0"/>
    <x v="0"/>
    <n v="1470896916"/>
    <x v="1943"/>
    <b v="1"/>
    <x v="338"/>
    <b v="1"/>
  </r>
  <r>
    <n v="1944"/>
    <x v="1944"/>
    <s v="The Big Turtle ShellÂ® is a rugged wireless Bluetooth speaker built for a life of action. Water resistant and durable with a huge sound."/>
    <x v="79"/>
    <x v="1326"/>
    <x v="0"/>
    <x v="0"/>
    <x v="0"/>
    <n v="1398952890"/>
    <x v="1944"/>
    <b v="1"/>
    <x v="339"/>
    <b v="1"/>
  </r>
  <r>
    <n v="1945"/>
    <x v="1945"/>
    <s v="A new electronic musical instrument which allows you to play, learn and perform music using any sound you can imagine."/>
    <x v="57"/>
    <x v="1327"/>
    <x v="0"/>
    <x v="3"/>
    <x v="3"/>
    <n v="1436680958"/>
    <x v="1945"/>
    <b v="1"/>
    <x v="340"/>
    <b v="1"/>
  </r>
  <r>
    <n v="1946"/>
    <x v="1946"/>
    <s v="A smart technology that allows your instrument to transform movement, orientation and momentum into audio &amp; visual effects."/>
    <x v="51"/>
    <x v="1328"/>
    <x v="0"/>
    <x v="0"/>
    <x v="0"/>
    <n v="1397961361"/>
    <x v="1946"/>
    <b v="1"/>
    <x v="16"/>
    <b v="1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x v="0"/>
    <n v="1258955940"/>
    <x v="1947"/>
    <b v="1"/>
    <x v="23"/>
    <b v="1"/>
  </r>
  <r>
    <n v="1948"/>
    <x v="1948"/>
    <s v="10 times more powerful than Raspberry Pi 3, x86 64-bit architecture"/>
    <x v="57"/>
    <x v="1330"/>
    <x v="0"/>
    <x v="0"/>
    <x v="0"/>
    <n v="1465232520"/>
    <x v="1948"/>
    <b v="1"/>
    <x v="341"/>
    <b v="1"/>
  </r>
  <r>
    <n v="1949"/>
    <x v="1949"/>
    <s v="#ShakeYourPower brings clean energy to places in the world without electricity through the power of music."/>
    <x v="63"/>
    <x v="1331"/>
    <x v="0"/>
    <x v="1"/>
    <x v="1"/>
    <n v="1404986951"/>
    <x v="1949"/>
    <b v="1"/>
    <x v="342"/>
    <b v="1"/>
  </r>
  <r>
    <n v="1950"/>
    <x v="1950"/>
    <s v="We're building snap-together model trebuchets that are perfect for office warfare or annoying your roommate!"/>
    <x v="240"/>
    <x v="1332"/>
    <x v="0"/>
    <x v="0"/>
    <x v="0"/>
    <n v="1303446073"/>
    <x v="1950"/>
    <b v="1"/>
    <x v="343"/>
    <b v="1"/>
  </r>
  <r>
    <n v="1951"/>
    <x v="1951"/>
    <s v="Take learning and playing with LEGOÂ® to the next level with sensors! Build creations with SBrick Plus and make them interactive!"/>
    <x v="63"/>
    <x v="1333"/>
    <x v="0"/>
    <x v="0"/>
    <x v="0"/>
    <n v="1478516737"/>
    <x v="1951"/>
    <b v="1"/>
    <x v="344"/>
    <b v="1"/>
  </r>
  <r>
    <n v="1952"/>
    <x v="1952"/>
    <s v="Nix is a breakthrough smartphone accessory. Just scan an object and instantly view the color on your iPhone, Android, PC, or Mac."/>
    <x v="19"/>
    <x v="1334"/>
    <x v="0"/>
    <x v="5"/>
    <x v="5"/>
    <n v="1381934015"/>
    <x v="1952"/>
    <b v="1"/>
    <x v="345"/>
    <b v="1"/>
  </r>
  <r>
    <n v="1953"/>
    <x v="1953"/>
    <s v="The NTH is an open source music synthesizer featuring instant fun, awesome sound, and a hackable design."/>
    <x v="36"/>
    <x v="1335"/>
    <x v="0"/>
    <x v="0"/>
    <x v="0"/>
    <n v="1330657200"/>
    <x v="1953"/>
    <b v="1"/>
    <x v="206"/>
    <b v="1"/>
  </r>
  <r>
    <n v="1954"/>
    <x v="1954"/>
    <s v="The First Home Battery System You Simply Plug in to Install"/>
    <x v="63"/>
    <x v="1336"/>
    <x v="0"/>
    <x v="0"/>
    <x v="0"/>
    <n v="1457758800"/>
    <x v="1954"/>
    <b v="1"/>
    <x v="119"/>
    <b v="1"/>
  </r>
  <r>
    <n v="1955"/>
    <x v="1955"/>
    <s v="An easy to build open source 3D object printer. For the newbie or experienced maker, there's a model for everyone! NEW $599 Model!"/>
    <x v="247"/>
    <x v="1337"/>
    <x v="0"/>
    <x v="0"/>
    <x v="0"/>
    <n v="1337799600"/>
    <x v="1955"/>
    <b v="1"/>
    <x v="126"/>
    <b v="1"/>
  </r>
  <r>
    <n v="1956"/>
    <x v="1956"/>
    <s v="Designed to be used at home, the Sparx Skate Sharpener gives hockey players an automated way to sharpen at the professional level"/>
    <x v="127"/>
    <x v="1338"/>
    <x v="0"/>
    <x v="0"/>
    <x v="0"/>
    <n v="1429391405"/>
    <x v="1956"/>
    <b v="1"/>
    <x v="346"/>
    <b v="1"/>
  </r>
  <r>
    <n v="1957"/>
    <x v="1957"/>
    <s v="An open hardware platform for the best microcontroller in the world."/>
    <x v="11"/>
    <x v="1339"/>
    <x v="0"/>
    <x v="0"/>
    <x v="0"/>
    <n v="1351304513"/>
    <x v="1957"/>
    <b v="1"/>
    <x v="347"/>
    <b v="1"/>
  </r>
  <r>
    <n v="1958"/>
    <x v="1958"/>
    <s v="The Mojo is an FPGA development board that is designed to be user friendly and a great introduction into digital design for anyone."/>
    <x v="39"/>
    <x v="1340"/>
    <x v="0"/>
    <x v="0"/>
    <x v="0"/>
    <n v="1364078561"/>
    <x v="1958"/>
    <b v="1"/>
    <x v="348"/>
    <b v="1"/>
  </r>
  <r>
    <n v="1959"/>
    <x v="1959"/>
    <s v="A thermometer that connects to the internet to help New York City turn the heat on for thousands of tenants with no heat in the winter."/>
    <x v="3"/>
    <x v="1341"/>
    <x v="0"/>
    <x v="0"/>
    <x v="0"/>
    <n v="1412121600"/>
    <x v="1959"/>
    <b v="1"/>
    <x v="349"/>
    <b v="1"/>
  </r>
  <r>
    <n v="1960"/>
    <x v="1960"/>
    <s v="Trekkayak is an ultralight, durable and inflatable boat to be carried in your backpack to cross a lake or paddle down a river."/>
    <x v="54"/>
    <x v="1342"/>
    <x v="0"/>
    <x v="11"/>
    <x v="9"/>
    <n v="1419151341"/>
    <x v="1960"/>
    <b v="1"/>
    <x v="51"/>
    <b v="1"/>
  </r>
  <r>
    <n v="1961"/>
    <x v="1961"/>
    <s v="This DIY kit helps analyze materials and contaminants. We need your help to build a library of open-source spectral data."/>
    <x v="3"/>
    <x v="1343"/>
    <x v="0"/>
    <x v="0"/>
    <x v="0"/>
    <n v="1349495940"/>
    <x v="1961"/>
    <b v="1"/>
    <x v="350"/>
    <b v="1"/>
  </r>
  <r>
    <n v="1962"/>
    <x v="1962"/>
    <s v="It's like an Arduino on steroids â€“ built-in bluetooth, battery management, and floating-point coprocessor, in a small, simple package."/>
    <x v="3"/>
    <x v="1344"/>
    <x v="0"/>
    <x v="0"/>
    <x v="0"/>
    <n v="1400006636"/>
    <x v="1962"/>
    <b v="1"/>
    <x v="351"/>
    <b v="1"/>
  </r>
  <r>
    <n v="1963"/>
    <x v="1963"/>
    <s v="First mobile green energy generator that you can carry camping with you! A 3D printed, foldable wind turbine boosting 300W of power!"/>
    <x v="266"/>
    <x v="1345"/>
    <x v="0"/>
    <x v="1"/>
    <x v="1"/>
    <n v="1410862734"/>
    <x v="1963"/>
    <b v="1"/>
    <x v="242"/>
    <b v="1"/>
  </r>
  <r>
    <n v="1964"/>
    <x v="1964"/>
    <s v="Clairy combines the power of nature and technology with the beauty of design to eliminate indoor pollution and analyze it."/>
    <x v="306"/>
    <x v="1346"/>
    <x v="0"/>
    <x v="13"/>
    <x v="3"/>
    <n v="1461306772"/>
    <x v="1964"/>
    <b v="1"/>
    <x v="352"/>
    <b v="1"/>
  </r>
  <r>
    <n v="1965"/>
    <x v="1965"/>
    <s v="BoardX is a collection of electronic circuit boards that stack on top of one another to share resources and communicate"/>
    <x v="10"/>
    <x v="1347"/>
    <x v="0"/>
    <x v="0"/>
    <x v="0"/>
    <n v="1326330000"/>
    <x v="1965"/>
    <b v="1"/>
    <x v="273"/>
    <b v="1"/>
  </r>
  <r>
    <n v="1966"/>
    <x v="1966"/>
    <s v="InkCase Plus is an always on E Ink second screen; uses sports/fitness apps, an eBook reader, display Photo and receive notifications."/>
    <x v="57"/>
    <x v="1348"/>
    <x v="0"/>
    <x v="0"/>
    <x v="0"/>
    <n v="1408021098"/>
    <x v="1966"/>
    <b v="1"/>
    <x v="353"/>
    <b v="1"/>
  </r>
  <r>
    <n v="1967"/>
    <x v="1967"/>
    <s v="Ion is a light show for your desk, dorm room, or living room.  It responds to music, connects to your phone, and brightens your day!"/>
    <x v="22"/>
    <x v="1349"/>
    <x v="0"/>
    <x v="0"/>
    <x v="0"/>
    <n v="1398959729"/>
    <x v="1967"/>
    <b v="1"/>
    <x v="316"/>
    <b v="1"/>
  </r>
  <r>
    <n v="1968"/>
    <x v="1968"/>
    <s v="Bringing the advantages of wireless smart shifting to every cyclist. FITS ANY BIKE"/>
    <x v="63"/>
    <x v="1350"/>
    <x v="0"/>
    <x v="0"/>
    <x v="0"/>
    <n v="1480777515"/>
    <x v="1968"/>
    <b v="1"/>
    <x v="354"/>
    <b v="1"/>
  </r>
  <r>
    <n v="1969"/>
    <x v="1969"/>
    <s v="An Open Source JavaScript microcontroller you can program wirelessly - perfect for IoT! No software needed so get started in seconds."/>
    <x v="22"/>
    <x v="1351"/>
    <x v="0"/>
    <x v="1"/>
    <x v="1"/>
    <n v="1470423668"/>
    <x v="1969"/>
    <b v="1"/>
    <x v="355"/>
    <b v="1"/>
  </r>
  <r>
    <n v="1970"/>
    <x v="1970"/>
    <s v="The APOC is a gamma particle detector that will help you learn about radiation and find radioactive things!"/>
    <x v="10"/>
    <x v="1352"/>
    <x v="0"/>
    <x v="0"/>
    <x v="0"/>
    <n v="1366429101"/>
    <x v="1970"/>
    <b v="1"/>
    <x v="356"/>
    <b v="1"/>
  </r>
  <r>
    <n v="1971"/>
    <x v="1971"/>
    <s v="castAR: bridging the physical world with the virtual worlds; 3D holographic like projections in AR, fully immersive environments in VR"/>
    <x v="307"/>
    <x v="1353"/>
    <x v="0"/>
    <x v="0"/>
    <x v="0"/>
    <n v="1384488000"/>
    <x v="1971"/>
    <b v="1"/>
    <x v="357"/>
    <b v="1"/>
  </r>
  <r>
    <n v="1972"/>
    <x v="1972"/>
    <s v="Jog It! Is an open source hand held controller designed to make running a program in Linux CNC (EMC2) and MACH3 a breeze."/>
    <x v="30"/>
    <x v="1354"/>
    <x v="0"/>
    <x v="0"/>
    <x v="0"/>
    <n v="1353201444"/>
    <x v="1972"/>
    <b v="1"/>
    <x v="146"/>
    <b v="1"/>
  </r>
  <r>
    <n v="1973"/>
    <x v="1973"/>
    <s v="Smart lighting for your living room that improves movie and gaming experience drastically â€“ all while being easy on the eyes."/>
    <x v="308"/>
    <x v="1355"/>
    <x v="0"/>
    <x v="0"/>
    <x v="0"/>
    <n v="1470466800"/>
    <x v="1973"/>
    <b v="1"/>
    <x v="358"/>
    <b v="1"/>
  </r>
  <r>
    <n v="1974"/>
    <x v="1974"/>
    <s v="RAPIRO is a cute and affordable robot kit designed to work with a Raspberry Pi. It comes with a Arduino-compatible servo controller."/>
    <x v="22"/>
    <x v="1356"/>
    <x v="0"/>
    <x v="1"/>
    <x v="1"/>
    <n v="1376899269"/>
    <x v="1974"/>
    <b v="1"/>
    <x v="359"/>
    <b v="1"/>
  </r>
  <r>
    <n v="1975"/>
    <x v="1975"/>
    <s v="The Bugle2 is a second generation DIY kit phono preamplifier for vinyl playback."/>
    <x v="194"/>
    <x v="1357"/>
    <x v="0"/>
    <x v="0"/>
    <x v="0"/>
    <n v="1362938851"/>
    <x v="1975"/>
    <b v="1"/>
    <x v="35"/>
    <b v="1"/>
  </r>
  <r>
    <n v="1976"/>
    <x v="1976"/>
    <s v="Can you help us make an ultra bright white one a reality?"/>
    <x v="23"/>
    <x v="1358"/>
    <x v="0"/>
    <x v="1"/>
    <x v="1"/>
    <n v="1373751325"/>
    <x v="1976"/>
    <b v="1"/>
    <x v="360"/>
    <b v="1"/>
  </r>
  <r>
    <n v="1977"/>
    <x v="1977"/>
    <s v="Ario learns about you, syncs your body clock, and keeps you healthy through natural lighting patterns."/>
    <x v="63"/>
    <x v="1359"/>
    <x v="0"/>
    <x v="0"/>
    <x v="0"/>
    <n v="1450511940"/>
    <x v="1977"/>
    <b v="1"/>
    <x v="361"/>
    <b v="1"/>
  </r>
  <r>
    <n v="1978"/>
    <x v="1978"/>
    <s v="Please help us take DIY 3D Printing to the next level, support this open source photo-initiated polymer resin based 3D printing system!"/>
    <x v="63"/>
    <x v="1360"/>
    <x v="0"/>
    <x v="0"/>
    <x v="0"/>
    <n v="1339484400"/>
    <x v="1978"/>
    <b v="1"/>
    <x v="362"/>
    <b v="1"/>
  </r>
  <r>
    <n v="1979"/>
    <x v="1979"/>
    <s v="Truly wireless premium earbuds with a battery-boosting smartphone case for charging and storage"/>
    <x v="61"/>
    <x v="1361"/>
    <x v="0"/>
    <x v="0"/>
    <x v="0"/>
    <n v="1447909140"/>
    <x v="1979"/>
    <b v="1"/>
    <x v="363"/>
    <b v="1"/>
  </r>
  <r>
    <n v="1980"/>
    <x v="1980"/>
    <s v="Multi-power charging that is smarter, stylish and designed for you."/>
    <x v="63"/>
    <x v="1362"/>
    <x v="0"/>
    <x v="12"/>
    <x v="3"/>
    <n v="1459684862"/>
    <x v="1980"/>
    <b v="1"/>
    <x v="364"/>
    <b v="1"/>
  </r>
  <r>
    <n v="1981"/>
    <x v="1981"/>
    <s v="I would like to tell the story of a young man from Queens, New York and compare his life to a young Afghan man...to connect the dots."/>
    <x v="51"/>
    <x v="1363"/>
    <x v="2"/>
    <x v="5"/>
    <x v="5"/>
    <n v="1404926665"/>
    <x v="1981"/>
    <b v="0"/>
    <x v="8"/>
    <b v="0"/>
  </r>
  <r>
    <n v="1982"/>
    <x v="1982"/>
    <s v="Express a very dark place in my childhood. Release my emotions through photography in a form of Art."/>
    <x v="237"/>
    <x v="117"/>
    <x v="2"/>
    <x v="7"/>
    <x v="6"/>
    <n v="1480863887"/>
    <x v="1982"/>
    <b v="0"/>
    <x v="78"/>
    <b v="0"/>
  </r>
  <r>
    <n v="1983"/>
    <x v="1983"/>
    <s v="A vegan photographer bringing Hawaii to the tipping point of plant pure wisdom, featuring the most influential early adopters."/>
    <x v="287"/>
    <x v="1364"/>
    <x v="2"/>
    <x v="0"/>
    <x v="0"/>
    <n v="1472799600"/>
    <x v="1983"/>
    <b v="0"/>
    <x v="38"/>
    <b v="0"/>
  </r>
  <r>
    <n v="1984"/>
    <x v="1984"/>
    <s v="Does love lasts longer than &quot;Love Locks&quot; ?_x000a__x000a_A photographic journey into the lives of these 'love-locked' couples."/>
    <x v="36"/>
    <x v="1365"/>
    <x v="2"/>
    <x v="0"/>
    <x v="0"/>
    <n v="1417377481"/>
    <x v="1984"/>
    <b v="0"/>
    <x v="63"/>
    <b v="0"/>
  </r>
  <r>
    <n v="1985"/>
    <x v="1985"/>
    <s v="A personal journey to document people on the worlds 10 largest metro systems. The end result being one truly epic photographic essay!"/>
    <x v="183"/>
    <x v="152"/>
    <x v="2"/>
    <x v="1"/>
    <x v="1"/>
    <n v="1470178800"/>
    <x v="1985"/>
    <b v="0"/>
    <x v="80"/>
    <b v="0"/>
  </r>
  <r>
    <n v="1986"/>
    <x v="1986"/>
    <s v="We are a married couple who have started a child photography business from home. We need help to put together equipment to grow."/>
    <x v="13"/>
    <x v="116"/>
    <x v="2"/>
    <x v="1"/>
    <x v="1"/>
    <n v="1457947483"/>
    <x v="1986"/>
    <b v="0"/>
    <x v="29"/>
    <b v="0"/>
  </r>
  <r>
    <n v="1987"/>
    <x v="1987"/>
    <s v="A collection of images that depicts the beauty and diversity within Ethiopia"/>
    <x v="62"/>
    <x v="1366"/>
    <x v="2"/>
    <x v="1"/>
    <x v="1"/>
    <n v="1425223276"/>
    <x v="1987"/>
    <b v="0"/>
    <x v="33"/>
    <b v="0"/>
  </r>
  <r>
    <n v="1988"/>
    <x v="1988"/>
    <s v="Expressing art in an image!"/>
    <x v="12"/>
    <x v="379"/>
    <x v="2"/>
    <x v="0"/>
    <x v="0"/>
    <n v="1440094742"/>
    <x v="1988"/>
    <b v="0"/>
    <x v="29"/>
    <b v="0"/>
  </r>
  <r>
    <n v="1989"/>
    <x v="1989"/>
    <s v="Creating an awareness for infertility through photographing families and showcasing the real faces of infertility."/>
    <x v="10"/>
    <x v="155"/>
    <x v="2"/>
    <x v="0"/>
    <x v="0"/>
    <n v="1481473208"/>
    <x v="1989"/>
    <b v="0"/>
    <x v="29"/>
    <b v="0"/>
  </r>
  <r>
    <n v="1990"/>
    <x v="1990"/>
    <s v="An art nude photography book that includes traditional black and white sepia nudes as well as experimiental color nudes."/>
    <x v="9"/>
    <x v="1238"/>
    <x v="2"/>
    <x v="0"/>
    <x v="0"/>
    <n v="1455338532"/>
    <x v="1990"/>
    <b v="0"/>
    <x v="81"/>
    <b v="0"/>
  </r>
  <r>
    <n v="1991"/>
    <x v="1991"/>
    <s v="Taking (and giving) professional portraits of survivors of human trafficking in Myanmar."/>
    <x v="13"/>
    <x v="133"/>
    <x v="2"/>
    <x v="0"/>
    <x v="0"/>
    <n v="1435958786"/>
    <x v="1991"/>
    <b v="0"/>
    <x v="83"/>
    <b v="0"/>
  </r>
  <r>
    <n v="1992"/>
    <x v="1992"/>
    <s v="A complete revamp of all the Disney Princes &amp; Princesses!"/>
    <x v="15"/>
    <x v="369"/>
    <x v="2"/>
    <x v="0"/>
    <x v="0"/>
    <n v="1424229991"/>
    <x v="1992"/>
    <b v="0"/>
    <x v="84"/>
    <b v="0"/>
  </r>
  <r>
    <n v="1993"/>
    <x v="1993"/>
    <s v="I am looking for help to open up an affordable photography studio in Cornwall for baby and family portraiture photography"/>
    <x v="13"/>
    <x v="117"/>
    <x v="2"/>
    <x v="1"/>
    <x v="1"/>
    <n v="1450706837"/>
    <x v="1993"/>
    <b v="0"/>
    <x v="78"/>
    <b v="0"/>
  </r>
  <r>
    <n v="1994"/>
    <x v="1994"/>
    <s v="A program to preserve still imagery (photographs) and moving imagery captured on motion picture (film) stock, and videotape elements."/>
    <x v="50"/>
    <x v="117"/>
    <x v="2"/>
    <x v="0"/>
    <x v="0"/>
    <n v="1481072942"/>
    <x v="1994"/>
    <b v="0"/>
    <x v="78"/>
    <b v="0"/>
  </r>
  <r>
    <n v="1995"/>
    <x v="1995"/>
    <s v="I'm looking to pursue my dream of becoming a full time photographer, using my current creative experience as a graphic designer."/>
    <x v="28"/>
    <x v="1367"/>
    <x v="2"/>
    <x v="5"/>
    <x v="5"/>
    <n v="1437082736"/>
    <x v="1995"/>
    <b v="0"/>
    <x v="83"/>
    <b v="0"/>
  </r>
  <r>
    <n v="1996"/>
    <x v="1996"/>
    <s v="I want to create a series of pictures of Life through the eyes - and capture some of the defining moments of our history now / to come."/>
    <x v="309"/>
    <x v="117"/>
    <x v="2"/>
    <x v="0"/>
    <x v="0"/>
    <n v="1405021211"/>
    <x v="1996"/>
    <b v="0"/>
    <x v="78"/>
    <b v="0"/>
  </r>
  <r>
    <n v="1997"/>
    <x v="1997"/>
    <s v="There is so many unseen places in the world, and I've made it my personal goal to show everyone through photography &amp; travel."/>
    <x v="115"/>
    <x v="117"/>
    <x v="2"/>
    <x v="0"/>
    <x v="0"/>
    <n v="1409091612"/>
    <x v="1997"/>
    <b v="0"/>
    <x v="78"/>
    <b v="0"/>
  </r>
  <r>
    <n v="1998"/>
    <x v="1998"/>
    <s v="I am moving to Guatemala to document and report on the growing community resistance movements across Central America and Mexico"/>
    <x v="30"/>
    <x v="1368"/>
    <x v="2"/>
    <x v="0"/>
    <x v="0"/>
    <n v="1406861438"/>
    <x v="1998"/>
    <b v="0"/>
    <x v="83"/>
    <b v="0"/>
  </r>
  <r>
    <n v="1999"/>
    <x v="1999"/>
    <s v="This is a portrait photo project aiming to inspire women to explore themselves and live their passion"/>
    <x v="310"/>
    <x v="1369"/>
    <x v="2"/>
    <x v="1"/>
    <x v="1"/>
    <n v="1415882108"/>
    <x v="1999"/>
    <b v="0"/>
    <x v="63"/>
    <b v="0"/>
  </r>
  <r>
    <n v="2000"/>
    <x v="2000"/>
    <s v="What do you get when you combine 2 of the hottest alt-models in North America with one Canadian photographer? Make a CALENDAR!!!"/>
    <x v="10"/>
    <x v="1370"/>
    <x v="2"/>
    <x v="5"/>
    <x v="5"/>
    <n v="1452120613"/>
    <x v="2000"/>
    <b v="0"/>
    <x v="20"/>
    <b v="0"/>
  </r>
  <r>
    <n v="2001"/>
    <x v="2001"/>
    <s v="Nuimo is a universal controller for the internet of things. Control your music, lights, locks and more."/>
    <x v="56"/>
    <x v="1371"/>
    <x v="0"/>
    <x v="12"/>
    <x v="3"/>
    <n v="1434139200"/>
    <x v="2001"/>
    <b v="1"/>
    <x v="365"/>
    <b v="1"/>
  </r>
  <r>
    <n v="2002"/>
    <x v="2002"/>
    <s v="Open-source quad-core camera effortlessly adds powerful machine vision to all your PC/Arduino/Raspberry Pi projects"/>
    <x v="63"/>
    <x v="1372"/>
    <x v="0"/>
    <x v="0"/>
    <x v="0"/>
    <n v="1485191143"/>
    <x v="2002"/>
    <b v="1"/>
    <x v="366"/>
    <b v="1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x v="0"/>
    <n v="1278111600"/>
    <x v="2003"/>
    <b v="1"/>
    <x v="57"/>
    <b v="1"/>
  </r>
  <r>
    <n v="2004"/>
    <x v="2004"/>
    <s v="Design and 3D print your own creations using an iPad. A delightful 3D printing experience for children and K-12 education."/>
    <x v="63"/>
    <x v="1374"/>
    <x v="0"/>
    <x v="0"/>
    <x v="0"/>
    <n v="1405002663"/>
    <x v="2004"/>
    <b v="1"/>
    <x v="178"/>
    <b v="1"/>
  </r>
  <r>
    <n v="2005"/>
    <x v="2005"/>
    <s v="The bassAware Holster is a new type of wearable audio technology that uses vibration to create a massive bass experience."/>
    <x v="11"/>
    <x v="1375"/>
    <x v="0"/>
    <x v="0"/>
    <x v="0"/>
    <n v="1381895940"/>
    <x v="2005"/>
    <b v="1"/>
    <x v="277"/>
    <b v="1"/>
  </r>
  <r>
    <n v="2006"/>
    <x v="2006"/>
    <s v="MAID is a smart kitchen assistant &amp; a multifunctional oven. MAID knows what to cook and how to cook. Cooking is now easy,fun &amp; social."/>
    <x v="63"/>
    <x v="1376"/>
    <x v="0"/>
    <x v="0"/>
    <x v="0"/>
    <n v="1417611645"/>
    <x v="2006"/>
    <b v="1"/>
    <x v="175"/>
    <b v="1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x v="0"/>
    <n v="1282622400"/>
    <x v="2007"/>
    <b v="1"/>
    <x v="89"/>
    <b v="1"/>
  </r>
  <r>
    <n v="2008"/>
    <x v="2008"/>
    <s v="The smartCaster is an automatic roto-casting machine running off of open source electronics with plans that will be freely available."/>
    <x v="311"/>
    <x v="1378"/>
    <x v="0"/>
    <x v="0"/>
    <x v="0"/>
    <n v="1316442622"/>
    <x v="2008"/>
    <b v="1"/>
    <x v="14"/>
    <b v="1"/>
  </r>
  <r>
    <n v="2009"/>
    <x v="2009"/>
    <s v="Licht 1: The smart pendant lamp that increases your well-being and productivity while saving 80% in running energy expenses."/>
    <x v="63"/>
    <x v="1379"/>
    <x v="0"/>
    <x v="12"/>
    <x v="3"/>
    <n v="1479890743"/>
    <x v="2009"/>
    <b v="1"/>
    <x v="367"/>
    <b v="1"/>
  </r>
  <r>
    <n v="2010"/>
    <x v="2010"/>
    <s v="Weighitz are miniature smart scales designed to weigh anything in the home."/>
    <x v="11"/>
    <x v="1380"/>
    <x v="0"/>
    <x v="0"/>
    <x v="0"/>
    <n v="1471564491"/>
    <x v="2010"/>
    <b v="1"/>
    <x v="368"/>
    <b v="1"/>
  </r>
  <r>
    <n v="2011"/>
    <x v="2011"/>
    <s v="FLUXO â€“ The first smart design lamp where you can move the light in any direction with app and sensor control."/>
    <x v="63"/>
    <x v="1381"/>
    <x v="0"/>
    <x v="15"/>
    <x v="3"/>
    <n v="1452553200"/>
    <x v="2011"/>
    <b v="1"/>
    <x v="369"/>
    <b v="1"/>
  </r>
  <r>
    <n v="2012"/>
    <x v="2012"/>
    <s v="FishBit is an app and connected device to monitor and control your aquariumâ€™s water composition to help your tank thrive."/>
    <x v="10"/>
    <x v="1382"/>
    <x v="0"/>
    <x v="0"/>
    <x v="0"/>
    <n v="1423165441"/>
    <x v="2012"/>
    <b v="1"/>
    <x v="275"/>
    <b v="1"/>
  </r>
  <r>
    <n v="2013"/>
    <x v="2013"/>
    <s v="Crowds can slow WiFi to a crawl, but not Portal. Stream ultraHD videos without buffering and play Internet games without lagging."/>
    <x v="292"/>
    <x v="1383"/>
    <x v="0"/>
    <x v="0"/>
    <x v="0"/>
    <n v="1468019014"/>
    <x v="2013"/>
    <b v="1"/>
    <x v="370"/>
    <b v="1"/>
  </r>
  <r>
    <n v="2014"/>
    <x v="2014"/>
    <s v="It's a pen that can draw in the air! 3Doodler is the 3D printing pen you can hold in your hand. Lift your imagination off the page!"/>
    <x v="11"/>
    <x v="1384"/>
    <x v="0"/>
    <x v="0"/>
    <x v="0"/>
    <n v="1364184539"/>
    <x v="2014"/>
    <b v="1"/>
    <x v="371"/>
    <b v="1"/>
  </r>
  <r>
    <n v="2015"/>
    <x v="2015"/>
    <s v="ExtraCore is a 1&quot; x 1&quot; 22 I/O pin Arduino Compatible. It's 1.7 grams and 16mhz of tiny Arduino style coolness."/>
    <x v="312"/>
    <x v="1385"/>
    <x v="0"/>
    <x v="0"/>
    <x v="0"/>
    <n v="1315602163"/>
    <x v="2015"/>
    <b v="1"/>
    <x v="372"/>
    <b v="1"/>
  </r>
  <r>
    <n v="2016"/>
    <x v="2016"/>
    <s v="A smart, compact power supply designed to power anything, anywhere"/>
    <x v="3"/>
    <x v="1386"/>
    <x v="0"/>
    <x v="0"/>
    <x v="0"/>
    <n v="1362863299"/>
    <x v="2016"/>
    <b v="1"/>
    <x v="373"/>
    <b v="1"/>
  </r>
  <r>
    <n v="2017"/>
    <x v="2017"/>
    <s v="A big red truck filled with cutting-edge maker tools that goes from school to school, bringing the joy of building back to kids."/>
    <x v="31"/>
    <x v="1387"/>
    <x v="0"/>
    <x v="0"/>
    <x v="0"/>
    <n v="1332561600"/>
    <x v="2017"/>
    <b v="1"/>
    <x v="374"/>
    <b v="1"/>
  </r>
  <r>
    <n v="2018"/>
    <x v="2018"/>
    <s v="Scriba puts creative control back in your hands. Its flexible body and dynamic squeeze motion responding beautifully to your touch."/>
    <x v="99"/>
    <x v="1388"/>
    <x v="0"/>
    <x v="17"/>
    <x v="3"/>
    <n v="1439455609"/>
    <x v="2018"/>
    <b v="1"/>
    <x v="375"/>
    <b v="1"/>
  </r>
  <r>
    <n v="2019"/>
    <x v="2019"/>
    <s v="Far-field voice control extension to your speakers, home &amp; office appliances. Touch Sensing with Arduino &amp; Linux for making projects."/>
    <x v="79"/>
    <x v="1389"/>
    <x v="0"/>
    <x v="0"/>
    <x v="0"/>
    <n v="1474563621"/>
    <x v="2019"/>
    <b v="1"/>
    <x v="376"/>
    <b v="1"/>
  </r>
  <r>
    <n v="2020"/>
    <x v="2020"/>
    <s v="Low Voltage Metal Sensor directly compatible with Arduino type computers for Robotics, &amp; Motor Control, WITHOUT USING MAGNETS!"/>
    <x v="15"/>
    <x v="1390"/>
    <x v="0"/>
    <x v="0"/>
    <x v="0"/>
    <n v="1400108640"/>
    <x v="2020"/>
    <b v="1"/>
    <x v="259"/>
    <b v="1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x v="0"/>
    <n v="1411522897"/>
    <x v="2021"/>
    <b v="1"/>
    <x v="195"/>
    <b v="1"/>
  </r>
  <r>
    <n v="2022"/>
    <x v="2022"/>
    <s v="Acanvas is a Wi-Fi connected and customizable art display that hangs on any wall, charges itself and streams art into your home"/>
    <x v="57"/>
    <x v="1392"/>
    <x v="0"/>
    <x v="0"/>
    <x v="0"/>
    <n v="1465652372"/>
    <x v="2022"/>
    <b v="1"/>
    <x v="166"/>
    <b v="1"/>
  </r>
  <r>
    <n v="2023"/>
    <x v="2023"/>
    <s v="A digital window that opens to beautiful scenery from around the world with 4K-shot videos and sound. Place it anywhere, be anywhere."/>
    <x v="57"/>
    <x v="1393"/>
    <x v="0"/>
    <x v="0"/>
    <x v="0"/>
    <n v="1434017153"/>
    <x v="2023"/>
    <b v="1"/>
    <x v="377"/>
    <b v="1"/>
  </r>
  <r>
    <n v="2024"/>
    <x v="2024"/>
    <s v="RA - 3D Printer board. This board can control 3 extruders, bed heaters, Elefu control panel, 4 temp monitors, lighting and more."/>
    <x v="23"/>
    <x v="1394"/>
    <x v="0"/>
    <x v="0"/>
    <x v="0"/>
    <n v="1344826800"/>
    <x v="2024"/>
    <b v="1"/>
    <x v="217"/>
    <b v="1"/>
  </r>
  <r>
    <n v="2025"/>
    <x v="2025"/>
    <s v="A complete Home Security System in a single device: Flare protects you and your home all by itself. Secure, beautiful and affordable."/>
    <x v="58"/>
    <x v="1395"/>
    <x v="0"/>
    <x v="12"/>
    <x v="3"/>
    <n v="1433996746"/>
    <x v="2025"/>
    <b v="1"/>
    <x v="378"/>
    <b v="1"/>
  </r>
  <r>
    <n v="2026"/>
    <x v="2026"/>
    <s v="MIDI Sprout enables plants to play synthesizers in real time."/>
    <x v="31"/>
    <x v="1396"/>
    <x v="0"/>
    <x v="0"/>
    <x v="0"/>
    <n v="1398052740"/>
    <x v="2026"/>
    <b v="1"/>
    <x v="379"/>
    <b v="1"/>
  </r>
  <r>
    <n v="2027"/>
    <x v="2027"/>
    <s v="Modular smartphone-based headset with external sensors for 4&quot; - 5.7&quot; Android &amp; iOS phones, iPhone 6 Plus included!"/>
    <x v="57"/>
    <x v="1397"/>
    <x v="0"/>
    <x v="0"/>
    <x v="0"/>
    <n v="1427740319"/>
    <x v="2027"/>
    <b v="1"/>
    <x v="380"/>
    <b v="1"/>
  </r>
  <r>
    <n v="2028"/>
    <x v="2028"/>
    <s v="Building an open source Bussard fusion reactor, aka the Polywell."/>
    <x v="9"/>
    <x v="1398"/>
    <x v="0"/>
    <x v="0"/>
    <x v="0"/>
    <n v="1268690100"/>
    <x v="2028"/>
    <b v="1"/>
    <x v="1"/>
    <b v="1"/>
  </r>
  <r>
    <n v="2029"/>
    <x v="2029"/>
    <s v="Lumin8 Pro is a fun and easy to use light controller that makes light dance to your favorite music."/>
    <x v="30"/>
    <x v="1399"/>
    <x v="0"/>
    <x v="0"/>
    <x v="0"/>
    <n v="1409099481"/>
    <x v="2029"/>
    <b v="1"/>
    <x v="225"/>
    <b v="1"/>
  </r>
  <r>
    <n v="2030"/>
    <x v="2030"/>
    <s v="A stylish, retro, and fun arcade cabinet for your Raspberry Pi, Mini-ITX, Pandaboard, or other mini PC from the makers of Pibow"/>
    <x v="313"/>
    <x v="1400"/>
    <x v="0"/>
    <x v="1"/>
    <x v="1"/>
    <n v="1354233296"/>
    <x v="2030"/>
    <b v="1"/>
    <x v="381"/>
    <b v="1"/>
  </r>
  <r>
    <n v="2031"/>
    <x v="2031"/>
    <s v="With Linkio you can use your smartphone to control every electronic you own- for only $100!"/>
    <x v="63"/>
    <x v="1401"/>
    <x v="0"/>
    <x v="9"/>
    <x v="3"/>
    <n v="1420765200"/>
    <x v="2031"/>
    <b v="1"/>
    <x v="278"/>
    <b v="1"/>
  </r>
  <r>
    <n v="2032"/>
    <x v="2032"/>
    <s v="PocketLab Voyager and PocketLab Weather are rugged science labs that you can take anywhere to explore the world around you."/>
    <x v="31"/>
    <x v="1402"/>
    <x v="0"/>
    <x v="0"/>
    <x v="0"/>
    <n v="1481778000"/>
    <x v="2032"/>
    <b v="1"/>
    <x v="382"/>
    <b v="1"/>
  </r>
  <r>
    <n v="2033"/>
    <x v="2033"/>
    <s v="BrewNannyâ„¢ accurately measures the health and progress of your home brew and alerts you to problems immediately, wherever you are."/>
    <x v="31"/>
    <x v="1403"/>
    <x v="0"/>
    <x v="0"/>
    <x v="0"/>
    <n v="1398477518"/>
    <x v="2033"/>
    <b v="1"/>
    <x v="150"/>
    <b v="1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x v="0"/>
    <n v="1430981880"/>
    <x v="2034"/>
    <b v="1"/>
    <x v="278"/>
    <b v="1"/>
  </r>
  <r>
    <n v="2035"/>
    <x v="2035"/>
    <s v="Announcing the GANGLION and the ULTRACORTEXâ€”a $99 biodata acquisition device and a 3D-printed, brain-sensing headset."/>
    <x v="58"/>
    <x v="1405"/>
    <x v="0"/>
    <x v="0"/>
    <x v="0"/>
    <n v="1450486800"/>
    <x v="2035"/>
    <b v="1"/>
    <x v="383"/>
    <b v="1"/>
  </r>
  <r>
    <n v="2036"/>
    <x v="2036"/>
    <s v="A high-capacity portable charger with LED lights keeps your iPhone, iPad, smartphones, tablets and other devices juiced up on-the-go."/>
    <x v="11"/>
    <x v="1406"/>
    <x v="0"/>
    <x v="0"/>
    <x v="0"/>
    <n v="1399668319"/>
    <x v="2036"/>
    <b v="1"/>
    <x v="384"/>
    <b v="1"/>
  </r>
  <r>
    <n v="2037"/>
    <x v="2037"/>
    <s v="With an efficiency of 97%, bicycle technology is nearly perfect. So why do we use it only for transportation?"/>
    <x v="3"/>
    <x v="1407"/>
    <x v="0"/>
    <x v="0"/>
    <x v="0"/>
    <n v="1388383353"/>
    <x v="2037"/>
    <b v="1"/>
    <x v="385"/>
    <b v="1"/>
  </r>
  <r>
    <n v="2038"/>
    <x v="2038"/>
    <s v="The OWL is an open source, open hardware, reprogrammable effects pedal designed for musicians, coders, and hackers."/>
    <x v="6"/>
    <x v="1408"/>
    <x v="0"/>
    <x v="1"/>
    <x v="1"/>
    <n v="1372701600"/>
    <x v="2038"/>
    <b v="1"/>
    <x v="386"/>
    <b v="1"/>
  </r>
  <r>
    <n v="2039"/>
    <x v="2039"/>
    <s v="Open up your digital worlds with the most sophisticated, intuitive android smart projector."/>
    <x v="152"/>
    <x v="1409"/>
    <x v="0"/>
    <x v="0"/>
    <x v="0"/>
    <n v="1480568340"/>
    <x v="2039"/>
    <b v="1"/>
    <x v="169"/>
    <b v="1"/>
  </r>
  <r>
    <n v="2040"/>
    <x v="2040"/>
    <s v="4.29 Billion+ Capacitor Combinations._x000a_No Coding Required."/>
    <x v="9"/>
    <x v="1410"/>
    <x v="0"/>
    <x v="0"/>
    <x v="0"/>
    <n v="1384557303"/>
    <x v="2040"/>
    <b v="1"/>
    <x v="197"/>
    <b v="1"/>
  </r>
  <r>
    <n v="2041"/>
    <x v="2041"/>
    <s v="World's first LED decor grow light that turns your plants into show pieces. Adding beauty and foliage to your home like never before"/>
    <x v="196"/>
    <x v="1411"/>
    <x v="0"/>
    <x v="0"/>
    <x v="0"/>
    <n v="1478785027"/>
    <x v="2041"/>
    <b v="0"/>
    <x v="148"/>
    <b v="1"/>
  </r>
  <r>
    <n v="2042"/>
    <x v="2042"/>
    <s v="The SoundBrake headphone attachment can be used with any audio player to alert you to important outside sounds."/>
    <x v="3"/>
    <x v="1412"/>
    <x v="0"/>
    <x v="0"/>
    <x v="0"/>
    <n v="1453481974"/>
    <x v="2042"/>
    <b v="0"/>
    <x v="205"/>
    <b v="1"/>
  </r>
  <r>
    <n v="2043"/>
    <x v="2043"/>
    <s v="PS-1A is an adjustable switch mode DC-DC power supply. It is highly compact, breadboard friendly and requires no external components."/>
    <x v="315"/>
    <x v="1413"/>
    <x v="0"/>
    <x v="0"/>
    <x v="0"/>
    <n v="1481432340"/>
    <x v="2043"/>
    <b v="0"/>
    <x v="189"/>
    <b v="1"/>
  </r>
  <r>
    <n v="2044"/>
    <x v="2044"/>
    <s v="The PiSoC is an open source development platform which gives each person a unique opportunity to create, regardless of skill level."/>
    <x v="36"/>
    <x v="1414"/>
    <x v="0"/>
    <x v="0"/>
    <x v="0"/>
    <n v="1434212714"/>
    <x v="2044"/>
    <b v="0"/>
    <x v="387"/>
    <b v="1"/>
  </r>
  <r>
    <n v="2045"/>
    <x v="2045"/>
    <s v="Open Rail is a new open source universal linear rail system designed to be used with various T- Slot aluminum extrusion configurations."/>
    <x v="244"/>
    <x v="1415"/>
    <x v="0"/>
    <x v="0"/>
    <x v="0"/>
    <n v="1341799647"/>
    <x v="2045"/>
    <b v="0"/>
    <x v="40"/>
    <b v="1"/>
  </r>
  <r>
    <n v="2046"/>
    <x v="2046"/>
    <s v="CoAction Hero: a powerful proto-board with a 120Mhz processor, 1MB filesystem, and built-in OS for tinkerers and engineers alike."/>
    <x v="3"/>
    <x v="1416"/>
    <x v="0"/>
    <x v="0"/>
    <x v="0"/>
    <n v="1369282044"/>
    <x v="2046"/>
    <b v="0"/>
    <x v="37"/>
    <b v="1"/>
  </r>
  <r>
    <n v="2047"/>
    <x v="2047"/>
    <s v="Simple internet time-limits, usage analytics, app &amp; site blocking - across all devices in the home, controlled from your smartphone."/>
    <x v="316"/>
    <x v="1417"/>
    <x v="0"/>
    <x v="2"/>
    <x v="2"/>
    <n v="1429228800"/>
    <x v="2047"/>
    <b v="0"/>
    <x v="388"/>
    <b v="1"/>
  </r>
  <r>
    <n v="2048"/>
    <x v="2048"/>
    <s v="A lightweight generator to charge your phone, lights, and removable battery pack as you bicycle. Pedal power by you, for now or later."/>
    <x v="94"/>
    <x v="1418"/>
    <x v="0"/>
    <x v="0"/>
    <x v="0"/>
    <n v="1369323491"/>
    <x v="2048"/>
    <b v="0"/>
    <x v="389"/>
    <b v="1"/>
  </r>
  <r>
    <n v="2049"/>
    <x v="2049"/>
    <s v="Keyless. Alarm secured. GPS tracking."/>
    <x v="63"/>
    <x v="1419"/>
    <x v="0"/>
    <x v="1"/>
    <x v="1"/>
    <n v="1386025140"/>
    <x v="2049"/>
    <b v="0"/>
    <x v="390"/>
    <b v="1"/>
  </r>
  <r>
    <n v="2050"/>
    <x v="2050"/>
    <s v="Hubble is the first 100% open, affordable laser cutter suite â€” from replicable hardware to community driven software &amp; firmware."/>
    <x v="3"/>
    <x v="1420"/>
    <x v="0"/>
    <x v="0"/>
    <x v="0"/>
    <n v="1433036578"/>
    <x v="2050"/>
    <b v="0"/>
    <x v="203"/>
    <b v="1"/>
  </r>
  <r>
    <n v="2051"/>
    <x v="2051"/>
    <s v="A collaborative effort between three generations who set out to provide a premium, top-quality yoyo at an affordable price."/>
    <x v="6"/>
    <x v="1421"/>
    <x v="0"/>
    <x v="0"/>
    <x v="0"/>
    <n v="1388017937"/>
    <x v="2051"/>
    <b v="0"/>
    <x v="391"/>
    <b v="1"/>
  </r>
  <r>
    <n v="2052"/>
    <x v="2052"/>
    <s v="The World's Lightest &amp; Smartest E-Scooter: cool, small, portable, and can be easily folded into a backpack and bring it anywhere"/>
    <x v="63"/>
    <x v="1422"/>
    <x v="0"/>
    <x v="0"/>
    <x v="0"/>
    <n v="1455933653"/>
    <x v="2052"/>
    <b v="0"/>
    <x v="392"/>
    <b v="1"/>
  </r>
  <r>
    <n v="2053"/>
    <x v="2053"/>
    <s v="Â· Exchange multiple hard drives (SSDs or HDDs) Â· Slick design Â· Highest data transfer rates Â· Robust (anodized aluminum)"/>
    <x v="10"/>
    <x v="766"/>
    <x v="0"/>
    <x v="0"/>
    <x v="0"/>
    <n v="1448466551"/>
    <x v="2053"/>
    <b v="0"/>
    <x v="212"/>
    <b v="1"/>
  </r>
  <r>
    <n v="2054"/>
    <x v="2054"/>
    <s v="SITU is the smart food nutrition scale anyone can use. It weighs your food in calories and nutrients in addition to grams and ounces."/>
    <x v="19"/>
    <x v="1423"/>
    <x v="0"/>
    <x v="1"/>
    <x v="1"/>
    <n v="1399033810"/>
    <x v="2054"/>
    <b v="0"/>
    <x v="393"/>
    <b v="1"/>
  </r>
  <r>
    <n v="2055"/>
    <x v="2055"/>
    <s v="An Arduino compatible shield matched with a web based tutorial system to teach you how to talk with I2C and SPI components."/>
    <x v="12"/>
    <x v="1424"/>
    <x v="0"/>
    <x v="0"/>
    <x v="0"/>
    <n v="1417579200"/>
    <x v="2055"/>
    <b v="0"/>
    <x v="21"/>
    <b v="1"/>
  </r>
  <r>
    <n v="2056"/>
    <x v="2056"/>
    <s v="A lightweight backpack that can charge your smartphone 4 times or an iPad one full charge, and recharge via a USB port"/>
    <x v="63"/>
    <x v="1425"/>
    <x v="0"/>
    <x v="0"/>
    <x v="0"/>
    <n v="1366222542"/>
    <x v="2056"/>
    <b v="0"/>
    <x v="394"/>
    <b v="1"/>
  </r>
  <r>
    <n v="2057"/>
    <x v="2057"/>
    <s v="CableKnife is the best solution for removing insulation from cables for the purpose of maximising the scrap metal value by up to 350%"/>
    <x v="36"/>
    <x v="1426"/>
    <x v="0"/>
    <x v="1"/>
    <x v="1"/>
    <n v="1456487532"/>
    <x v="2057"/>
    <b v="0"/>
    <x v="395"/>
    <b v="1"/>
  </r>
  <r>
    <n v="2058"/>
    <x v="2058"/>
    <s v="Making using the serial terminal on the Raspberry Pi as easy as Pi!"/>
    <x v="317"/>
    <x v="1427"/>
    <x v="0"/>
    <x v="1"/>
    <x v="1"/>
    <n v="1425326400"/>
    <x v="2058"/>
    <b v="0"/>
    <x v="396"/>
    <b v="1"/>
  </r>
  <r>
    <n v="2059"/>
    <x v="2059"/>
    <s v="Simplify IoT development via the cloud. Plug-n-play, Arduino-compatible wireless network of sensors &amp; controllers. Open Source. Secure."/>
    <x v="11"/>
    <x v="1428"/>
    <x v="0"/>
    <x v="0"/>
    <x v="0"/>
    <n v="1454277540"/>
    <x v="2059"/>
    <b v="0"/>
    <x v="269"/>
    <b v="1"/>
  </r>
  <r>
    <n v="2060"/>
    <x v="2060"/>
    <s v="Universal 4 ports USB charger for iPhone, iPad, Android and other USB devices. Intelligent device detection for optimal charging."/>
    <x v="31"/>
    <x v="1429"/>
    <x v="0"/>
    <x v="0"/>
    <x v="0"/>
    <n v="1406129150"/>
    <x v="2060"/>
    <b v="0"/>
    <x v="397"/>
    <b v="1"/>
  </r>
  <r>
    <n v="2061"/>
    <x v="2061"/>
    <s v="Bibo Barmaid is a smart cocktail self-serve machine that creates expertly crafted mixed drinks at home with the touch of a button."/>
    <x v="10"/>
    <x v="1430"/>
    <x v="0"/>
    <x v="0"/>
    <x v="0"/>
    <n v="1483208454"/>
    <x v="2061"/>
    <b v="0"/>
    <x v="2"/>
    <b v="1"/>
  </r>
  <r>
    <n v="2062"/>
    <x v="2062"/>
    <s v="4K HEVC Android TV Media Player with optional DIY electronics, ideal for app development, home control, software developement, learning"/>
    <x v="57"/>
    <x v="1431"/>
    <x v="0"/>
    <x v="8"/>
    <x v="7"/>
    <n v="1458807098"/>
    <x v="2062"/>
    <b v="0"/>
    <x v="398"/>
    <b v="1"/>
  </r>
  <r>
    <n v="2063"/>
    <x v="2063"/>
    <s v="Build a professional grade Linux CNC control with Beaglebone black and our CNC cape."/>
    <x v="23"/>
    <x v="1432"/>
    <x v="0"/>
    <x v="12"/>
    <x v="3"/>
    <n v="1463333701"/>
    <x v="2063"/>
    <b v="0"/>
    <x v="72"/>
    <b v="1"/>
  </r>
  <r>
    <n v="2064"/>
    <x v="2064"/>
    <s v="Open-source content-driven lighting system you can use with TV or PC, Mac, HTPC displays in movies, games and daily work"/>
    <x v="318"/>
    <x v="1433"/>
    <x v="0"/>
    <x v="0"/>
    <x v="0"/>
    <n v="1370001600"/>
    <x v="2064"/>
    <b v="0"/>
    <x v="399"/>
    <b v="1"/>
  </r>
  <r>
    <n v="2065"/>
    <x v="2065"/>
    <s v="Give your mobile device the ability to see &amp; capture the world in complete darkness while revealing items not visible to your naked eye"/>
    <x v="79"/>
    <x v="1434"/>
    <x v="0"/>
    <x v="1"/>
    <x v="1"/>
    <n v="1387958429"/>
    <x v="2065"/>
    <b v="0"/>
    <x v="400"/>
    <b v="1"/>
  </r>
  <r>
    <n v="2066"/>
    <x v="2066"/>
    <s v="Automatically opens your garage door when you come home. Open, close, and monitor your garage door from your phone."/>
    <x v="13"/>
    <x v="1435"/>
    <x v="0"/>
    <x v="0"/>
    <x v="0"/>
    <n v="1408818683"/>
    <x v="2066"/>
    <b v="0"/>
    <x v="71"/>
    <b v="1"/>
  </r>
  <r>
    <n v="2067"/>
    <x v="2067"/>
    <s v="The next generation of premium quality LED lighting. Extreme power efficiency in a small package."/>
    <x v="319"/>
    <x v="1436"/>
    <x v="0"/>
    <x v="1"/>
    <x v="1"/>
    <n v="1432499376"/>
    <x v="2067"/>
    <b v="0"/>
    <x v="73"/>
    <b v="1"/>
  </r>
  <r>
    <n v="2068"/>
    <x v="2068"/>
    <s v="Introducing Sprite, the cloud-based watering controller and Whisperer, the solar-powered plant sensor for effortless home irrigation"/>
    <x v="31"/>
    <x v="1437"/>
    <x v="0"/>
    <x v="0"/>
    <x v="0"/>
    <n v="1476994315"/>
    <x v="2068"/>
    <b v="0"/>
    <x v="88"/>
    <b v="1"/>
  </r>
  <r>
    <n v="2069"/>
    <x v="2069"/>
    <s v="RaceCapture brings motorsports to the connected car: Share track days, autocross, drift and drag racing with your friends in real time!"/>
    <x v="63"/>
    <x v="1438"/>
    <x v="0"/>
    <x v="0"/>
    <x v="0"/>
    <n v="1451776791"/>
    <x v="2069"/>
    <b v="0"/>
    <x v="40"/>
    <b v="1"/>
  </r>
  <r>
    <n v="2070"/>
    <x v="2070"/>
    <s v="The A4-SFX is a project with the goal of creating the smallest case possible while still using high-end standardized components."/>
    <x v="152"/>
    <x v="1439"/>
    <x v="0"/>
    <x v="12"/>
    <x v="3"/>
    <n v="1467128723"/>
    <x v="2070"/>
    <b v="0"/>
    <x v="401"/>
    <b v="1"/>
  </r>
  <r>
    <n v="2071"/>
    <x v="2071"/>
    <s v="Includes Wifi Camera for video chat, Amazon delivery, pet health analyzer, weight control, diet transition planning, and more."/>
    <x v="22"/>
    <x v="1440"/>
    <x v="0"/>
    <x v="0"/>
    <x v="0"/>
    <n v="1475390484"/>
    <x v="2071"/>
    <b v="0"/>
    <x v="402"/>
    <b v="1"/>
  </r>
  <r>
    <n v="2072"/>
    <x v="2072"/>
    <s v="The Most Portable Windows 10 PC Less than 0.3 lb with Updated Resources-Cherry Trail CPU, 4G RAM, ~128G Storage, wifi ac, USB 3.0, HDMI"/>
    <x v="320"/>
    <x v="1441"/>
    <x v="0"/>
    <x v="0"/>
    <x v="0"/>
    <n v="1462629432"/>
    <x v="2072"/>
    <b v="0"/>
    <x v="403"/>
    <b v="1"/>
  </r>
  <r>
    <n v="2073"/>
    <x v="2073"/>
    <s v="abode is a home security and automation company that offers a self-installed, professional-grade solution with no contracts."/>
    <x v="57"/>
    <x v="1442"/>
    <x v="0"/>
    <x v="0"/>
    <x v="0"/>
    <n v="1431100918"/>
    <x v="2073"/>
    <b v="0"/>
    <x v="404"/>
    <b v="1"/>
  </r>
  <r>
    <n v="2074"/>
    <x v="2074"/>
    <s v="Creating PC gaming controllers to bring your gaming experience to a new level."/>
    <x v="20"/>
    <x v="1443"/>
    <x v="0"/>
    <x v="0"/>
    <x v="0"/>
    <n v="1462564182"/>
    <x v="2074"/>
    <b v="0"/>
    <x v="83"/>
    <b v="1"/>
  </r>
  <r>
    <n v="2075"/>
    <x v="2075"/>
    <s v="The Practical Meter helps you charge your phone faster by solving a problem millions of people experience."/>
    <x v="204"/>
    <x v="1444"/>
    <x v="0"/>
    <x v="0"/>
    <x v="0"/>
    <n v="1374769288"/>
    <x v="2075"/>
    <b v="0"/>
    <x v="405"/>
    <b v="1"/>
  </r>
  <r>
    <n v="2076"/>
    <x v="2076"/>
    <s v="Wireless earbuds filled with sound, yet so small they are almost invisible!"/>
    <x v="321"/>
    <x v="1445"/>
    <x v="0"/>
    <x v="1"/>
    <x v="1"/>
    <n v="1406149689"/>
    <x v="2076"/>
    <b v="0"/>
    <x v="406"/>
    <b v="1"/>
  </r>
  <r>
    <n v="2077"/>
    <x v="2077"/>
    <s v="A Whole New Way to Get TV: Watch four live TV channels at once on your tablet, smartphone, or big screen TV!"/>
    <x v="63"/>
    <x v="1446"/>
    <x v="0"/>
    <x v="0"/>
    <x v="0"/>
    <n v="1433538000"/>
    <x v="2077"/>
    <b v="0"/>
    <x v="101"/>
    <b v="1"/>
  </r>
  <r>
    <n v="2078"/>
    <x v="2078"/>
    <s v="With hoterway you won't wait anymore for hot water in the beginning of your shower. Save Water, Energy, Time and Money."/>
    <x v="22"/>
    <x v="1447"/>
    <x v="0"/>
    <x v="3"/>
    <x v="3"/>
    <n v="1482085857"/>
    <x v="2078"/>
    <b v="0"/>
    <x v="53"/>
    <b v="1"/>
  </r>
  <r>
    <n v="2079"/>
    <x v="2079"/>
    <s v="A power over Ethernet (PoE) add on board (HAT) for your Raspberry Pi with power management. Reduce the clutter of cables with Pi PoE!"/>
    <x v="3"/>
    <x v="1448"/>
    <x v="0"/>
    <x v="1"/>
    <x v="1"/>
    <n v="1435258800"/>
    <x v="2079"/>
    <b v="0"/>
    <x v="407"/>
    <b v="1"/>
  </r>
  <r>
    <n v="2080"/>
    <x v="2080"/>
    <s v="Tinker Tie is a fully programmable, hackable Arduino-compatible RGB LED bow tie that can last over 20 hours on a single charge!"/>
    <x v="28"/>
    <x v="1449"/>
    <x v="0"/>
    <x v="0"/>
    <x v="0"/>
    <n v="1447286300"/>
    <x v="2080"/>
    <b v="0"/>
    <x v="133"/>
    <b v="1"/>
  </r>
  <r>
    <n v="2081"/>
    <x v="2081"/>
    <s v="Embarking on a Summer Tour to spread their message of cherishing your unforgettable memories through nostalgic rock music."/>
    <x v="8"/>
    <x v="1450"/>
    <x v="0"/>
    <x v="0"/>
    <x v="0"/>
    <n v="1337144340"/>
    <x v="2081"/>
    <b v="0"/>
    <x v="165"/>
    <b v="1"/>
  </r>
  <r>
    <n v="2082"/>
    <x v="2082"/>
    <s v="Local bay area band looking to share our vision with people, looking to create something we are proud of, no more bedroom recordings!"/>
    <x v="15"/>
    <x v="1451"/>
    <x v="0"/>
    <x v="0"/>
    <x v="0"/>
    <n v="1322106796"/>
    <x v="2082"/>
    <b v="0"/>
    <x v="44"/>
    <b v="1"/>
  </r>
  <r>
    <n v="2083"/>
    <x v="2083"/>
    <s v="Autumn's Song is working on a debut album that brings accustic / singer-songwriter / piano rock to the central Florida music scene."/>
    <x v="47"/>
    <x v="447"/>
    <x v="0"/>
    <x v="0"/>
    <x v="0"/>
    <n v="1338830395"/>
    <x v="2083"/>
    <b v="0"/>
    <x v="20"/>
    <b v="1"/>
  </r>
  <r>
    <n v="2084"/>
    <x v="2084"/>
    <s v="Los Angeles based Ballerina Black are on their way to tour the UK in May. Join our club &amp; help make it happen."/>
    <x v="9"/>
    <x v="1452"/>
    <x v="0"/>
    <x v="0"/>
    <x v="0"/>
    <n v="1399186740"/>
    <x v="2084"/>
    <b v="0"/>
    <x v="67"/>
    <b v="1"/>
  </r>
  <r>
    <n v="2085"/>
    <x v="2085"/>
    <s v="Eikon worship leader Dustin Hecocks records his full length debut album this Summer, comprised of powerful music and worshipful lyrics."/>
    <x v="12"/>
    <x v="1453"/>
    <x v="0"/>
    <x v="0"/>
    <x v="0"/>
    <n v="1342382587"/>
    <x v="2085"/>
    <b v="0"/>
    <x v="183"/>
    <b v="1"/>
  </r>
  <r>
    <n v="2086"/>
    <x v="2086"/>
    <s v="I am in the process of completing 4 new EPs to be released in Winter, Spring, Summer, and Fall of 2012."/>
    <x v="23"/>
    <x v="1454"/>
    <x v="0"/>
    <x v="0"/>
    <x v="0"/>
    <n v="1323838740"/>
    <x v="2086"/>
    <b v="0"/>
    <x v="2"/>
    <b v="1"/>
  </r>
  <r>
    <n v="2087"/>
    <x v="2087"/>
    <s v="Support Joy Shannon and the Beauty Marks record their 4th studio album &quot;Out of My Dreams and Into My Arms&quot; and create a music video!"/>
    <x v="15"/>
    <x v="1455"/>
    <x v="0"/>
    <x v="0"/>
    <x v="0"/>
    <n v="1315457658"/>
    <x v="2087"/>
    <b v="0"/>
    <x v="20"/>
    <b v="1"/>
  </r>
  <r>
    <n v="2088"/>
    <x v="2088"/>
    <s v="Indie Folk musician, Chris Dorman is releasing his second full length album.  Let's release this record worldwide - grassroots style!"/>
    <x v="9"/>
    <x v="1456"/>
    <x v="0"/>
    <x v="0"/>
    <x v="0"/>
    <n v="1284177540"/>
    <x v="2088"/>
    <b v="0"/>
    <x v="11"/>
    <b v="1"/>
  </r>
  <r>
    <n v="2089"/>
    <x v="2089"/>
    <s v="Little Moses is trying to record their first EP, and we can't do it without your help!"/>
    <x v="30"/>
    <x v="1457"/>
    <x v="0"/>
    <x v="0"/>
    <x v="0"/>
    <n v="1375408194"/>
    <x v="2089"/>
    <b v="0"/>
    <x v="95"/>
    <b v="1"/>
  </r>
  <r>
    <n v="2090"/>
    <x v="2090"/>
    <s v="Insect Surfers, Planet Earth's Longest-Running Modern Surf Band, come twanging back into 2013 with a new surfadelic musical release!"/>
    <x v="6"/>
    <x v="1458"/>
    <x v="0"/>
    <x v="0"/>
    <x v="0"/>
    <n v="1361696955"/>
    <x v="2090"/>
    <b v="0"/>
    <x v="322"/>
    <b v="1"/>
  </r>
  <r>
    <n v="2091"/>
    <x v="2091"/>
    <s v="I'm an 18-year old singer/songwriter from California. I'd love your support to get my album of original songs professionally recorded."/>
    <x v="102"/>
    <x v="1459"/>
    <x v="0"/>
    <x v="0"/>
    <x v="0"/>
    <n v="1299009600"/>
    <x v="2091"/>
    <b v="0"/>
    <x v="336"/>
    <b v="1"/>
  </r>
  <r>
    <n v="2092"/>
    <x v="2092"/>
    <s v="Amy Lingamfelter is making an album all about love and she's looking for backers. See see how you can share in the journey!"/>
    <x v="12"/>
    <x v="1460"/>
    <x v="0"/>
    <x v="0"/>
    <x v="0"/>
    <n v="1318006732"/>
    <x v="2092"/>
    <b v="0"/>
    <x v="165"/>
    <b v="1"/>
  </r>
  <r>
    <n v="2093"/>
    <x v="2093"/>
    <s v="Help Lift The Decade record their debut full length album with with Ace Enders! (The Early November, I Can Make A Mess)"/>
    <x v="15"/>
    <x v="1461"/>
    <x v="0"/>
    <x v="0"/>
    <x v="0"/>
    <n v="1356211832"/>
    <x v="2093"/>
    <b v="0"/>
    <x v="23"/>
    <b v="1"/>
  </r>
  <r>
    <n v="2094"/>
    <x v="2094"/>
    <s v="We've got a new record, Slick Machine._x000a_We want to release it and tour the US to support it, but we need your help to make it happen."/>
    <x v="8"/>
    <x v="1462"/>
    <x v="0"/>
    <x v="0"/>
    <x v="0"/>
    <n v="1330916400"/>
    <x v="2094"/>
    <b v="0"/>
    <x v="250"/>
    <b v="1"/>
  </r>
  <r>
    <n v="2095"/>
    <x v="2095"/>
    <s v="This CD celebrates a journey beginning with the death of a father and culminating with the joyous victory expressed in music!"/>
    <x v="30"/>
    <x v="911"/>
    <x v="0"/>
    <x v="0"/>
    <x v="0"/>
    <n v="1317576973"/>
    <x v="2095"/>
    <b v="0"/>
    <x v="19"/>
    <b v="1"/>
  </r>
  <r>
    <n v="2096"/>
    <x v="2096"/>
    <s v="Shone Nuisance is heading to GBS Detroit on Friday, October 26th to record and film their GBS Detroit EP and video."/>
    <x v="20"/>
    <x v="904"/>
    <x v="0"/>
    <x v="0"/>
    <x v="0"/>
    <n v="1351223940"/>
    <x v="2096"/>
    <b v="0"/>
    <x v="25"/>
    <b v="1"/>
  </r>
  <r>
    <n v="2097"/>
    <x v="2097"/>
    <s v="Engine is ready to record our sophomore release. The songs are written, the musicians are ready. Help us bring this into existence!"/>
    <x v="9"/>
    <x v="142"/>
    <x v="0"/>
    <x v="0"/>
    <x v="0"/>
    <n v="1322751735"/>
    <x v="2097"/>
    <b v="0"/>
    <x v="44"/>
    <b v="1"/>
  </r>
  <r>
    <n v="2098"/>
    <x v="2098"/>
    <s v="The Christopher Battles EP Project will fund professional recording, publicity, and release for this original singer-songwriter."/>
    <x v="12"/>
    <x v="1463"/>
    <x v="0"/>
    <x v="0"/>
    <x v="0"/>
    <n v="1331174635"/>
    <x v="2098"/>
    <b v="0"/>
    <x v="58"/>
    <b v="1"/>
  </r>
  <r>
    <n v="2099"/>
    <x v="2099"/>
    <s v="Our tour van died, we need help!"/>
    <x v="9"/>
    <x v="1464"/>
    <x v="0"/>
    <x v="0"/>
    <x v="0"/>
    <n v="1435808400"/>
    <x v="2099"/>
    <b v="0"/>
    <x v="287"/>
    <b v="1"/>
  </r>
  <r>
    <n v="2100"/>
    <x v="2100"/>
    <s v="The Skylit Letter is heading to Groovebox Studios in Detroit on Friday, June 29th to record and film a live GBS Detroit video and EP."/>
    <x v="20"/>
    <x v="1465"/>
    <x v="0"/>
    <x v="0"/>
    <x v="0"/>
    <n v="1341028740"/>
    <x v="2100"/>
    <b v="0"/>
    <x v="74"/>
    <b v="1"/>
  </r>
  <r>
    <n v="2101"/>
    <x v="2101"/>
    <s v="Hey everyone, we are back with our first full length release, &quot;The Bite And The Boogie&quot; and we need your help to get it printed!"/>
    <x v="13"/>
    <x v="1466"/>
    <x v="0"/>
    <x v="0"/>
    <x v="0"/>
    <n v="1329104114"/>
    <x v="2101"/>
    <b v="0"/>
    <x v="34"/>
    <b v="1"/>
  </r>
  <r>
    <n v="2102"/>
    <x v="2102"/>
    <s v="The Guru is basement parties, lake swimming, a smile shared between reunited friends, and the doe-eyed innocence of youth."/>
    <x v="28"/>
    <x v="1467"/>
    <x v="0"/>
    <x v="0"/>
    <x v="0"/>
    <n v="1304628648"/>
    <x v="2102"/>
    <b v="0"/>
    <x v="44"/>
    <b v="1"/>
  </r>
  <r>
    <n v="2103"/>
    <x v="2103"/>
    <s v="Indie rocker, Matthew Moon, has something to share with you..."/>
    <x v="198"/>
    <x v="1468"/>
    <x v="0"/>
    <x v="0"/>
    <x v="0"/>
    <n v="1352488027"/>
    <x v="2103"/>
    <b v="0"/>
    <x v="248"/>
    <b v="1"/>
  </r>
  <r>
    <n v="2104"/>
    <x v="2104"/>
    <s v="In the Raw is Seattle's the Ink &amp; the Echo's debut album.  It is honest, compelling, and speaks of raw human emotion."/>
    <x v="134"/>
    <x v="1469"/>
    <x v="0"/>
    <x v="0"/>
    <x v="0"/>
    <n v="1369958400"/>
    <x v="2104"/>
    <b v="0"/>
    <x v="77"/>
    <b v="1"/>
  </r>
  <r>
    <n v="2105"/>
    <x v="2105"/>
    <s v="Help Layla the Wolf fund the printing and releasing of our first E.P. Release called &quot;Sugar&quot;."/>
    <x v="13"/>
    <x v="1470"/>
    <x v="0"/>
    <x v="0"/>
    <x v="0"/>
    <n v="1416542400"/>
    <x v="2105"/>
    <b v="0"/>
    <x v="221"/>
    <b v="1"/>
  </r>
  <r>
    <n v="2106"/>
    <x v="2106"/>
    <s v="We're recording a new full length album! So stoked for this project. We've been preparing for it for over a year. It's our best yet!"/>
    <x v="41"/>
    <x v="1229"/>
    <x v="0"/>
    <x v="0"/>
    <x v="0"/>
    <n v="1359176974"/>
    <x v="2106"/>
    <b v="0"/>
    <x v="34"/>
    <b v="1"/>
  </r>
  <r>
    <n v="2107"/>
    <x v="2107"/>
    <s v="ACKER, an instrumental noise-rock band from Central Illinois, is raising funds to record a new album and release it on vinyl."/>
    <x v="13"/>
    <x v="1471"/>
    <x v="0"/>
    <x v="0"/>
    <x v="0"/>
    <n v="1415815393"/>
    <x v="2107"/>
    <b v="0"/>
    <x v="6"/>
    <b v="1"/>
  </r>
  <r>
    <n v="2108"/>
    <x v="2108"/>
    <s v="A project to raise the funds for our early discography, pressed on vinyl the way we always envisioned it + help w/ future band plans."/>
    <x v="194"/>
    <x v="1472"/>
    <x v="0"/>
    <x v="0"/>
    <x v="0"/>
    <n v="1347249300"/>
    <x v="2108"/>
    <b v="0"/>
    <x v="277"/>
    <b v="1"/>
  </r>
  <r>
    <n v="2109"/>
    <x v="2109"/>
    <s v="We are ready to make our first full-length album, and with your help, we can make it happen!"/>
    <x v="23"/>
    <x v="1473"/>
    <x v="0"/>
    <x v="0"/>
    <x v="0"/>
    <n v="1436115617"/>
    <x v="2109"/>
    <b v="0"/>
    <x v="244"/>
    <b v="1"/>
  </r>
  <r>
    <n v="2110"/>
    <x v="2110"/>
    <s v="Brent Brown's breakout new album! Requires help from the record label... You!"/>
    <x v="13"/>
    <x v="1474"/>
    <x v="0"/>
    <x v="0"/>
    <x v="0"/>
    <n v="1401253140"/>
    <x v="2110"/>
    <b v="0"/>
    <x v="44"/>
    <b v="1"/>
  </r>
  <r>
    <n v="2111"/>
    <x v="2111"/>
    <s v="We are a small community of people in Boston intending to make every moment a time to find love and give love.  We need your help!"/>
    <x v="13"/>
    <x v="167"/>
    <x v="0"/>
    <x v="0"/>
    <x v="0"/>
    <n v="1313370000"/>
    <x v="2111"/>
    <b v="0"/>
    <x v="70"/>
    <b v="1"/>
  </r>
  <r>
    <n v="2112"/>
    <x v="2112"/>
    <s v="BBB is going back into the studio to record and release &quot;Felix From Canada&quot; by popular demand.  We need your help!"/>
    <x v="43"/>
    <x v="452"/>
    <x v="0"/>
    <x v="0"/>
    <x v="0"/>
    <n v="1366064193"/>
    <x v="2112"/>
    <b v="0"/>
    <x v="202"/>
    <b v="1"/>
  </r>
  <r>
    <n v="2113"/>
    <x v="2113"/>
    <s v="Help us fund our second full-length album Honeycomb!"/>
    <x v="39"/>
    <x v="1475"/>
    <x v="0"/>
    <x v="0"/>
    <x v="0"/>
    <n v="1411505176"/>
    <x v="2113"/>
    <b v="0"/>
    <x v="329"/>
    <b v="1"/>
  </r>
  <r>
    <n v="2114"/>
    <x v="2114"/>
    <s v="10 tracks of power pop, indie rock &amp; &quot;soaring sounds of hope from the edge.&quot; Help us polish &amp; release it by pre-ordering now!"/>
    <x v="10"/>
    <x v="1476"/>
    <x v="0"/>
    <x v="0"/>
    <x v="0"/>
    <n v="1291870740"/>
    <x v="2114"/>
    <b v="0"/>
    <x v="206"/>
    <b v="1"/>
  </r>
  <r>
    <n v="2115"/>
    <x v="2115"/>
    <s v="The Violet Tone is heading to California but we need your help!  We've been at this for years and finally have a shot!"/>
    <x v="15"/>
    <x v="1477"/>
    <x v="0"/>
    <x v="0"/>
    <x v="0"/>
    <n v="1298167001"/>
    <x v="2115"/>
    <b v="0"/>
    <x v="17"/>
    <b v="1"/>
  </r>
  <r>
    <n v="2116"/>
    <x v="2116"/>
    <s v="Launch Bitch's new project, BEACH.  Get a limited edition cassette EP, be on a song, or drive away in Bitch's tour bus/RV."/>
    <x v="240"/>
    <x v="1478"/>
    <x v="0"/>
    <x v="0"/>
    <x v="0"/>
    <n v="1349203203"/>
    <x v="2116"/>
    <b v="0"/>
    <x v="297"/>
    <b v="1"/>
  </r>
  <r>
    <n v="2117"/>
    <x v="2117"/>
    <s v="Our next album is being mastered and we want your help to release it by putting your name down for a pre-sale copy and awesome merch!"/>
    <x v="38"/>
    <x v="1479"/>
    <x v="0"/>
    <x v="0"/>
    <x v="0"/>
    <n v="1445921940"/>
    <x v="2117"/>
    <b v="0"/>
    <x v="2"/>
    <b v="1"/>
  </r>
  <r>
    <n v="2118"/>
    <x v="2118"/>
    <s v="PORCHES.  and Documentarians tour from New York to San Francisco and back."/>
    <x v="28"/>
    <x v="1480"/>
    <x v="0"/>
    <x v="0"/>
    <x v="0"/>
    <n v="1311538136"/>
    <x v="2118"/>
    <b v="0"/>
    <x v="57"/>
    <b v="1"/>
  </r>
  <r>
    <n v="2119"/>
    <x v="2119"/>
    <s v="big long now is recording our debut album and we are looking for help mastering and pressing it to vinyl"/>
    <x v="13"/>
    <x v="1132"/>
    <x v="0"/>
    <x v="0"/>
    <x v="0"/>
    <n v="1345086445"/>
    <x v="2119"/>
    <b v="0"/>
    <x v="19"/>
    <b v="1"/>
  </r>
  <r>
    <n v="2120"/>
    <x v="2120"/>
    <s v="&lt;3_x000a_Coming in from outer space. Help Hearty Har record their 1st album!!"/>
    <x v="6"/>
    <x v="1481"/>
    <x v="0"/>
    <x v="0"/>
    <x v="0"/>
    <n v="1388617736"/>
    <x v="2120"/>
    <b v="0"/>
    <x v="50"/>
    <b v="1"/>
  </r>
  <r>
    <n v="2121"/>
    <x v="2121"/>
    <s v="Join us on an epic journey to discover a millennia old secret which will change the world forever."/>
    <x v="63"/>
    <x v="1482"/>
    <x v="2"/>
    <x v="16"/>
    <x v="11"/>
    <n v="1484156948"/>
    <x v="2121"/>
    <b v="0"/>
    <x v="73"/>
    <b v="0"/>
  </r>
  <r>
    <n v="2122"/>
    <x v="2122"/>
    <s v="Captain Kalani it's a retro game full of nostalgia for the old gamers but interesting for the new ones"/>
    <x v="58"/>
    <x v="622"/>
    <x v="2"/>
    <x v="14"/>
    <x v="10"/>
    <n v="1483773169"/>
    <x v="2122"/>
    <b v="0"/>
    <x v="83"/>
    <b v="0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x v="0"/>
    <n v="1268636340"/>
    <x v="2123"/>
    <b v="0"/>
    <x v="81"/>
    <b v="0"/>
  </r>
  <r>
    <n v="2124"/>
    <x v="2124"/>
    <s v="AZAMAR is a Role Playing Game world involving fantasy and high magic, based on the popular OpenD6 OGL using the Cinema6 RPG Framework."/>
    <x v="184"/>
    <x v="129"/>
    <x v="2"/>
    <x v="0"/>
    <x v="0"/>
    <n v="1291093200"/>
    <x v="2124"/>
    <b v="0"/>
    <x v="81"/>
    <b v="0"/>
  </r>
  <r>
    <n v="2125"/>
    <x v="2125"/>
    <s v="Becoming is a video game that aims to portray mental illness through a metaphysical and emotional story."/>
    <x v="127"/>
    <x v="1483"/>
    <x v="2"/>
    <x v="0"/>
    <x v="0"/>
    <n v="1438734833"/>
    <x v="2125"/>
    <b v="0"/>
    <x v="74"/>
    <b v="0"/>
  </r>
  <r>
    <n v="2126"/>
    <x v="2126"/>
    <s v="Lead your team to victory in this fast-paced, action, sports game! Use Power-ups and avoid attacks as you fight for victory!"/>
    <x v="22"/>
    <x v="115"/>
    <x v="2"/>
    <x v="0"/>
    <x v="0"/>
    <n v="1418080887"/>
    <x v="2126"/>
    <b v="0"/>
    <x v="84"/>
    <b v="0"/>
  </r>
  <r>
    <n v="2127"/>
    <x v="2127"/>
    <s v="Three Monkeys is an audio adventure game for PC."/>
    <x v="89"/>
    <x v="1484"/>
    <x v="2"/>
    <x v="1"/>
    <x v="1"/>
    <n v="1426158463"/>
    <x v="2127"/>
    <b v="0"/>
    <x v="163"/>
    <b v="0"/>
  </r>
  <r>
    <n v="2128"/>
    <x v="2128"/>
    <s v="The Royal Snail has misdelivered all the invitations to the Royal Ball.  It's up to Makayla to set things right in the Fairy Forest"/>
    <x v="36"/>
    <x v="379"/>
    <x v="2"/>
    <x v="5"/>
    <x v="5"/>
    <n v="1411324369"/>
    <x v="2128"/>
    <b v="0"/>
    <x v="29"/>
    <b v="0"/>
  </r>
  <r>
    <n v="2129"/>
    <x v="2129"/>
    <s v="PKF is a Cat-Tastic 2D side-scrolling shooter! Stand up to all the big meanies with the power of positivity and save the universe!"/>
    <x v="13"/>
    <x v="1369"/>
    <x v="2"/>
    <x v="0"/>
    <x v="0"/>
    <n v="1457570100"/>
    <x v="2129"/>
    <b v="0"/>
    <x v="8"/>
    <b v="0"/>
  </r>
  <r>
    <n v="2130"/>
    <x v="2130"/>
    <s v="You are the hero tasked to save your home from the villainous Sanword."/>
    <x v="247"/>
    <x v="1079"/>
    <x v="2"/>
    <x v="0"/>
    <x v="0"/>
    <n v="1408154663"/>
    <x v="2130"/>
    <b v="0"/>
    <x v="80"/>
    <b v="0"/>
  </r>
  <r>
    <n v="2131"/>
    <x v="2131"/>
    <s v="From frightened girl to empowered woman, Scout's Honor is a tale about facing your fears and overcoming odds."/>
    <x v="2"/>
    <x v="379"/>
    <x v="2"/>
    <x v="0"/>
    <x v="0"/>
    <n v="1436677091"/>
    <x v="2131"/>
    <b v="0"/>
    <x v="83"/>
    <b v="0"/>
  </r>
  <r>
    <n v="2132"/>
    <x v="2132"/>
    <s v="Fight your way to dominate the universe. Be the first to try our engaging cross-platform mmo-strategy and bring it closer to reality."/>
    <x v="57"/>
    <x v="1485"/>
    <x v="2"/>
    <x v="0"/>
    <x v="0"/>
    <n v="1391427692"/>
    <x v="2132"/>
    <b v="0"/>
    <x v="221"/>
    <b v="0"/>
  </r>
  <r>
    <n v="2133"/>
    <x v="2133"/>
    <s v="Waddle Slide is an iPhone/Android application. The app is based around a penguin, who's objective is to find his way back to his igloo."/>
    <x v="28"/>
    <x v="1486"/>
    <x v="2"/>
    <x v="0"/>
    <x v="0"/>
    <n v="1303628340"/>
    <x v="2133"/>
    <b v="0"/>
    <x v="83"/>
    <b v="0"/>
  </r>
  <r>
    <n v="2134"/>
    <x v="2134"/>
    <s v="1st person Action Survivalist Rpg game. You get sent to a deadly Island to die not knowing that your not alone on the island."/>
    <x v="12"/>
    <x v="1487"/>
    <x v="2"/>
    <x v="0"/>
    <x v="0"/>
    <n v="1367097391"/>
    <x v="2134"/>
    <b v="0"/>
    <x v="83"/>
    <b v="0"/>
  </r>
  <r>
    <n v="2135"/>
    <x v="2135"/>
    <s v="Point-and-click adventure: The mysterious Nikola Tesla, a time traveling device, and an experiment gone wrong in Colorado Springs"/>
    <x v="10"/>
    <x v="1488"/>
    <x v="2"/>
    <x v="0"/>
    <x v="0"/>
    <n v="1349392033"/>
    <x v="2135"/>
    <b v="0"/>
    <x v="19"/>
    <b v="0"/>
  </r>
  <r>
    <n v="2136"/>
    <x v="2136"/>
    <s v="A dark and twisted game with physiological madness and corruption as a man becomes the ultimate bio weapon."/>
    <x v="58"/>
    <x v="1489"/>
    <x v="2"/>
    <x v="0"/>
    <x v="0"/>
    <n v="1382184786"/>
    <x v="2136"/>
    <b v="0"/>
    <x v="80"/>
    <b v="0"/>
  </r>
  <r>
    <n v="2137"/>
    <x v="2137"/>
    <s v="Arrest, interrogate, and uncover the truth as a local woman recruited by the KGB. For Windows, Mac &amp; Linux."/>
    <x v="63"/>
    <x v="1490"/>
    <x v="2"/>
    <x v="5"/>
    <x v="5"/>
    <n v="1417804229"/>
    <x v="2137"/>
    <b v="0"/>
    <x v="408"/>
    <b v="0"/>
  </r>
  <r>
    <n v="2138"/>
    <x v="2138"/>
    <s v="A game with a mixture of a few genres from RPG, Simulation and to adventure elements."/>
    <x v="28"/>
    <x v="1491"/>
    <x v="2"/>
    <x v="1"/>
    <x v="1"/>
    <n v="1383959939"/>
    <x v="2138"/>
    <b v="0"/>
    <x v="8"/>
    <b v="0"/>
  </r>
  <r>
    <n v="2139"/>
    <x v="2139"/>
    <s v="An adventuring RPG with ghosts, mysteries, and flexible gameplay paths, Manorkept is a game that promises an unforgettable experience."/>
    <x v="11"/>
    <x v="1492"/>
    <x v="2"/>
    <x v="0"/>
    <x v="0"/>
    <n v="1478196008"/>
    <x v="2139"/>
    <b v="0"/>
    <x v="66"/>
    <b v="0"/>
  </r>
  <r>
    <n v="2140"/>
    <x v="2140"/>
    <s v="COOKIN UP ONE HOT ENTREE! BobToons USA is gathering the ingredients to create a hot new video game &quot;The Sabroso Showdown&quot;"/>
    <x v="69"/>
    <x v="145"/>
    <x v="2"/>
    <x v="0"/>
    <x v="0"/>
    <n v="1357934424"/>
    <x v="2140"/>
    <b v="0"/>
    <x v="202"/>
    <b v="0"/>
  </r>
  <r>
    <n v="2141"/>
    <x v="2141"/>
    <s v="A place where people can test out the latest video games, for an hourly fee. It's cheaper than wasting money on a $60 game that sucked"/>
    <x v="36"/>
    <x v="117"/>
    <x v="2"/>
    <x v="0"/>
    <x v="0"/>
    <n v="1415947159"/>
    <x v="2141"/>
    <b v="0"/>
    <x v="78"/>
    <b v="0"/>
  </r>
  <r>
    <n v="2142"/>
    <x v="2142"/>
    <s v="a third-person exploration adventure game developed by yetanotherIndie will be released on August 2016 for PC, Linux and XBox one."/>
    <x v="124"/>
    <x v="321"/>
    <x v="2"/>
    <x v="12"/>
    <x v="3"/>
    <n v="1451494210"/>
    <x v="2142"/>
    <b v="0"/>
    <x v="8"/>
    <b v="0"/>
  </r>
  <r>
    <n v="2143"/>
    <x v="2143"/>
    <s v="Head Cap will provide easy access to tables, dice rollers and record sheet management to streamline your tabletop Battletech games."/>
    <x v="13"/>
    <x v="1175"/>
    <x v="2"/>
    <x v="0"/>
    <x v="0"/>
    <n v="1279738800"/>
    <x v="2143"/>
    <b v="0"/>
    <x v="81"/>
    <b v="0"/>
  </r>
  <r>
    <n v="2144"/>
    <x v="2144"/>
    <s v="A thousand community-built sandbox games (and more!) with a fully-customizable game engine."/>
    <x v="322"/>
    <x v="1493"/>
    <x v="2"/>
    <x v="0"/>
    <x v="0"/>
    <n v="1379164040"/>
    <x v="2144"/>
    <b v="0"/>
    <x v="54"/>
    <b v="0"/>
  </r>
  <r>
    <n v="2145"/>
    <x v="2145"/>
    <s v="When the gods of religions and days passed return to our modern world, humanity must fight for its survival and future."/>
    <x v="36"/>
    <x v="1494"/>
    <x v="2"/>
    <x v="0"/>
    <x v="0"/>
    <n v="1385534514"/>
    <x v="2145"/>
    <b v="0"/>
    <x v="30"/>
    <b v="0"/>
  </r>
  <r>
    <n v="2146"/>
    <x v="2146"/>
    <s v="New professional gaming organization with a tournament winning Dota 2 team, &amp; divisions in all eSports games looking to re brand/expand"/>
    <x v="10"/>
    <x v="116"/>
    <x v="2"/>
    <x v="0"/>
    <x v="0"/>
    <n v="1455207510"/>
    <x v="2146"/>
    <b v="0"/>
    <x v="29"/>
    <b v="0"/>
  </r>
  <r>
    <n v="2147"/>
    <x v="2147"/>
    <s v="A Point and Click Adventure on Steroids."/>
    <x v="303"/>
    <x v="1495"/>
    <x v="2"/>
    <x v="0"/>
    <x v="0"/>
    <n v="1416125148"/>
    <x v="2147"/>
    <b v="0"/>
    <x v="165"/>
    <b v="0"/>
  </r>
  <r>
    <n v="2148"/>
    <x v="2148"/>
    <s v="zomblock's is a online zombie survival game where you can craft new weapons,find food and water to keep yourself alive."/>
    <x v="213"/>
    <x v="369"/>
    <x v="2"/>
    <x v="1"/>
    <x v="1"/>
    <n v="1427992582"/>
    <x v="2148"/>
    <b v="0"/>
    <x v="84"/>
    <b v="0"/>
  </r>
  <r>
    <n v="2149"/>
    <x v="2149"/>
    <s v="Project Gert is a sequel to the Android game Project Gert, for Xbox Live.  One character embodying two personality's, and sets of abilities.  "/>
    <x v="13"/>
    <x v="117"/>
    <x v="2"/>
    <x v="0"/>
    <x v="0"/>
    <n v="1280534400"/>
    <x v="2149"/>
    <b v="0"/>
    <x v="78"/>
    <b v="0"/>
  </r>
  <r>
    <n v="2150"/>
    <x v="2150"/>
    <s v="A pixel styled open world detective game."/>
    <x v="63"/>
    <x v="1496"/>
    <x v="2"/>
    <x v="10"/>
    <x v="8"/>
    <n v="1468392599"/>
    <x v="2150"/>
    <b v="0"/>
    <x v="80"/>
    <b v="0"/>
  </r>
  <r>
    <n v="2151"/>
    <x v="2151"/>
    <s v="Crazy Artist makes gaming more comfortable and fun for Playstation 4 users. I really want to give you a Handee Job!"/>
    <x v="101"/>
    <x v="1497"/>
    <x v="2"/>
    <x v="0"/>
    <x v="0"/>
    <n v="1467231614"/>
    <x v="2151"/>
    <b v="0"/>
    <x v="79"/>
    <b v="0"/>
  </r>
  <r>
    <n v="2152"/>
    <x v="2152"/>
    <s v="Our game is going to be a space shooter that has RPG elements with New Game+! It will be unlike any space shooter ever played."/>
    <x v="11"/>
    <x v="155"/>
    <x v="2"/>
    <x v="0"/>
    <x v="0"/>
    <n v="1394909909"/>
    <x v="2152"/>
    <b v="0"/>
    <x v="80"/>
    <b v="0"/>
  </r>
  <r>
    <n v="2153"/>
    <x v="2153"/>
    <s v="Crowdfunding the Gamers Way. An online game with real world consequences.Do you dare to play? Can you turn the world around?"/>
    <x v="323"/>
    <x v="1172"/>
    <x v="2"/>
    <x v="0"/>
    <x v="0"/>
    <n v="1420876740"/>
    <x v="2153"/>
    <b v="0"/>
    <x v="80"/>
    <b v="0"/>
  </r>
  <r>
    <n v="2154"/>
    <x v="2154"/>
    <s v="A Real Time Strategy game based on Greek mythology in a fictional world."/>
    <x v="49"/>
    <x v="369"/>
    <x v="2"/>
    <x v="0"/>
    <x v="0"/>
    <n v="1390921827"/>
    <x v="2154"/>
    <b v="0"/>
    <x v="84"/>
    <b v="0"/>
  </r>
  <r>
    <n v="2155"/>
    <x v="2155"/>
    <s v="A Level Editor, Turned up to eleven. Infinite creativity in one package, solo or with up to 16 of your friends."/>
    <x v="10"/>
    <x v="129"/>
    <x v="2"/>
    <x v="1"/>
    <x v="1"/>
    <n v="1459443385"/>
    <x v="2155"/>
    <b v="0"/>
    <x v="81"/>
    <b v="0"/>
  </r>
  <r>
    <n v="2156"/>
    <x v="2156"/>
    <s v="Captain and manage your ship along with your crew in this deep space adventure! (PC/Linux/Mac)"/>
    <x v="324"/>
    <x v="1498"/>
    <x v="2"/>
    <x v="0"/>
    <x v="0"/>
    <n v="1379363406"/>
    <x v="2156"/>
    <b v="0"/>
    <x v="183"/>
    <b v="0"/>
  </r>
  <r>
    <n v="2157"/>
    <x v="2157"/>
    <s v="Gamers and 90's fans unite in this small tale of epic proportions!"/>
    <x v="96"/>
    <x v="1499"/>
    <x v="2"/>
    <x v="0"/>
    <x v="0"/>
    <n v="1482479940"/>
    <x v="2157"/>
    <b v="0"/>
    <x v="7"/>
    <b v="0"/>
  </r>
  <r>
    <n v="2158"/>
    <x v="2158"/>
    <s v="A next generation golf game with a course designer and a massively multiplayer online tour. Join the fun and help us create it"/>
    <x v="82"/>
    <x v="1500"/>
    <x v="2"/>
    <x v="0"/>
    <x v="0"/>
    <n v="1360009774"/>
    <x v="2158"/>
    <b v="0"/>
    <x v="409"/>
    <b v="0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x v="0"/>
    <n v="1310837574"/>
    <x v="2159"/>
    <b v="0"/>
    <x v="84"/>
    <b v="0"/>
  </r>
  <r>
    <n v="2160"/>
    <x v="2160"/>
    <s v="An awesome side-scroller tower defense game.  Think &quot;Plants vs Zombies&quot; but from a side-on perspective."/>
    <x v="3"/>
    <x v="1079"/>
    <x v="2"/>
    <x v="0"/>
    <x v="0"/>
    <n v="1337447105"/>
    <x v="2160"/>
    <b v="0"/>
    <x v="38"/>
    <b v="0"/>
  </r>
  <r>
    <n v="2161"/>
    <x v="2161"/>
    <s v="We're trying to fund hard copies of our debut album!"/>
    <x v="44"/>
    <x v="1501"/>
    <x v="0"/>
    <x v="0"/>
    <x v="0"/>
    <n v="1443040059"/>
    <x v="2161"/>
    <b v="0"/>
    <x v="62"/>
    <b v="1"/>
  </r>
  <r>
    <n v="2162"/>
    <x v="2162"/>
    <s v="Then &amp; Now is the 1st Solo album from me Ian Stewart. To learn more about me, my music, and my life visit www.ianstewartlive.com"/>
    <x v="37"/>
    <x v="1502"/>
    <x v="0"/>
    <x v="0"/>
    <x v="0"/>
    <n v="1406226191"/>
    <x v="2162"/>
    <b v="0"/>
    <x v="6"/>
    <b v="1"/>
  </r>
  <r>
    <n v="2163"/>
    <x v="2163"/>
    <s v="Mongrel is looking to hit the studio once again in June so we can bring you a new cd later this year and we need your help!"/>
    <x v="30"/>
    <x v="1503"/>
    <x v="0"/>
    <x v="0"/>
    <x v="0"/>
    <n v="1433735400"/>
    <x v="2163"/>
    <b v="0"/>
    <x v="34"/>
    <b v="1"/>
  </r>
  <r>
    <n v="2164"/>
    <x v="2164"/>
    <s v="South Florida roots country/rock outfit's long awaited debut record"/>
    <x v="62"/>
    <x v="1504"/>
    <x v="0"/>
    <x v="0"/>
    <x v="0"/>
    <n v="1466827140"/>
    <x v="2164"/>
    <b v="0"/>
    <x v="183"/>
    <b v="1"/>
  </r>
  <r>
    <n v="2165"/>
    <x v="2165"/>
    <s v="Vous aimez le rock fort ? Aidez les Beat Cheese Ã  produire leur premier album ! Do you like cheese? Help us produce our first album!"/>
    <x v="30"/>
    <x v="1505"/>
    <x v="0"/>
    <x v="6"/>
    <x v="3"/>
    <n v="1460127635"/>
    <x v="2165"/>
    <b v="0"/>
    <x v="27"/>
    <b v="1"/>
  </r>
  <r>
    <n v="2166"/>
    <x v="2166"/>
    <s v="Drummer John Roccesano (Johnny Rock) produces an album written and performed by friends, recorded and mixed on tape, pressed on vinyl."/>
    <x v="13"/>
    <x v="1506"/>
    <x v="0"/>
    <x v="0"/>
    <x v="0"/>
    <n v="1417813618"/>
    <x v="2166"/>
    <b v="0"/>
    <x v="58"/>
    <b v="1"/>
  </r>
  <r>
    <n v="2167"/>
    <x v="2167"/>
    <s v="We need YOUR HELP to take one more step to this make release sound amazing!"/>
    <x v="325"/>
    <x v="147"/>
    <x v="0"/>
    <x v="0"/>
    <x v="0"/>
    <n v="1347672937"/>
    <x v="2167"/>
    <b v="0"/>
    <x v="22"/>
    <b v="1"/>
  </r>
  <r>
    <n v="2168"/>
    <x v="2168"/>
    <s v="We're hitting the studio to record our next album, &quot;Pizazz&quot;!! Help us put the FUN in FUNK!!"/>
    <x v="102"/>
    <x v="1507"/>
    <x v="0"/>
    <x v="0"/>
    <x v="0"/>
    <n v="1486702800"/>
    <x v="2168"/>
    <b v="0"/>
    <x v="158"/>
    <b v="1"/>
  </r>
  <r>
    <n v="2169"/>
    <x v="2169"/>
    <s v="An innovative new YouTube series reviewing the HOT new music technology that people love. For Rockers, Jazzers, Rappers and everyone"/>
    <x v="326"/>
    <x v="358"/>
    <x v="0"/>
    <x v="0"/>
    <x v="0"/>
    <n v="1488473351"/>
    <x v="2169"/>
    <b v="0"/>
    <x v="63"/>
    <b v="1"/>
  </r>
  <r>
    <n v="2170"/>
    <x v="2170"/>
    <s v="We are a hard rock band from Northern California trying to raise $350 for our next EP. Be a part of our journey!"/>
    <x v="18"/>
    <x v="1508"/>
    <x v="0"/>
    <x v="0"/>
    <x v="0"/>
    <n v="1440266422"/>
    <x v="2170"/>
    <b v="0"/>
    <x v="10"/>
    <b v="1"/>
  </r>
  <r>
    <n v="2171"/>
    <x v="2171"/>
    <s v="Like records? We do, too! Help this Los Angeles based rock 'n' roll band get their new album out on vinyl!"/>
    <x v="23"/>
    <x v="1509"/>
    <x v="0"/>
    <x v="0"/>
    <x v="0"/>
    <n v="1434949200"/>
    <x v="2171"/>
    <b v="0"/>
    <x v="5"/>
    <b v="1"/>
  </r>
  <r>
    <n v="2172"/>
    <x v="2172"/>
    <s v="hey friends. We are Hollow Point 9._x000a_We are calling on you to help us._x000a_In our journey to make our debut album."/>
    <x v="28"/>
    <x v="325"/>
    <x v="0"/>
    <x v="0"/>
    <x v="0"/>
    <n v="1429365320"/>
    <x v="2172"/>
    <b v="0"/>
    <x v="62"/>
    <b v="1"/>
  </r>
  <r>
    <n v="2173"/>
    <x v="2173"/>
    <s v="Our first full length album, One Eyed King, is an overdriven roadtrip through the heart of darkness. Rocknroll with a reading problem."/>
    <x v="285"/>
    <x v="1510"/>
    <x v="0"/>
    <x v="0"/>
    <x v="0"/>
    <n v="1378785540"/>
    <x v="2173"/>
    <b v="0"/>
    <x v="240"/>
    <b v="1"/>
  </r>
  <r>
    <n v="2174"/>
    <x v="2174"/>
    <s v="Chivo and his band of miscreants present their debut album _x000a_'Blind Energy' ...we think you are going to like it."/>
    <x v="23"/>
    <x v="1511"/>
    <x v="0"/>
    <x v="1"/>
    <x v="1"/>
    <n v="1462453307"/>
    <x v="2174"/>
    <b v="0"/>
    <x v="287"/>
    <b v="1"/>
  </r>
  <r>
    <n v="2175"/>
    <x v="2175"/>
    <s v="Trying to get the last bit of money together to finish recording the first full length Repulsur album, &quot;The After School Special&quot;."/>
    <x v="176"/>
    <x v="1512"/>
    <x v="0"/>
    <x v="0"/>
    <x v="0"/>
    <n v="1469059986"/>
    <x v="2175"/>
    <b v="0"/>
    <x v="55"/>
    <b v="1"/>
  </r>
  <r>
    <n v="2176"/>
    <x v="2176"/>
    <s v="The Mike Farley Band has re-assembled its original line up and needs your help to make a new full-length album!"/>
    <x v="10"/>
    <x v="1513"/>
    <x v="0"/>
    <x v="0"/>
    <x v="0"/>
    <n v="1430579509"/>
    <x v="2176"/>
    <b v="0"/>
    <x v="26"/>
    <b v="1"/>
  </r>
  <r>
    <n v="2177"/>
    <x v="2177"/>
    <s v="Stone Horse ~ _x000a_Doing what they do best, laying down honest and _x000a_proper Rock-n-Roll guaranteed to soothe your soul!"/>
    <x v="30"/>
    <x v="1514"/>
    <x v="0"/>
    <x v="0"/>
    <x v="0"/>
    <n v="1465192867"/>
    <x v="2177"/>
    <b v="0"/>
    <x v="44"/>
    <b v="1"/>
  </r>
  <r>
    <n v="2178"/>
    <x v="2178"/>
    <s v="We are making our third studio album and no longer have a label telling us what we can/can't do. This record is for the fans."/>
    <x v="31"/>
    <x v="1515"/>
    <x v="0"/>
    <x v="0"/>
    <x v="0"/>
    <n v="1484752597"/>
    <x v="2178"/>
    <b v="0"/>
    <x v="410"/>
    <b v="1"/>
  </r>
  <r>
    <n v="2179"/>
    <x v="2179"/>
    <s v="Woodhouse is making an EP!  If you are a fan of whiskey and loud guitars, contribute to the cause!"/>
    <x v="28"/>
    <x v="1516"/>
    <x v="0"/>
    <x v="0"/>
    <x v="0"/>
    <n v="1428725192"/>
    <x v="2179"/>
    <b v="0"/>
    <x v="64"/>
    <b v="1"/>
  </r>
  <r>
    <n v="2180"/>
    <x v="2180"/>
    <s v="Help fund the new record by independent alternative rockers FOUR STAR MARY &quot;PIECES&quot;"/>
    <x v="10"/>
    <x v="1517"/>
    <x v="0"/>
    <x v="0"/>
    <x v="0"/>
    <n v="1447434268"/>
    <x v="2180"/>
    <b v="0"/>
    <x v="76"/>
    <b v="1"/>
  </r>
  <r>
    <n v="2181"/>
    <x v="2181"/>
    <s v="Broken Contract is a sci-fi, action/adventure, miniature based game of sci-fi worker insurrection in a dystopian future for 2+ players."/>
    <x v="13"/>
    <x v="1518"/>
    <x v="0"/>
    <x v="0"/>
    <x v="0"/>
    <n v="1487635653"/>
    <x v="2181"/>
    <b v="0"/>
    <x v="28"/>
    <b v="1"/>
  </r>
  <r>
    <n v="2182"/>
    <x v="2182"/>
    <s v="An incredibly comprehensive tabletop rpg book for the post apocalypse, inspired by Dungeon World."/>
    <x v="9"/>
    <x v="1519"/>
    <x v="0"/>
    <x v="5"/>
    <x v="5"/>
    <n v="1412285825"/>
    <x v="2182"/>
    <b v="0"/>
    <x v="289"/>
    <b v="1"/>
  </r>
  <r>
    <n v="2183"/>
    <x v="2183"/>
    <s v="Don't just kill them, let the dice decide what kills'em. As a Bonus Get the game TRAPPED free, a Fast paced Dice game for 2-8 Players."/>
    <x v="40"/>
    <x v="1520"/>
    <x v="0"/>
    <x v="0"/>
    <x v="0"/>
    <n v="1486616400"/>
    <x v="2183"/>
    <b v="0"/>
    <x v="411"/>
    <b v="1"/>
  </r>
  <r>
    <n v="2184"/>
    <x v="2184"/>
    <s v="Trading beautiful colors on behalf of the bishop! Become the best merchant of the Fresco World in this innovative game by Queen Games."/>
    <x v="3"/>
    <x v="1521"/>
    <x v="0"/>
    <x v="0"/>
    <x v="0"/>
    <n v="1453737600"/>
    <x v="2184"/>
    <b v="1"/>
    <x v="161"/>
    <b v="1"/>
  </r>
  <r>
    <n v="2185"/>
    <x v="2185"/>
    <s v="Empire of the Dead-Requiem is a miniatures expansion to our 28mm tabletop game set in a Dark and Gothic, Steampunk Victorian Empire."/>
    <x v="10"/>
    <x v="1522"/>
    <x v="0"/>
    <x v="1"/>
    <x v="1"/>
    <n v="1364286239"/>
    <x v="2185"/>
    <b v="0"/>
    <x v="412"/>
    <b v="1"/>
  </r>
  <r>
    <n v="2186"/>
    <x v="2186"/>
    <s v="The real-time digital social deduction game where there's no moderator, no sleeping, and no dying."/>
    <x v="22"/>
    <x v="1523"/>
    <x v="0"/>
    <x v="0"/>
    <x v="0"/>
    <n v="1473213600"/>
    <x v="2186"/>
    <b v="0"/>
    <x v="413"/>
    <b v="1"/>
  </r>
  <r>
    <n v="2187"/>
    <x v="2187"/>
    <s v="The War of Currents! 2-5 electricity innovators build routes, grow tech trees, and play the stock market in 20 minutes per player."/>
    <x v="22"/>
    <x v="1524"/>
    <x v="0"/>
    <x v="0"/>
    <x v="0"/>
    <n v="1428033540"/>
    <x v="2187"/>
    <b v="1"/>
    <x v="414"/>
    <b v="1"/>
  </r>
  <r>
    <n v="2188"/>
    <x v="2188"/>
    <s v="Beautifully unique, precision cut, metal gaming dice derived from a passion in tabletop gaming and engineering design."/>
    <x v="327"/>
    <x v="1525"/>
    <x v="0"/>
    <x v="2"/>
    <x v="2"/>
    <n v="1477414800"/>
    <x v="2188"/>
    <b v="0"/>
    <x v="415"/>
    <b v="1"/>
  </r>
  <r>
    <n v="2189"/>
    <x v="2189"/>
    <s v="Help me fund the Argonauts! Sculpted by Dave Kidd, based on concept art from Roberto Cirillo, created by Fet Milner and myself!"/>
    <x v="38"/>
    <x v="1526"/>
    <x v="0"/>
    <x v="1"/>
    <x v="1"/>
    <n v="1461276000"/>
    <x v="2189"/>
    <b v="0"/>
    <x v="106"/>
    <b v="1"/>
  </r>
  <r>
    <n v="2190"/>
    <x v="2190"/>
    <s v="You are an evil Overlord.  Your mission?  To make everyone as miserable as possible.  Can you achieve world domination?"/>
    <x v="266"/>
    <x v="1527"/>
    <x v="0"/>
    <x v="0"/>
    <x v="0"/>
    <n v="1458716340"/>
    <x v="2190"/>
    <b v="0"/>
    <x v="416"/>
    <b v="1"/>
  </r>
  <r>
    <n v="2191"/>
    <x v="2191"/>
    <s v="This campaign features the Government Special Forces on Outland. 28mm scale white metal miniatures for Sci-Fi games in any setting."/>
    <x v="47"/>
    <x v="1528"/>
    <x v="0"/>
    <x v="1"/>
    <x v="1"/>
    <n v="1487102427"/>
    <x v="2191"/>
    <b v="0"/>
    <x v="20"/>
    <b v="1"/>
  </r>
  <r>
    <n v="2192"/>
    <x v="2192"/>
    <s v="Legends Untold; A cooperative adventure game for 1-4 players.  5 minutes setup, 1 hour play time. Supported by an immersive campaign."/>
    <x v="14"/>
    <x v="1529"/>
    <x v="0"/>
    <x v="1"/>
    <x v="1"/>
    <n v="1481842800"/>
    <x v="2192"/>
    <b v="0"/>
    <x v="417"/>
    <b v="1"/>
  </r>
  <r>
    <n v="2193"/>
    <x v="2193"/>
    <s v="The premier sword-and-sorcery RPG now in 2E hardback format! Inspired by Robert E. Howard, H.P. Lovecraft, and Clark Ashton Smith!"/>
    <x v="36"/>
    <x v="1530"/>
    <x v="0"/>
    <x v="0"/>
    <x v="0"/>
    <n v="1479704340"/>
    <x v="2193"/>
    <b v="0"/>
    <x v="418"/>
    <b v="1"/>
  </r>
  <r>
    <n v="2194"/>
    <x v="2194"/>
    <s v="LAST CHANCE! A fast paced card game for people who like to play god, build hybrid cat monsters and add flamethrowers to space dragons."/>
    <x v="3"/>
    <x v="1531"/>
    <x v="0"/>
    <x v="0"/>
    <x v="0"/>
    <n v="1459012290"/>
    <x v="2194"/>
    <b v="0"/>
    <x v="419"/>
    <b v="1"/>
  </r>
  <r>
    <n v="2195"/>
    <x v="2195"/>
    <s v="A gritty, noir tabletop RPG with a fast-paced combo-based battle system."/>
    <x v="210"/>
    <x v="968"/>
    <x v="0"/>
    <x v="0"/>
    <x v="0"/>
    <n v="1439317900"/>
    <x v="2195"/>
    <b v="0"/>
    <x v="248"/>
    <b v="1"/>
  </r>
  <r>
    <n v="2196"/>
    <x v="2196"/>
    <s v="Race your friends in style with this classic Grand Prix game."/>
    <x v="32"/>
    <x v="1532"/>
    <x v="0"/>
    <x v="0"/>
    <x v="0"/>
    <n v="1480662000"/>
    <x v="2196"/>
    <b v="0"/>
    <x v="302"/>
    <b v="1"/>
  </r>
  <r>
    <n v="2197"/>
    <x v="2197"/>
    <s v="A strategy game of magic and deception, where aspiring  Illusionists clash in a grand contest for fame and fortune."/>
    <x v="11"/>
    <x v="1533"/>
    <x v="0"/>
    <x v="0"/>
    <x v="0"/>
    <n v="1425132059"/>
    <x v="2197"/>
    <b v="0"/>
    <x v="420"/>
    <b v="1"/>
  </r>
  <r>
    <n v="2198"/>
    <x v="2198"/>
    <s v="A tactical Miniatures board game for 2-4 players set in a mysterious underwater realm where 4 factions battle for supremacy."/>
    <x v="79"/>
    <x v="1534"/>
    <x v="0"/>
    <x v="0"/>
    <x v="0"/>
    <n v="1447507200"/>
    <x v="2198"/>
    <b v="0"/>
    <x v="421"/>
    <b v="1"/>
  </r>
  <r>
    <n v="2199"/>
    <x v="2199"/>
    <s v="A new strategic board game designed to flip out your opponent."/>
    <x v="7"/>
    <x v="1535"/>
    <x v="0"/>
    <x v="17"/>
    <x v="3"/>
    <n v="1444903198"/>
    <x v="2199"/>
    <b v="1"/>
    <x v="140"/>
    <b v="1"/>
  </r>
  <r>
    <n v="2200"/>
    <x v="2200"/>
    <s v="Adding 4 new sets of inspiration tools, detailing creatures and items, to the current 7 that detail locations, npcs, and plots for RPGs"/>
    <x v="13"/>
    <x v="1536"/>
    <x v="0"/>
    <x v="1"/>
    <x v="1"/>
    <n v="1436151600"/>
    <x v="2200"/>
    <b v="0"/>
    <x v="40"/>
    <b v="1"/>
  </r>
  <r>
    <n v="2201"/>
    <x v="2201"/>
    <s v="Oh Hello! I make 8bit / Pop Punk under the name of Superpowerless and with your help, I'm looking to fund a new music video! :)"/>
    <x v="252"/>
    <x v="1537"/>
    <x v="0"/>
    <x v="1"/>
    <x v="1"/>
    <n v="1358367565"/>
    <x v="2201"/>
    <b v="0"/>
    <x v="33"/>
    <b v="1"/>
  </r>
  <r>
    <n v="2202"/>
    <x v="2202"/>
    <s v="An electro-organic album of evolved dance music inspired by seminal cyberpunk works."/>
    <x v="23"/>
    <x v="1538"/>
    <x v="0"/>
    <x v="0"/>
    <x v="0"/>
    <n v="1351801368"/>
    <x v="2202"/>
    <b v="0"/>
    <x v="422"/>
    <b v="1"/>
  </r>
  <r>
    <n v="2203"/>
    <x v="2203"/>
    <s v="The Invisible City is a project built &amp; powered by my fans. A full video and audio experience that I hope to merge into a live show."/>
    <x v="13"/>
    <x v="1539"/>
    <x v="0"/>
    <x v="5"/>
    <x v="5"/>
    <n v="1443127082"/>
    <x v="2203"/>
    <b v="0"/>
    <x v="133"/>
    <b v="1"/>
  </r>
  <r>
    <n v="2204"/>
    <x v="2204"/>
    <s v="A professional pressing of the new (and greatest) Mirror Kisses album on beautiful white vinyl. Backers hear it first!"/>
    <x v="15"/>
    <x v="1540"/>
    <x v="0"/>
    <x v="0"/>
    <x v="0"/>
    <n v="1362814119"/>
    <x v="2204"/>
    <b v="0"/>
    <x v="196"/>
    <b v="1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x v="0"/>
    <n v="1338579789"/>
    <x v="2205"/>
    <b v="0"/>
    <x v="74"/>
    <b v="1"/>
  </r>
  <r>
    <n v="2206"/>
    <x v="2206"/>
    <s v="We really think we might have what it takes to make it someday! But we really need help to take the first step and release this album!"/>
    <x v="184"/>
    <x v="932"/>
    <x v="0"/>
    <x v="0"/>
    <x v="0"/>
    <n v="1334556624"/>
    <x v="2206"/>
    <b v="0"/>
    <x v="69"/>
    <b v="1"/>
  </r>
  <r>
    <n v="2207"/>
    <x v="2207"/>
    <s v="Each piece has a story behind it. Not of some life drama but of an experience you live whilst listening; Happiness evoking"/>
    <x v="13"/>
    <x v="41"/>
    <x v="0"/>
    <x v="0"/>
    <x v="0"/>
    <n v="1384580373"/>
    <x v="2207"/>
    <b v="0"/>
    <x v="63"/>
    <b v="1"/>
  </r>
  <r>
    <n v="2208"/>
    <x v="2208"/>
    <s v="Early Summer, SIR will be releasing two EP's. The funding of this project will determine if they get professional pressings or cdr's"/>
    <x v="28"/>
    <x v="1542"/>
    <x v="0"/>
    <x v="0"/>
    <x v="0"/>
    <n v="1333771200"/>
    <x v="2208"/>
    <b v="0"/>
    <x v="54"/>
    <b v="1"/>
  </r>
  <r>
    <n v="2209"/>
    <x v="2209"/>
    <s v="Support us and pledge for rewards on our new bigger Tour of the US, Canada and Colombia!"/>
    <x v="2"/>
    <x v="1543"/>
    <x v="0"/>
    <x v="1"/>
    <x v="1"/>
    <n v="1397516400"/>
    <x v="2209"/>
    <b v="0"/>
    <x v="41"/>
    <b v="1"/>
  </r>
  <r>
    <n v="2210"/>
    <x v="2210"/>
    <s v="Influenced by Little Dragon, J. Dilla, Erykah Badu &amp; Beach House, this genre-defying record fuses hip-hop, soul, pop and electronica."/>
    <x v="23"/>
    <x v="1544"/>
    <x v="0"/>
    <x v="0"/>
    <x v="0"/>
    <n v="1334424960"/>
    <x v="2210"/>
    <b v="0"/>
    <x v="250"/>
    <b v="1"/>
  </r>
  <r>
    <n v="2211"/>
    <x v="2211"/>
    <s v="Telefuture, a record label sharing 80's inspired electronic music, wants to release some incredible albums on various physical mediums!"/>
    <x v="30"/>
    <x v="1545"/>
    <x v="0"/>
    <x v="0"/>
    <x v="0"/>
    <n v="1397113140"/>
    <x v="2211"/>
    <b v="0"/>
    <x v="148"/>
    <b v="1"/>
  </r>
  <r>
    <n v="2212"/>
    <x v="2212"/>
    <s v="Help Dragon's Eye relaunch with 4 new releases by Yann Novak, Pinkcourtesyphone, Steve Roden &amp; Lawrence English + Stephen Vitiello"/>
    <x v="12"/>
    <x v="1546"/>
    <x v="0"/>
    <x v="0"/>
    <x v="0"/>
    <n v="1383526800"/>
    <x v="2212"/>
    <b v="0"/>
    <x v="252"/>
    <b v="1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x v="0"/>
    <n v="1431719379"/>
    <x v="2213"/>
    <b v="0"/>
    <x v="29"/>
    <b v="1"/>
  </r>
  <r>
    <n v="2214"/>
    <x v="2214"/>
    <s v="Join this Kickstarter project today to assist Spiff in converting his analog recordings from the 80's to digital!"/>
    <x v="20"/>
    <x v="1547"/>
    <x v="0"/>
    <x v="0"/>
    <x v="0"/>
    <n v="1391713248"/>
    <x v="2214"/>
    <b v="0"/>
    <x v="54"/>
    <b v="1"/>
  </r>
  <r>
    <n v="2215"/>
    <x v="2215"/>
    <s v="Ambient Electro Grind-fest!"/>
    <x v="131"/>
    <x v="1548"/>
    <x v="0"/>
    <x v="0"/>
    <x v="0"/>
    <n v="1331621940"/>
    <x v="2215"/>
    <b v="0"/>
    <x v="51"/>
    <b v="1"/>
  </r>
  <r>
    <n v="2216"/>
    <x v="2216"/>
    <s v="We are taking pre-orders for a very limited run of new t-shirts and tote bags! Available exclusivly through this Kickstarter campaign."/>
    <x v="43"/>
    <x v="1549"/>
    <x v="0"/>
    <x v="0"/>
    <x v="0"/>
    <n v="1437674545"/>
    <x v="2216"/>
    <b v="0"/>
    <x v="25"/>
    <b v="1"/>
  </r>
  <r>
    <n v="2217"/>
    <x v="2217"/>
    <s v="I ran out of cassettes of both my records, and Trevor thinks if I start selling them at his tape shop Jackknife, business will boom!"/>
    <x v="329"/>
    <x v="94"/>
    <x v="0"/>
    <x v="0"/>
    <x v="0"/>
    <n v="1446451200"/>
    <x v="2217"/>
    <b v="0"/>
    <x v="82"/>
    <b v="1"/>
  </r>
  <r>
    <n v="2218"/>
    <x v="2218"/>
    <s v="Help Idiot Stare press their next album to CD. Over 40 minutes of intense industrial rock that you're going to want to own!"/>
    <x v="13"/>
    <x v="1550"/>
    <x v="0"/>
    <x v="0"/>
    <x v="0"/>
    <n v="1346198400"/>
    <x v="2218"/>
    <b v="0"/>
    <x v="88"/>
    <b v="1"/>
  </r>
  <r>
    <n v="2219"/>
    <x v="2219"/>
    <s v="An album that illustrates events in our lives, whether trivial or significant, through the tones of electronic music."/>
    <x v="28"/>
    <x v="1101"/>
    <x v="0"/>
    <x v="0"/>
    <x v="0"/>
    <n v="1440004512"/>
    <x v="2219"/>
    <b v="0"/>
    <x v="10"/>
    <b v="1"/>
  </r>
  <r>
    <n v="2220"/>
    <x v="2220"/>
    <s v="Darkpine is recording and releasing a 5-track EP within the coming months this summer and hopes for your support."/>
    <x v="8"/>
    <x v="1551"/>
    <x v="0"/>
    <x v="0"/>
    <x v="0"/>
    <n v="1374888436"/>
    <x v="2220"/>
    <b v="0"/>
    <x v="50"/>
    <b v="1"/>
  </r>
  <r>
    <n v="2221"/>
    <x v="2221"/>
    <s v="Welcome to the Dice Bazaar! Roll dice to buy &amp; trade products at the bazaar, block opponents, tame cobras, and score points!"/>
    <x v="51"/>
    <x v="1552"/>
    <x v="0"/>
    <x v="0"/>
    <x v="0"/>
    <n v="1461369600"/>
    <x v="2221"/>
    <b v="0"/>
    <x v="423"/>
    <b v="1"/>
  </r>
  <r>
    <n v="2222"/>
    <x v="2222"/>
    <s v="Passing Shot is a tennis dice game for two players. Strategic use of the dice rolls allow you to score points to win game, set &amp; match."/>
    <x v="2"/>
    <x v="1553"/>
    <x v="0"/>
    <x v="0"/>
    <x v="0"/>
    <n v="1327776847"/>
    <x v="2222"/>
    <b v="0"/>
    <x v="209"/>
    <b v="1"/>
  </r>
  <r>
    <n v="2223"/>
    <x v="2223"/>
    <s v="Cardboard scenery for Sci-Fi 28-32mm miniature games. Easy to assemble, disassemble and transport. Supplied unpainted. By MCSTUDIO."/>
    <x v="330"/>
    <x v="1554"/>
    <x v="0"/>
    <x v="5"/>
    <x v="5"/>
    <n v="1435418568"/>
    <x v="2223"/>
    <b v="0"/>
    <x v="61"/>
    <b v="1"/>
  </r>
  <r>
    <n v="2224"/>
    <x v="2224"/>
    <s v="The most haunted house in the world, presented with multiple storylines, in multiple time periods, and for multiple RPG systems."/>
    <x v="3"/>
    <x v="1555"/>
    <x v="0"/>
    <x v="0"/>
    <x v="0"/>
    <n v="1477767600"/>
    <x v="2224"/>
    <b v="0"/>
    <x v="228"/>
    <b v="1"/>
  </r>
  <r>
    <n v="2225"/>
    <x v="2225"/>
    <s v="Fantasy Dungeon terrain for 28mm tabletop games. This is pre-punched card that is easy to assemble with no painting required."/>
    <x v="223"/>
    <x v="1556"/>
    <x v="0"/>
    <x v="1"/>
    <x v="1"/>
    <n v="1411326015"/>
    <x v="2225"/>
    <b v="0"/>
    <x v="424"/>
    <b v="1"/>
  </r>
  <r>
    <n v="2226"/>
    <x v="2226"/>
    <s v="Missed the Kickstarter? Contact your local gaming store before going online. Or click on the order button. Thanks for the support!"/>
    <x v="102"/>
    <x v="1557"/>
    <x v="0"/>
    <x v="0"/>
    <x v="0"/>
    <n v="1455253140"/>
    <x v="2226"/>
    <b v="0"/>
    <x v="306"/>
    <b v="1"/>
  </r>
  <r>
    <n v="2227"/>
    <x v="2227"/>
    <s v="Mechabrick is a set of precision plastic kits to convert your Minifigs into robots then battle with them in an exciting board game."/>
    <x v="93"/>
    <x v="1558"/>
    <x v="0"/>
    <x v="1"/>
    <x v="1"/>
    <n v="1384374155"/>
    <x v="2227"/>
    <b v="0"/>
    <x v="425"/>
    <b v="1"/>
  </r>
  <r>
    <n v="2228"/>
    <x v="2228"/>
    <s v="Modular system for storage and transport of ships &amp; game essentials + acrylic maneuver templates and tokens for 3 popular space games."/>
    <x v="28"/>
    <x v="1559"/>
    <x v="0"/>
    <x v="12"/>
    <x v="3"/>
    <n v="1439707236"/>
    <x v="2228"/>
    <b v="0"/>
    <x v="296"/>
    <b v="1"/>
  </r>
  <r>
    <n v="2229"/>
    <x v="2229"/>
    <s v="Tessen is an exciting 15 minute card game. Gather mystical animals and use your warriors to defend or steal animals from your opponent."/>
    <x v="331"/>
    <x v="1560"/>
    <x v="0"/>
    <x v="0"/>
    <x v="0"/>
    <n v="1378180800"/>
    <x v="2229"/>
    <b v="0"/>
    <x v="380"/>
    <b v="1"/>
  </r>
  <r>
    <n v="2230"/>
    <x v="2230"/>
    <s v="Dungeon Crawl for All! A card game of swords, monsters and LOOT! Adventurers as young as 5 and &quot;seasoned&quot; warriors are all welcomed."/>
    <x v="0"/>
    <x v="1561"/>
    <x v="0"/>
    <x v="0"/>
    <x v="0"/>
    <n v="1398460127"/>
    <x v="2230"/>
    <b v="0"/>
    <x v="156"/>
    <b v="1"/>
  </r>
  <r>
    <n v="2231"/>
    <x v="2231"/>
    <s v="A game about communities by Ben Robbins, creator of Microscope. Do you change the Kingdom or does the Kingdom change you?"/>
    <x v="30"/>
    <x v="1562"/>
    <x v="0"/>
    <x v="0"/>
    <x v="0"/>
    <n v="1372136400"/>
    <x v="2231"/>
    <b v="0"/>
    <x v="426"/>
    <b v="1"/>
  </r>
  <r>
    <n v="2232"/>
    <x v="2232"/>
    <s v="Backstory Cards help you and your friends create vibrant backstories for roleplaying games, no matter the system or genre."/>
    <x v="10"/>
    <x v="1563"/>
    <x v="0"/>
    <x v="0"/>
    <x v="0"/>
    <n v="1405738800"/>
    <x v="2232"/>
    <b v="0"/>
    <x v="427"/>
    <b v="1"/>
  </r>
  <r>
    <n v="2233"/>
    <x v="2233"/>
    <s v="Cadaver is a lighthearted game of friendly necromancy! Players compete to resurrect as many bodies as possible!"/>
    <x v="30"/>
    <x v="1564"/>
    <x v="0"/>
    <x v="1"/>
    <x v="1"/>
    <n v="1450051200"/>
    <x v="2233"/>
    <b v="0"/>
    <x v="428"/>
    <b v="1"/>
  </r>
  <r>
    <n v="2234"/>
    <x v="2234"/>
    <s v="Pine Tar Baseball is a fun and fast paced dice and card game for 1 to 2 players. The game features fast streamlined game play."/>
    <x v="213"/>
    <x v="1565"/>
    <x v="0"/>
    <x v="0"/>
    <x v="0"/>
    <n v="1483645647"/>
    <x v="2234"/>
    <b v="0"/>
    <x v="33"/>
    <b v="1"/>
  </r>
  <r>
    <n v="2235"/>
    <x v="2235"/>
    <s v="An amazing set of sceneries to create unique atmospheres for your tabletop gaming."/>
    <x v="93"/>
    <x v="1566"/>
    <x v="0"/>
    <x v="5"/>
    <x v="5"/>
    <n v="1427585511"/>
    <x v="2235"/>
    <b v="0"/>
    <x v="206"/>
    <b v="1"/>
  </r>
  <r>
    <n v="2236"/>
    <x v="2236"/>
    <s v="Assume the role of an intergalactic real-estate agent attempting to satisfy various creature clientele!"/>
    <x v="70"/>
    <x v="1567"/>
    <x v="0"/>
    <x v="0"/>
    <x v="0"/>
    <n v="1454338123"/>
    <x v="2236"/>
    <b v="0"/>
    <x v="340"/>
    <b v="1"/>
  </r>
  <r>
    <n v="2237"/>
    <x v="2237"/>
    <s v="A real-time cooperative adventure for 2-8 players. Defeat legendary monsters to earn gold and escape before the time RUNS OUT!"/>
    <x v="102"/>
    <x v="1568"/>
    <x v="0"/>
    <x v="0"/>
    <x v="0"/>
    <n v="1415779140"/>
    <x v="2237"/>
    <b v="0"/>
    <x v="429"/>
    <b v="1"/>
  </r>
  <r>
    <n v="2238"/>
    <x v="2238"/>
    <s v="28mm Fantasy Miniature Range in leadfree white metal: Orcs, wolves and more."/>
    <x v="23"/>
    <x v="1569"/>
    <x v="0"/>
    <x v="12"/>
    <x v="3"/>
    <n v="1489157716"/>
    <x v="2238"/>
    <b v="0"/>
    <x v="1"/>
    <b v="1"/>
  </r>
  <r>
    <n v="2239"/>
    <x v="2239"/>
    <s v="Next stretch goal unlocks at $33,000 and/or 500 backers unlocks 2 bonus stretch goals."/>
    <x v="31"/>
    <x v="1570"/>
    <x v="0"/>
    <x v="0"/>
    <x v="0"/>
    <n v="1385870520"/>
    <x v="2239"/>
    <b v="0"/>
    <x v="374"/>
    <b v="1"/>
  </r>
  <r>
    <n v="2240"/>
    <x v="2240"/>
    <s v="Protect, store, organize and display 225 of your favorite dice in this modular and easy to use dice vault system. Oak and leather."/>
    <x v="10"/>
    <x v="1571"/>
    <x v="0"/>
    <x v="0"/>
    <x v="0"/>
    <n v="1461354544"/>
    <x v="2240"/>
    <b v="0"/>
    <x v="93"/>
    <b v="1"/>
  </r>
  <r>
    <n v="2241"/>
    <x v="2241"/>
    <s v="You are Ex- Military criminals sent on suicide missions on the edge of space. Science Fiction Tabletop RPG using Savage Worlds"/>
    <x v="28"/>
    <x v="1572"/>
    <x v="0"/>
    <x v="1"/>
    <x v="1"/>
    <n v="1488484300"/>
    <x v="2241"/>
    <b v="0"/>
    <x v="430"/>
    <b v="1"/>
  </r>
  <r>
    <n v="2242"/>
    <x v="2242"/>
    <s v="Inconceivable! An amazing new illustrative deck based on The Princess Bride movie."/>
    <x v="3"/>
    <x v="1573"/>
    <x v="0"/>
    <x v="0"/>
    <x v="0"/>
    <n v="1385521320"/>
    <x v="2242"/>
    <b v="0"/>
    <x v="431"/>
    <b v="1"/>
  </r>
  <r>
    <n v="2243"/>
    <x v="2243"/>
    <s v="1 Week Only! A game starring children, but it's not a childâ€™s game: it's for adults willing to experience horror as only children can."/>
    <x v="332"/>
    <x v="1574"/>
    <x v="0"/>
    <x v="0"/>
    <x v="0"/>
    <n v="1489374000"/>
    <x v="2243"/>
    <b v="0"/>
    <x v="432"/>
    <b v="1"/>
  </r>
  <r>
    <n v="2244"/>
    <x v="2244"/>
    <s v="Finely sculpted 28mm Classic Fantasy metal and resin miniatures perfectly themed for use as a warband or adventuring party."/>
    <x v="10"/>
    <x v="1575"/>
    <x v="0"/>
    <x v="0"/>
    <x v="0"/>
    <n v="1476649800"/>
    <x v="2244"/>
    <b v="0"/>
    <x v="126"/>
    <b v="1"/>
  </r>
  <r>
    <n v="2245"/>
    <x v="2245"/>
    <s v="You've got a time machine, high-powered weapons and a whole lot of history to save. Welcome to TimeWatch!"/>
    <x v="23"/>
    <x v="1576"/>
    <x v="0"/>
    <x v="0"/>
    <x v="0"/>
    <n v="1393005600"/>
    <x v="2245"/>
    <b v="0"/>
    <x v="433"/>
    <b v="1"/>
  </r>
  <r>
    <n v="2246"/>
    <x v="2246"/>
    <s v="The BESPOKE GEEK is a brand new clothing company from Bletchley, England producing handmade and individual hoodies for geeks."/>
    <x v="30"/>
    <x v="1514"/>
    <x v="0"/>
    <x v="1"/>
    <x v="1"/>
    <n v="1441393210"/>
    <x v="2246"/>
    <b v="0"/>
    <x v="7"/>
    <b v="1"/>
  </r>
  <r>
    <n v="2247"/>
    <x v="2247"/>
    <s v="Take on the role of an ancient forager in this fun strategy game from the designer of Biblios."/>
    <x v="17"/>
    <x v="1577"/>
    <x v="0"/>
    <x v="0"/>
    <x v="0"/>
    <n v="1438185565"/>
    <x v="2247"/>
    <b v="0"/>
    <x v="434"/>
    <b v="1"/>
  </r>
  <r>
    <n v="2248"/>
    <x v="2248"/>
    <s v="Select your Wizard, determine your rivals, and then duel to the death to demonstrate your superiority wielding the Roots of Magic!"/>
    <x v="39"/>
    <x v="1578"/>
    <x v="0"/>
    <x v="1"/>
    <x v="1"/>
    <n v="1481749278"/>
    <x v="2248"/>
    <b v="0"/>
    <x v="130"/>
    <b v="1"/>
  </r>
  <r>
    <n v="2249"/>
    <x v="2249"/>
    <s v="March with the legions against the enemies of Rome in this role-playing game of military adventures."/>
    <x v="8"/>
    <x v="1579"/>
    <x v="0"/>
    <x v="0"/>
    <x v="0"/>
    <n v="1364917965"/>
    <x v="2249"/>
    <b v="0"/>
    <x v="387"/>
    <b v="1"/>
  </r>
  <r>
    <n v="2250"/>
    <x v="2250"/>
    <s v="A customizable gaming table, for the best gaming experience, portable, storable and lightweight, that can be taken anywhere"/>
    <x v="31"/>
    <x v="1580"/>
    <x v="0"/>
    <x v="0"/>
    <x v="0"/>
    <n v="1480727273"/>
    <x v="2250"/>
    <b v="0"/>
    <x v="435"/>
    <b v="1"/>
  </r>
  <r>
    <n v="2251"/>
    <x v="2251"/>
    <s v="A great game full of lying, scheming, and werewolves.  Now with additional characters to add even more mayhem!"/>
    <x v="0"/>
    <x v="1581"/>
    <x v="0"/>
    <x v="0"/>
    <x v="0"/>
    <n v="1408177077"/>
    <x v="2251"/>
    <b v="0"/>
    <x v="436"/>
    <b v="1"/>
  </r>
  <r>
    <n v="2252"/>
    <x v="2252"/>
    <s v="A new faction for the 30 mm scale wargame, featuring skirmishes between gangs in a pimp and lethal post-apocalyptic world."/>
    <x v="7"/>
    <x v="1582"/>
    <x v="0"/>
    <x v="3"/>
    <x v="3"/>
    <n v="1470469938"/>
    <x v="2252"/>
    <b v="0"/>
    <x v="437"/>
    <b v="1"/>
  </r>
  <r>
    <n v="2253"/>
    <x v="2253"/>
    <s v="ZoMbushed! - a solo/co-op action zombie survival card game where players must fight to survive by overcoming obstacles and monsters."/>
    <x v="6"/>
    <x v="1583"/>
    <x v="0"/>
    <x v="0"/>
    <x v="0"/>
    <n v="1447862947"/>
    <x v="2253"/>
    <b v="0"/>
    <x v="87"/>
    <b v="1"/>
  </r>
  <r>
    <n v="2254"/>
    <x v="2254"/>
    <s v="A dexterity microgame by father/daughter team, Jason and Claire Kotarski. Make 100 project."/>
    <x v="2"/>
    <x v="1584"/>
    <x v="0"/>
    <x v="0"/>
    <x v="0"/>
    <n v="1485271968"/>
    <x v="2254"/>
    <b v="0"/>
    <x v="438"/>
    <b v="1"/>
  </r>
  <r>
    <n v="2255"/>
    <x v="2255"/>
    <s v="This is the second set of 5 expansions for our route-building game, Jet Set!"/>
    <x v="333"/>
    <x v="1585"/>
    <x v="0"/>
    <x v="0"/>
    <x v="0"/>
    <n v="1462661451"/>
    <x v="2255"/>
    <b v="0"/>
    <x v="197"/>
    <b v="1"/>
  </r>
  <r>
    <n v="2256"/>
    <x v="2256"/>
    <s v="Build your crypto-currency empire and sabotage your opponents. A deck building, card game. 2-4 players. 15 minutes."/>
    <x v="334"/>
    <x v="1586"/>
    <x v="0"/>
    <x v="1"/>
    <x v="1"/>
    <n v="1479811846"/>
    <x v="2256"/>
    <b v="0"/>
    <x v="133"/>
    <b v="1"/>
  </r>
  <r>
    <n v="2257"/>
    <x v="2257"/>
    <s v="Our Wargame Hab Block is a very versatile &amp; modular product, an ideal piece of terrain for most 28mm Sc-fi gaming system you would play"/>
    <x v="30"/>
    <x v="1587"/>
    <x v="0"/>
    <x v="1"/>
    <x v="1"/>
    <n v="1466377200"/>
    <x v="2257"/>
    <b v="0"/>
    <x v="39"/>
    <b v="1"/>
  </r>
  <r>
    <n v="2258"/>
    <x v="2258"/>
    <s v="A Dungeon World campaign setting that takes place after the end of the worlds."/>
    <x v="41"/>
    <x v="1588"/>
    <x v="0"/>
    <x v="0"/>
    <x v="0"/>
    <n v="1434045687"/>
    <x v="2258"/>
    <b v="0"/>
    <x v="242"/>
    <b v="1"/>
  </r>
  <r>
    <n v="2259"/>
    <x v="2259"/>
    <s v="More Halfmen, more goats, more guns, and most of all some neat buildings and structures for the little fellas to hang out in!"/>
    <x v="28"/>
    <x v="1589"/>
    <x v="0"/>
    <x v="1"/>
    <x v="1"/>
    <n v="1481224736"/>
    <x v="2259"/>
    <b v="0"/>
    <x v="190"/>
    <b v="1"/>
  </r>
  <r>
    <n v="2260"/>
    <x v="2260"/>
    <s v="A fine wood cryptex dice vault to store your favorite dice. Designed to hold a standard set of 7 polyhedrals for your favorite RPG."/>
    <x v="30"/>
    <x v="1590"/>
    <x v="0"/>
    <x v="0"/>
    <x v="0"/>
    <n v="1395876250"/>
    <x v="2260"/>
    <b v="0"/>
    <x v="87"/>
    <b v="1"/>
  </r>
  <r>
    <n v="2261"/>
    <x v="2261"/>
    <s v="When you think about super heroes, you think of their stunning colorful outfits. Hero dice is great for super hero or anyother games :)"/>
    <x v="28"/>
    <x v="1591"/>
    <x v="0"/>
    <x v="2"/>
    <x v="2"/>
    <n v="1487093020"/>
    <x v="2261"/>
    <b v="0"/>
    <x v="439"/>
    <b v="1"/>
  </r>
  <r>
    <n v="2262"/>
    <x v="2262"/>
    <s v="An RPG about mortal servants of the Horsemen of the Apocalypse deciding to not end the world."/>
    <x v="126"/>
    <x v="1592"/>
    <x v="0"/>
    <x v="0"/>
    <x v="0"/>
    <n v="1416268800"/>
    <x v="2262"/>
    <b v="0"/>
    <x v="331"/>
    <b v="1"/>
  </r>
  <r>
    <n v="2263"/>
    <x v="2263"/>
    <s v="These are degenerated men who have, since birth, suffered the effect of mutation and turned into something wicked!"/>
    <x v="51"/>
    <x v="1593"/>
    <x v="0"/>
    <x v="11"/>
    <x v="9"/>
    <n v="1422734313"/>
    <x v="2263"/>
    <b v="0"/>
    <x v="65"/>
    <b v="1"/>
  </r>
  <r>
    <n v="2264"/>
    <x v="2264"/>
    <s v="Thunder Alley Crew Chief Expansion from Nothing Now Games. Add Strategy and Control to your racing team. Get Your Crew Chief Today!"/>
    <x v="12"/>
    <x v="1594"/>
    <x v="0"/>
    <x v="0"/>
    <x v="0"/>
    <n v="1463972400"/>
    <x v="2264"/>
    <b v="0"/>
    <x v="440"/>
    <b v="1"/>
  </r>
  <r>
    <n v="2265"/>
    <x v="2265"/>
    <s v="A second chance to get the deals from earlier campaigns just in time for the Holiday season. Pulp, Cthulhu, Sci-Fi, Old West and more!"/>
    <x v="48"/>
    <x v="1595"/>
    <x v="0"/>
    <x v="1"/>
    <x v="1"/>
    <n v="1479846507"/>
    <x v="2265"/>
    <b v="0"/>
    <x v="57"/>
    <b v="1"/>
  </r>
  <r>
    <n v="2266"/>
    <x v="2266"/>
    <s v="Want to be LORD OF THE GOATS? Start building your herd using thievery, magic, bombs and mostly goats."/>
    <x v="15"/>
    <x v="1596"/>
    <x v="0"/>
    <x v="0"/>
    <x v="0"/>
    <n v="1461722400"/>
    <x v="2266"/>
    <b v="0"/>
    <x v="441"/>
    <b v="1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x v="0"/>
    <n v="1419123600"/>
    <x v="2267"/>
    <b v="0"/>
    <x v="442"/>
    <b v="1"/>
  </r>
  <r>
    <n v="2268"/>
    <x v="2268"/>
    <s v="Chardonnay Go, the viral video with 23 million views, is now a hilarious board game for wine lovers, moms and other shameless people."/>
    <x v="89"/>
    <x v="1598"/>
    <x v="0"/>
    <x v="0"/>
    <x v="0"/>
    <n v="1489283915"/>
    <x v="2268"/>
    <b v="0"/>
    <x v="441"/>
    <b v="1"/>
  </r>
  <r>
    <n v="2269"/>
    <x v="2269"/>
    <s v="Add exciting loot drops to your CR 1-4, 5-8, 9-12, 13-16, and 17-20 encounters! Each deck has over 200 possible outcomes!"/>
    <x v="30"/>
    <x v="1599"/>
    <x v="0"/>
    <x v="0"/>
    <x v="0"/>
    <n v="1488862800"/>
    <x v="2269"/>
    <b v="0"/>
    <x v="443"/>
    <b v="1"/>
  </r>
  <r>
    <n v="2270"/>
    <x v="2270"/>
    <s v="MCG Premium Sleeves offer excellent protection for your cards. This line is about to be expanded with new sleeves sizes!"/>
    <x v="31"/>
    <x v="1600"/>
    <x v="0"/>
    <x v="0"/>
    <x v="0"/>
    <n v="1484085540"/>
    <x v="2270"/>
    <b v="0"/>
    <x v="444"/>
    <b v="1"/>
  </r>
  <r>
    <n v="2271"/>
    <x v="2271"/>
    <s v="Man vs Meeple is the show where we talk about all things board game related. Help us make the very most of our channel for you."/>
    <x v="22"/>
    <x v="1601"/>
    <x v="0"/>
    <x v="0"/>
    <x v="0"/>
    <n v="1481328004"/>
    <x v="2271"/>
    <b v="0"/>
    <x v="445"/>
    <b v="1"/>
  </r>
  <r>
    <n v="2272"/>
    <x v="2272"/>
    <s v="Pick the Lock is a game of chance and strategy. Attempt to obtain priceless treasures and outwit the other players."/>
    <x v="28"/>
    <x v="1602"/>
    <x v="0"/>
    <x v="0"/>
    <x v="0"/>
    <n v="1449506836"/>
    <x v="2272"/>
    <b v="0"/>
    <x v="446"/>
    <b v="1"/>
  </r>
  <r>
    <n v="2273"/>
    <x v="2273"/>
    <s v="London, 1937. Top-Secret docs are missing. So, too, is Agent Adler! Intelligence has 7 hrs to find him. Deduction, Deception &amp; Action!"/>
    <x v="30"/>
    <x v="1603"/>
    <x v="0"/>
    <x v="5"/>
    <x v="5"/>
    <n v="1489320642"/>
    <x v="2273"/>
    <b v="0"/>
    <x v="206"/>
    <b v="1"/>
  </r>
  <r>
    <n v="2274"/>
    <x v="2274"/>
    <s v="Ryubix Manor-A system agnostic (OSR/OGL compatible) haunted house module for 4-8 players, scalable to 20th level. 325 area descriptions"/>
    <x v="30"/>
    <x v="1604"/>
    <x v="0"/>
    <x v="0"/>
    <x v="0"/>
    <n v="1393156857"/>
    <x v="2274"/>
    <b v="0"/>
    <x v="221"/>
    <b v="1"/>
  </r>
  <r>
    <n v="2275"/>
    <x v="2275"/>
    <s v="The aim of this project is to extend our existing Samurai Dwarf range from 6 to 9. The new sculpts will be done by Bob Olley."/>
    <x v="81"/>
    <x v="1605"/>
    <x v="0"/>
    <x v="1"/>
    <x v="1"/>
    <n v="1419259679"/>
    <x v="2275"/>
    <b v="0"/>
    <x v="1"/>
    <b v="1"/>
  </r>
  <r>
    <n v="2276"/>
    <x v="2276"/>
    <s v="ABC cards include definitions, shapes recognition, robot tangram, a binary concentration and color memory games! Made in the U.S."/>
    <x v="335"/>
    <x v="1606"/>
    <x v="0"/>
    <x v="0"/>
    <x v="0"/>
    <n v="1388936289"/>
    <x v="2276"/>
    <b v="0"/>
    <x v="11"/>
    <b v="1"/>
  </r>
  <r>
    <n v="2277"/>
    <x v="2277"/>
    <s v="Police Precinct is a cooperative game where the players take on the roles as police officers, with different areas of expertise."/>
    <x v="0"/>
    <x v="1607"/>
    <x v="0"/>
    <x v="0"/>
    <x v="0"/>
    <n v="1330359423"/>
    <x v="2277"/>
    <b v="0"/>
    <x v="447"/>
    <b v="1"/>
  </r>
  <r>
    <n v="2278"/>
    <x v="2278"/>
    <s v="Dice forged from stone one by one entirely by hand for demanding Gamers and Collectors."/>
    <x v="13"/>
    <x v="1608"/>
    <x v="0"/>
    <x v="13"/>
    <x v="3"/>
    <n v="1451861940"/>
    <x v="2278"/>
    <b v="0"/>
    <x v="332"/>
    <b v="1"/>
  </r>
  <r>
    <n v="2279"/>
    <x v="2279"/>
    <s v="The Zombie Apocalypse has begun! Fortunately, YOU have your priorities straight. What could be more important than Geocaching?"/>
    <x v="28"/>
    <x v="1609"/>
    <x v="0"/>
    <x v="0"/>
    <x v="0"/>
    <n v="1423022400"/>
    <x v="2279"/>
    <b v="0"/>
    <x v="58"/>
    <b v="1"/>
  </r>
  <r>
    <n v="2280"/>
    <x v="2280"/>
    <s v="A range of highly detailed 28mm fantasy miniatures and supporting gaming rules by Andrea Sfiligoi, creator of Song of Blades and Heroes"/>
    <x v="336"/>
    <x v="1610"/>
    <x v="0"/>
    <x v="0"/>
    <x v="0"/>
    <n v="1442501991"/>
    <x v="2280"/>
    <b v="0"/>
    <x v="436"/>
    <b v="1"/>
  </r>
  <r>
    <n v="2281"/>
    <x v="2281"/>
    <s v="I am trying to get a new band off the ground, and in order to be taken seriously and get gigs, we need some killer recordings!"/>
    <x v="43"/>
    <x v="1611"/>
    <x v="0"/>
    <x v="0"/>
    <x v="0"/>
    <n v="1311576600"/>
    <x v="2281"/>
    <b v="0"/>
    <x v="202"/>
    <b v="1"/>
  </r>
  <r>
    <n v="2282"/>
    <x v="2282"/>
    <s v="Sage King is recording his debut album and wants YOU to be a part of the creation process"/>
    <x v="47"/>
    <x v="1612"/>
    <x v="0"/>
    <x v="0"/>
    <x v="0"/>
    <n v="1452744686"/>
    <x v="2282"/>
    <b v="0"/>
    <x v="8"/>
    <b v="1"/>
  </r>
  <r>
    <n v="2283"/>
    <x v="2283"/>
    <s v="Help California's own Heart to Heart fund their debut full length record! Forever be apart of the the &lt;3 T &lt;3 family! We need you!"/>
    <x v="9"/>
    <x v="1613"/>
    <x v="0"/>
    <x v="0"/>
    <x v="0"/>
    <n v="1336528804"/>
    <x v="2283"/>
    <b v="0"/>
    <x v="53"/>
    <b v="1"/>
  </r>
  <r>
    <n v="2284"/>
    <x v="2284"/>
    <s v="The Vinyl Skyway reunite to make a third album. "/>
    <x v="12"/>
    <x v="1614"/>
    <x v="0"/>
    <x v="0"/>
    <x v="0"/>
    <n v="1299902400"/>
    <x v="2284"/>
    <b v="0"/>
    <x v="211"/>
    <b v="1"/>
  </r>
  <r>
    <n v="2285"/>
    <x v="2285"/>
    <s v="BSA is headed to Nashville, TN USA to record our first album at the historic Welcome to 1979 Studio. Come re-write history with us..."/>
    <x v="9"/>
    <x v="1615"/>
    <x v="0"/>
    <x v="0"/>
    <x v="0"/>
    <n v="1340944043"/>
    <x v="2285"/>
    <b v="0"/>
    <x v="1"/>
    <b v="1"/>
  </r>
  <r>
    <n v="2286"/>
    <x v="2286"/>
    <s v="Arson In The Suburbs is ready to release its FIRST three song E.P. and looking to raise funds to get back in the studio! RnFnR!"/>
    <x v="15"/>
    <x v="1616"/>
    <x v="0"/>
    <x v="0"/>
    <x v="0"/>
    <n v="1378439940"/>
    <x v="2286"/>
    <b v="0"/>
    <x v="25"/>
    <b v="1"/>
  </r>
  <r>
    <n v="2287"/>
    <x v="2287"/>
    <s v="Pre-order Crushed Out's new album TEETH &amp; support the pressing of 12&quot; vinyl records. Release date; Sept. 16, 2014."/>
    <x v="37"/>
    <x v="1617"/>
    <x v="0"/>
    <x v="0"/>
    <x v="0"/>
    <n v="1403539260"/>
    <x v="2287"/>
    <b v="0"/>
    <x v="448"/>
    <b v="1"/>
  </r>
  <r>
    <n v="2288"/>
    <x v="2288"/>
    <s v="Technocracy will be released on digital media on June 26th, but we all know analog is king!  Help us press this album on vinyl!"/>
    <x v="28"/>
    <x v="1099"/>
    <x v="0"/>
    <x v="0"/>
    <x v="0"/>
    <n v="1340733600"/>
    <x v="2288"/>
    <b v="0"/>
    <x v="20"/>
    <b v="1"/>
  </r>
  <r>
    <n v="2289"/>
    <x v="2289"/>
    <s v="Blind Man Deaf Boy is a Folk Punk band from Denver, we need money to get ourselves a van and take it on tour around the west coast."/>
    <x v="15"/>
    <x v="1618"/>
    <x v="0"/>
    <x v="0"/>
    <x v="0"/>
    <n v="1386372120"/>
    <x v="2289"/>
    <b v="0"/>
    <x v="20"/>
    <b v="1"/>
  </r>
  <r>
    <n v="2290"/>
    <x v="2290"/>
    <s v="American Standard needs your help pressing their debut EP. Be involved in the artistic process and receive swag in return!"/>
    <x v="15"/>
    <x v="1619"/>
    <x v="0"/>
    <x v="0"/>
    <x v="0"/>
    <n v="1259686800"/>
    <x v="2290"/>
    <b v="0"/>
    <x v="60"/>
    <b v="1"/>
  </r>
  <r>
    <n v="2291"/>
    <x v="2291"/>
    <s v="So we've recorded a 5-song EP with a 2-time Grammy winner, but we need to raise the  $$$ to mix, master and press it to CD and vinyl!"/>
    <x v="30"/>
    <x v="1620"/>
    <x v="0"/>
    <x v="0"/>
    <x v="0"/>
    <n v="1335153600"/>
    <x v="2291"/>
    <b v="0"/>
    <x v="68"/>
    <b v="1"/>
  </r>
  <r>
    <n v="2292"/>
    <x v="2292"/>
    <s v="Aiding Contra in the telling of the &quot;Blue Planet Chronicles&quot;, a concept about the history of our beautiful home; Planet Earth!"/>
    <x v="13"/>
    <x v="1621"/>
    <x v="0"/>
    <x v="0"/>
    <x v="0"/>
    <n v="1334767476"/>
    <x v="2292"/>
    <b v="0"/>
    <x v="67"/>
    <b v="1"/>
  </r>
  <r>
    <n v="2293"/>
    <x v="2293"/>
    <s v="Donate here to be a part of the upcoming album. Every little bit helps!"/>
    <x v="16"/>
    <x v="1622"/>
    <x v="0"/>
    <x v="0"/>
    <x v="0"/>
    <n v="1348545540"/>
    <x v="2293"/>
    <b v="0"/>
    <x v="74"/>
    <b v="1"/>
  </r>
  <r>
    <n v="2294"/>
    <x v="2294"/>
    <s v="This is the Kickstarter project for my new upcoming album. It's heavy &amp; you can be a part of it! MONTSTER WORLD DOMINATION 2013!"/>
    <x v="10"/>
    <x v="1623"/>
    <x v="0"/>
    <x v="0"/>
    <x v="0"/>
    <n v="1358702480"/>
    <x v="2294"/>
    <b v="0"/>
    <x v="300"/>
    <b v="1"/>
  </r>
  <r>
    <n v="2295"/>
    <x v="2295"/>
    <s v="The second full length album by SHADOWRAPTR is nearly complete. We just need a little boost to get us there. Think of the children."/>
    <x v="38"/>
    <x v="1624"/>
    <x v="0"/>
    <x v="0"/>
    <x v="0"/>
    <n v="1359240856"/>
    <x v="2295"/>
    <b v="0"/>
    <x v="69"/>
    <b v="1"/>
  </r>
  <r>
    <n v="2296"/>
    <x v="2296"/>
    <s v="Ed Hamell AKA Hamell on Trial is recording an album titled The Happiest Man in the World. He needs your help."/>
    <x v="39"/>
    <x v="1625"/>
    <x v="0"/>
    <x v="0"/>
    <x v="0"/>
    <n v="1330018426"/>
    <x v="2296"/>
    <b v="0"/>
    <x v="108"/>
    <b v="1"/>
  </r>
  <r>
    <n v="2297"/>
    <x v="2297"/>
    <s v="New Jersey Alternative Rock band COCO needs YOUR help self-releasing debut EP!"/>
    <x v="28"/>
    <x v="1626"/>
    <x v="0"/>
    <x v="0"/>
    <x v="0"/>
    <n v="1331697540"/>
    <x v="2297"/>
    <b v="0"/>
    <x v="10"/>
    <b v="1"/>
  </r>
  <r>
    <n v="2298"/>
    <x v="2298"/>
    <s v="My name is Jonny Gray, and my friends and I are working together to raise funds for my debut album"/>
    <x v="11"/>
    <x v="1627"/>
    <x v="0"/>
    <x v="0"/>
    <x v="0"/>
    <n v="1395861033"/>
    <x v="2298"/>
    <b v="0"/>
    <x v="449"/>
    <b v="1"/>
  </r>
  <r>
    <n v="2299"/>
    <x v="2299"/>
    <s v="Fly Radio has finished tracking their album now all that is left is the mixing/mastering and duplication!"/>
    <x v="43"/>
    <x v="1628"/>
    <x v="0"/>
    <x v="0"/>
    <x v="0"/>
    <n v="1296953209"/>
    <x v="2299"/>
    <b v="0"/>
    <x v="25"/>
    <b v="1"/>
  </r>
  <r>
    <n v="2300"/>
    <x v="2300"/>
    <s v="Big Fiction leaves for tour on 6/27 but the Prison Van needs some work!  New brakes, transmission repair, tires... it needs a bit."/>
    <x v="134"/>
    <x v="1629"/>
    <x v="0"/>
    <x v="0"/>
    <x v="0"/>
    <n v="1340904416"/>
    <x v="2300"/>
    <b v="0"/>
    <x v="63"/>
    <b v="1"/>
  </r>
  <r>
    <n v="2301"/>
    <x v="2301"/>
    <s v="We are America's first trock band, and we're ready to bring you our first album!"/>
    <x v="10"/>
    <x v="1630"/>
    <x v="0"/>
    <x v="0"/>
    <x v="0"/>
    <n v="1371785496"/>
    <x v="2301"/>
    <b v="1"/>
    <x v="263"/>
    <b v="1"/>
  </r>
  <r>
    <n v="2302"/>
    <x v="2302"/>
    <s v="Wildcat Strike is looking to complete it's second full length album, titled &quot;Digital Age&quot;, and we want you to be a part of it!"/>
    <x v="98"/>
    <x v="1631"/>
    <x v="0"/>
    <x v="0"/>
    <x v="0"/>
    <n v="1388473200"/>
    <x v="2302"/>
    <b v="1"/>
    <x v="268"/>
    <b v="1"/>
  </r>
  <r>
    <n v="2303"/>
    <x v="2303"/>
    <s v="Abby Travis (EODM, Bangles, Masters of Reality, KMFDM) wants to release her new album as a vinyl picture disc and limited edition CD."/>
    <x v="337"/>
    <x v="1632"/>
    <x v="0"/>
    <x v="0"/>
    <x v="0"/>
    <n v="1323747596"/>
    <x v="2303"/>
    <b v="1"/>
    <x v="273"/>
    <b v="1"/>
  </r>
  <r>
    <n v="2304"/>
    <x v="2304"/>
    <s v="This winter and springtime we will be recording a new full-length album with big voices, big fireworks and mega soul.  "/>
    <x v="12"/>
    <x v="1633"/>
    <x v="0"/>
    <x v="0"/>
    <x v="0"/>
    <n v="1293857940"/>
    <x v="2304"/>
    <b v="1"/>
    <x v="116"/>
    <b v="1"/>
  </r>
  <r>
    <n v="2305"/>
    <x v="2305"/>
    <s v="If you're reading this, we want to say that every dollar counts in these final hours of our campaign. Thank you for all your support!"/>
    <x v="102"/>
    <x v="1634"/>
    <x v="0"/>
    <x v="0"/>
    <x v="0"/>
    <n v="1407520800"/>
    <x v="2305"/>
    <b v="1"/>
    <x v="157"/>
    <b v="1"/>
  </r>
  <r>
    <n v="2306"/>
    <x v="2306"/>
    <s v="Indie rockers, Dewveall, are recording new music. Take a seat at the table; let them cook you a meal and sing you some songs."/>
    <x v="8"/>
    <x v="1635"/>
    <x v="0"/>
    <x v="0"/>
    <x v="0"/>
    <n v="1331352129"/>
    <x v="2306"/>
    <b v="1"/>
    <x v="196"/>
    <b v="1"/>
  </r>
  <r>
    <n v="2307"/>
    <x v="2307"/>
    <s v="Printing, copywriting, and album art for my first record. It's 100% ready to listen we just need some help to get it out there."/>
    <x v="338"/>
    <x v="1636"/>
    <x v="0"/>
    <x v="0"/>
    <x v="0"/>
    <n v="1336245328"/>
    <x v="2307"/>
    <b v="1"/>
    <x v="11"/>
    <b v="1"/>
  </r>
  <r>
    <n v="2308"/>
    <x v="2308"/>
    <s v="For our next record we're combining amazing visuals with new and creative music to create an truly beautiful worship experience."/>
    <x v="63"/>
    <x v="1637"/>
    <x v="0"/>
    <x v="0"/>
    <x v="0"/>
    <n v="1409274000"/>
    <x v="2308"/>
    <b v="1"/>
    <x v="450"/>
    <b v="1"/>
  </r>
  <r>
    <n v="2309"/>
    <x v="2309"/>
    <s v="|| HELP MARNY LION PROUDFIT RECORD HER SECOND INDIE FOLK ALBUM THIS MARCH â€“ THE BARN IS WAITING ||"/>
    <x v="12"/>
    <x v="1638"/>
    <x v="0"/>
    <x v="0"/>
    <x v="0"/>
    <n v="1362872537"/>
    <x v="2309"/>
    <b v="1"/>
    <x v="329"/>
    <b v="1"/>
  </r>
  <r>
    <n v="2310"/>
    <x v="2310"/>
    <s v="Two records, a new LP and a full cover of Bowie's Diamond Dogs, to be self-released in Spring 2013 -with your involvement and support."/>
    <x v="17"/>
    <x v="1639"/>
    <x v="0"/>
    <x v="0"/>
    <x v="0"/>
    <n v="1363889015"/>
    <x v="2310"/>
    <b v="1"/>
    <x v="451"/>
    <b v="1"/>
  </r>
  <r>
    <n v="2311"/>
    <x v="2311"/>
    <s v="I'm heading back into the studio!  I'm planning to record a CD of original songs and one with some jazz standards."/>
    <x v="7"/>
    <x v="1640"/>
    <x v="0"/>
    <x v="0"/>
    <x v="0"/>
    <n v="1399421189"/>
    <x v="2311"/>
    <b v="1"/>
    <x v="201"/>
    <b v="1"/>
  </r>
  <r>
    <n v="2312"/>
    <x v="2312"/>
    <s v="Help Brooklyn psychedelic synth rockers DINOWALRUS release their 3rd Record, COMPLEXION, on vinyl!"/>
    <x v="9"/>
    <x v="1641"/>
    <x v="0"/>
    <x v="0"/>
    <x v="0"/>
    <n v="1397862000"/>
    <x v="2312"/>
    <b v="1"/>
    <x v="1"/>
    <b v="1"/>
  </r>
  <r>
    <n v="2313"/>
    <x v="2313"/>
    <s v="A Sunny Day in Glasgow are recording a new album and we need your help!"/>
    <x v="10"/>
    <x v="1642"/>
    <x v="0"/>
    <x v="0"/>
    <x v="0"/>
    <n v="1336086026"/>
    <x v="2313"/>
    <b v="1"/>
    <x v="328"/>
    <b v="1"/>
  </r>
  <r>
    <n v="2314"/>
    <x v="2314"/>
    <s v="Eliot &amp; Eads, an Americana rock band of St. Louis natives, is recording an album about the heartland. Help them complete the record!"/>
    <x v="38"/>
    <x v="1643"/>
    <x v="0"/>
    <x v="0"/>
    <x v="0"/>
    <n v="1339074857"/>
    <x v="2314"/>
    <b v="1"/>
    <x v="133"/>
    <b v="1"/>
  </r>
  <r>
    <n v="2315"/>
    <x v="2315"/>
    <s v="Rice invites you to be a part of the creation of their first album and spread their message of love."/>
    <x v="30"/>
    <x v="1644"/>
    <x v="0"/>
    <x v="0"/>
    <x v="0"/>
    <n v="1336238743"/>
    <x v="2315"/>
    <b v="1"/>
    <x v="31"/>
    <b v="1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x v="0"/>
    <n v="1260383040"/>
    <x v="2316"/>
    <b v="1"/>
    <x v="452"/>
    <b v="1"/>
  </r>
  <r>
    <n v="2317"/>
    <x v="2317"/>
    <s v="Snag the first Wolf Interval release by droners ibreatheFUR and He Can Jog. One month to preorder and then they're gone!"/>
    <x v="44"/>
    <x v="1646"/>
    <x v="0"/>
    <x v="0"/>
    <x v="0"/>
    <n v="1266210000"/>
    <x v="2317"/>
    <b v="1"/>
    <x v="19"/>
    <b v="1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x v="0"/>
    <n v="1253937540"/>
    <x v="2318"/>
    <b v="1"/>
    <x v="430"/>
    <b v="1"/>
  </r>
  <r>
    <n v="2319"/>
    <x v="2319"/>
    <s v="The upcoming debut full-length album from Nevada Color &quot;Adventures&quot; will be available Spring 2014 with your help!"/>
    <x v="9"/>
    <x v="1648"/>
    <x v="0"/>
    <x v="0"/>
    <x v="0"/>
    <n v="1387072685"/>
    <x v="2319"/>
    <b v="1"/>
    <x v="99"/>
    <b v="1"/>
  </r>
  <r>
    <n v="2320"/>
    <x v="2320"/>
    <s v="We've been hard at work crafting our next batch of songs, and we need your help to record it!  Have a look at our quick witchy video!"/>
    <x v="10"/>
    <x v="1649"/>
    <x v="0"/>
    <x v="0"/>
    <x v="0"/>
    <n v="1396463800"/>
    <x v="2320"/>
    <b v="1"/>
    <x v="30"/>
    <b v="1"/>
  </r>
  <r>
    <n v="2321"/>
    <x v="2321"/>
    <s v="Universal organic liquid seasoning brewed all natural from lupine, oat, salt and water for soups, salads, stews and more"/>
    <x v="339"/>
    <x v="1650"/>
    <x v="3"/>
    <x v="15"/>
    <x v="3"/>
    <n v="1491282901"/>
    <x v="2321"/>
    <b v="0"/>
    <x v="31"/>
    <b v="0"/>
  </r>
  <r>
    <n v="2322"/>
    <x v="2322"/>
    <s v="Jen bakes shortbread is a small batch, all natural shortbread cookie business looking for smart funding to grow!"/>
    <x v="200"/>
    <x v="1079"/>
    <x v="3"/>
    <x v="0"/>
    <x v="0"/>
    <n v="1491769769"/>
    <x v="2322"/>
    <b v="0"/>
    <x v="80"/>
    <b v="0"/>
  </r>
  <r>
    <n v="2323"/>
    <x v="2323"/>
    <s v="You can never go wrong with a Beef Stick, great taste with no fillers and can easily goes with you everywhere."/>
    <x v="49"/>
    <x v="678"/>
    <x v="3"/>
    <x v="0"/>
    <x v="0"/>
    <n v="1490033247"/>
    <x v="2323"/>
    <b v="0"/>
    <x v="80"/>
    <b v="0"/>
  </r>
  <r>
    <n v="2324"/>
    <x v="2324"/>
    <s v="A city centre shop selling great locally made food with room to chat and learn about eachother."/>
    <x v="51"/>
    <x v="970"/>
    <x v="3"/>
    <x v="1"/>
    <x v="1"/>
    <n v="1490559285"/>
    <x v="2324"/>
    <b v="0"/>
    <x v="42"/>
    <b v="0"/>
  </r>
  <r>
    <n v="2325"/>
    <x v="2325"/>
    <s v="Do you like to Maga? Do you like hot sauce as spicy as your memes? Do you like sexy frogs? Of course you do were all adults here."/>
    <x v="28"/>
    <x v="439"/>
    <x v="3"/>
    <x v="0"/>
    <x v="0"/>
    <n v="1490830331"/>
    <x v="2325"/>
    <b v="0"/>
    <x v="63"/>
    <b v="0"/>
  </r>
  <r>
    <n v="2326"/>
    <x v="2326"/>
    <s v="The Savage Wienerâ„¢ launched last Summer.  Our Premium wieners are already a hit, our next project is The Ultimate Steak Hot Dog."/>
    <x v="36"/>
    <x v="1651"/>
    <x v="3"/>
    <x v="0"/>
    <x v="0"/>
    <n v="1493571600"/>
    <x v="2326"/>
    <b v="0"/>
    <x v="29"/>
    <b v="0"/>
  </r>
  <r>
    <n v="2327"/>
    <x v="2327"/>
    <s v="Gourmet Fermentation in a Mason Jar. Create delicious, nutritious fermented foods at home."/>
    <x v="19"/>
    <x v="1652"/>
    <x v="0"/>
    <x v="0"/>
    <x v="0"/>
    <n v="1409090440"/>
    <x v="2327"/>
    <b v="1"/>
    <x v="453"/>
    <b v="1"/>
  </r>
  <r>
    <n v="2328"/>
    <x v="2328"/>
    <s v="Our mission: To launch our Crimson Hot Sauce &amp; introduce our Chili &amp; Garlic Pickles. _x000a__x000a_Let's change the game together!"/>
    <x v="3"/>
    <x v="1653"/>
    <x v="0"/>
    <x v="0"/>
    <x v="0"/>
    <n v="1434307537"/>
    <x v="2328"/>
    <b v="1"/>
    <x v="416"/>
    <b v="1"/>
  </r>
  <r>
    <n v="2329"/>
    <x v="2329"/>
    <s v="Vodka, whiskey and fruit brandy - coming soon! We are a coastal distillery located in historic Half Moon Bay, California."/>
    <x v="31"/>
    <x v="1654"/>
    <x v="0"/>
    <x v="0"/>
    <x v="0"/>
    <n v="1405609146"/>
    <x v="2329"/>
    <b v="1"/>
    <x v="207"/>
    <b v="1"/>
  </r>
  <r>
    <n v="2330"/>
    <x v="2330"/>
    <s v="Help us launch our whiskey program! With your support we'll barrel and age our first whiskeys: Bourbon, Rye and an American Whiskey."/>
    <x v="19"/>
    <x v="1655"/>
    <x v="0"/>
    <x v="0"/>
    <x v="0"/>
    <n v="1451001600"/>
    <x v="2330"/>
    <b v="1"/>
    <x v="430"/>
    <b v="1"/>
  </r>
  <r>
    <n v="2331"/>
    <x v="2331"/>
    <s v="Handcrafted, organic, single-origin, bean-to-bar, dark chocolate. Like fine wine, the secret is in the terroir."/>
    <x v="6"/>
    <x v="1656"/>
    <x v="0"/>
    <x v="0"/>
    <x v="0"/>
    <n v="1408320490"/>
    <x v="2331"/>
    <b v="1"/>
    <x v="454"/>
    <b v="1"/>
  </r>
  <r>
    <n v="2332"/>
    <x v="2332"/>
    <s v="Pre-order our delicious, organic, small batch dried pastas (and more) so we can buy a new pasta dryer and move to a commercial kitchen."/>
    <x v="31"/>
    <x v="1657"/>
    <x v="0"/>
    <x v="0"/>
    <x v="0"/>
    <n v="1423235071"/>
    <x v="2332"/>
    <b v="1"/>
    <x v="455"/>
    <b v="1"/>
  </r>
  <r>
    <n v="2333"/>
    <x v="2333"/>
    <s v="Homemade truffles for NYC chocolate fanatics. Truffle recipes for chocolate addicts from all over the world. Chocolate lovers unite."/>
    <x v="20"/>
    <x v="610"/>
    <x v="0"/>
    <x v="0"/>
    <x v="0"/>
    <n v="1401385800"/>
    <x v="2333"/>
    <b v="1"/>
    <x v="225"/>
    <b v="1"/>
  </r>
  <r>
    <n v="2334"/>
    <x v="2334"/>
    <s v="Help us get our delicious, organic, artisanal frozen pops on grocery store shelves in the Baltimore &amp; DC areas."/>
    <x v="23"/>
    <x v="1658"/>
    <x v="0"/>
    <x v="0"/>
    <x v="0"/>
    <n v="1415208840"/>
    <x v="2334"/>
    <b v="1"/>
    <x v="85"/>
    <b v="1"/>
  </r>
  <r>
    <n v="2335"/>
    <x v="2335"/>
    <s v="We hand-harvest water to make flake finishing salt. We're opening a modern-day salt works in historic Gloucester, Massachusetts!"/>
    <x v="31"/>
    <x v="1659"/>
    <x v="0"/>
    <x v="0"/>
    <x v="0"/>
    <n v="1402494243"/>
    <x v="2335"/>
    <b v="1"/>
    <x v="170"/>
    <b v="1"/>
  </r>
  <r>
    <n v="2336"/>
    <x v="2336"/>
    <s v="Aged in whiskey barrels for a unique fruity, spicy, and smoky flavor. Youâ€™ve never tasted sriracha quite like this before."/>
    <x v="22"/>
    <x v="1660"/>
    <x v="0"/>
    <x v="0"/>
    <x v="0"/>
    <n v="1394316695"/>
    <x v="2336"/>
    <b v="1"/>
    <x v="456"/>
    <b v="1"/>
  </r>
  <r>
    <n v="2337"/>
    <x v="2337"/>
    <s v="We make small batch, locally sourced bitters and shrubs for cocktails and cooking."/>
    <x v="14"/>
    <x v="1661"/>
    <x v="0"/>
    <x v="0"/>
    <x v="0"/>
    <n v="1403796143"/>
    <x v="2337"/>
    <b v="1"/>
    <x v="122"/>
    <b v="1"/>
  </r>
  <r>
    <n v="2338"/>
    <x v="2338"/>
    <s v="Handcrafted treats made from dried fruits, nuts, spices &amp; dark chocolate. Gluten-free, dairy-free, soy-free, grain-free; flavor-full!"/>
    <x v="36"/>
    <x v="1662"/>
    <x v="0"/>
    <x v="0"/>
    <x v="0"/>
    <n v="1404077484"/>
    <x v="2338"/>
    <b v="1"/>
    <x v="252"/>
    <b v="1"/>
  </r>
  <r>
    <n v="2339"/>
    <x v="2339"/>
    <s v="The 'food of the gods' has returned in molten glory! CACOCO revives drinking chocolate with a revolutionary sustainable model."/>
    <x v="31"/>
    <x v="1663"/>
    <x v="0"/>
    <x v="0"/>
    <x v="0"/>
    <n v="1482134340"/>
    <x v="2339"/>
    <b v="1"/>
    <x v="457"/>
    <b v="1"/>
  </r>
  <r>
    <n v="2340"/>
    <x v="2340"/>
    <s v="Strange Matter Coffee is opening a scratch bakery featuring craft doughnuts with vegan and gluten free options!"/>
    <x v="79"/>
    <x v="1664"/>
    <x v="0"/>
    <x v="0"/>
    <x v="0"/>
    <n v="1477841138"/>
    <x v="2340"/>
    <b v="1"/>
    <x v="458"/>
    <b v="1"/>
  </r>
  <r>
    <n v="2341"/>
    <x v="2341"/>
    <s v="This website will serve as an interface to change lives and have a community routing for your success!"/>
    <x v="10"/>
    <x v="117"/>
    <x v="1"/>
    <x v="0"/>
    <x v="0"/>
    <n v="1436729504"/>
    <x v="2341"/>
    <b v="0"/>
    <x v="78"/>
    <b v="0"/>
  </r>
  <r>
    <n v="2342"/>
    <x v="2342"/>
    <s v="A series of informational and interactive online tutorials enabling businesses to proactively ensure mental and corporate vitality."/>
    <x v="62"/>
    <x v="117"/>
    <x v="1"/>
    <x v="0"/>
    <x v="0"/>
    <n v="1412571600"/>
    <x v="2342"/>
    <b v="0"/>
    <x v="78"/>
    <b v="0"/>
  </r>
  <r>
    <n v="2343"/>
    <x v="2343"/>
    <s v="The most influential and prestigious awards program that honors innovation and leadership in mobile technology and entertainment"/>
    <x v="3"/>
    <x v="452"/>
    <x v="1"/>
    <x v="0"/>
    <x v="0"/>
    <n v="1452282420"/>
    <x v="2343"/>
    <b v="0"/>
    <x v="29"/>
    <b v="0"/>
  </r>
  <r>
    <n v="2344"/>
    <x v="2344"/>
    <s v="SAVE MONEY! Stop worrying about account disputes, supervising installs, and corporation bull-****. We actively negotiate on your behalf"/>
    <x v="28"/>
    <x v="116"/>
    <x v="1"/>
    <x v="5"/>
    <x v="5"/>
    <n v="1466789269"/>
    <x v="2344"/>
    <b v="0"/>
    <x v="29"/>
    <b v="0"/>
  </r>
  <r>
    <n v="2345"/>
    <x v="2345"/>
    <s v="My team and I are creating a social media website for pet lovers across the world! Fashion, animal shows, adoptions, and more."/>
    <x v="9"/>
    <x v="117"/>
    <x v="1"/>
    <x v="0"/>
    <x v="0"/>
    <n v="1427845140"/>
    <x v="2345"/>
    <b v="0"/>
    <x v="78"/>
    <b v="0"/>
  </r>
  <r>
    <n v="2346"/>
    <x v="2346"/>
    <s v="Watch and Make FREE 3D Videos &amp; Pics - No Viewer needed. To Help Learn we have Training and Instant 3D viewers."/>
    <x v="127"/>
    <x v="1665"/>
    <x v="1"/>
    <x v="0"/>
    <x v="0"/>
    <n v="1476731431"/>
    <x v="2346"/>
    <b v="0"/>
    <x v="83"/>
    <b v="0"/>
  </r>
  <r>
    <n v="2347"/>
    <x v="2347"/>
    <s v="Back this project and get access to a course about building COMPLETE web applications without coding."/>
    <x v="28"/>
    <x v="493"/>
    <x v="1"/>
    <x v="0"/>
    <x v="0"/>
    <n v="1472135676"/>
    <x v="2347"/>
    <b v="0"/>
    <x v="29"/>
    <b v="0"/>
  </r>
  <r>
    <n v="2348"/>
    <x v="2348"/>
    <s v="Own, Buy, Sell 3D property! 3D games, 3D traveling and earn in one virtual 3D NEASPACE, Best for Oculus Rift environment."/>
    <x v="54"/>
    <x v="795"/>
    <x v="1"/>
    <x v="0"/>
    <x v="0"/>
    <n v="1456006938"/>
    <x v="2348"/>
    <b v="0"/>
    <x v="81"/>
    <b v="0"/>
  </r>
  <r>
    <n v="2349"/>
    <x v="2349"/>
    <s v="Poliword tries to provide the people of the world an opportunity to make real changes in their government through the internet."/>
    <x v="340"/>
    <x v="117"/>
    <x v="1"/>
    <x v="11"/>
    <x v="9"/>
    <n v="1439318228"/>
    <x v="2349"/>
    <b v="0"/>
    <x v="78"/>
    <b v="0"/>
  </r>
  <r>
    <n v="2350"/>
    <x v="2350"/>
    <s v="HoxWi are the future for real time interaction with on-line customers via chat or video conference."/>
    <x v="63"/>
    <x v="117"/>
    <x v="1"/>
    <x v="17"/>
    <x v="3"/>
    <n v="1483474370"/>
    <x v="2350"/>
    <b v="0"/>
    <x v="78"/>
    <b v="0"/>
  </r>
  <r>
    <n v="2351"/>
    <x v="2351"/>
    <s v="Donate $30 or more and receive a free selfie stick."/>
    <x v="341"/>
    <x v="1651"/>
    <x v="1"/>
    <x v="4"/>
    <x v="4"/>
    <n v="1430360739"/>
    <x v="2351"/>
    <b v="0"/>
    <x v="63"/>
    <b v="0"/>
  </r>
  <r>
    <n v="2352"/>
    <x v="2352"/>
    <s v="It is the mission of the Seekerâ€™s School of Thought and Philosophy to provide a safe and nurturing environment for all."/>
    <x v="13"/>
    <x v="117"/>
    <x v="1"/>
    <x v="0"/>
    <x v="0"/>
    <n v="1433603552"/>
    <x v="2352"/>
    <b v="0"/>
    <x v="78"/>
    <b v="0"/>
  </r>
  <r>
    <n v="2353"/>
    <x v="2353"/>
    <s v="The best dating website for bronys and pegasisters. The reason I'm trying to get the funds for this project is that I need a laptop."/>
    <x v="28"/>
    <x v="117"/>
    <x v="1"/>
    <x v="0"/>
    <x v="0"/>
    <n v="1429632822"/>
    <x v="2353"/>
    <b v="0"/>
    <x v="78"/>
    <b v="0"/>
  </r>
  <r>
    <n v="2354"/>
    <x v="2354"/>
    <s v="Almost done with doctorate degree but need funding of $35,000 to complete research of project."/>
    <x v="19"/>
    <x v="379"/>
    <x v="1"/>
    <x v="0"/>
    <x v="0"/>
    <n v="1420910460"/>
    <x v="2354"/>
    <b v="0"/>
    <x v="29"/>
    <b v="0"/>
  </r>
  <r>
    <n v="2355"/>
    <x v="2355"/>
    <s v="PriceItUpPlease will be an easy to use website that estimates the amount of your startup costs for that great idea you have!"/>
    <x v="6"/>
    <x v="434"/>
    <x v="1"/>
    <x v="2"/>
    <x v="2"/>
    <n v="1430604136"/>
    <x v="2355"/>
    <b v="0"/>
    <x v="84"/>
    <b v="0"/>
  </r>
  <r>
    <n v="2356"/>
    <x v="2356"/>
    <s v="HardstyleUnited.com The Global Hardstyle community. Your Hardstyle community."/>
    <x v="3"/>
    <x v="117"/>
    <x v="1"/>
    <x v="9"/>
    <x v="3"/>
    <n v="1433530104"/>
    <x v="2356"/>
    <b v="0"/>
    <x v="78"/>
    <b v="0"/>
  </r>
  <r>
    <n v="2357"/>
    <x v="2357"/>
    <s v="Click For Therapy is a website that was created to connect consumers and therapists across the UK."/>
    <x v="100"/>
    <x v="117"/>
    <x v="1"/>
    <x v="1"/>
    <x v="1"/>
    <n v="1445093578"/>
    <x v="2357"/>
    <b v="0"/>
    <x v="78"/>
    <b v="0"/>
  </r>
  <r>
    <n v="2358"/>
    <x v="2358"/>
    <s v="A website to auction, sell and swap items in the uk without a charge, without excess fees, the next ebay."/>
    <x v="15"/>
    <x v="117"/>
    <x v="1"/>
    <x v="1"/>
    <x v="1"/>
    <n v="1422664740"/>
    <x v="2358"/>
    <b v="0"/>
    <x v="78"/>
    <b v="0"/>
  </r>
  <r>
    <n v="2359"/>
    <x v="2359"/>
    <s v="I want to crowdfund the sequencing of my own genome to make it publicly available with crowd-sourced interpretation."/>
    <x v="51"/>
    <x v="1666"/>
    <x v="1"/>
    <x v="0"/>
    <x v="0"/>
    <n v="1438616124"/>
    <x v="2359"/>
    <b v="0"/>
    <x v="83"/>
    <b v="0"/>
  </r>
  <r>
    <n v="2360"/>
    <x v="2360"/>
    <s v="Welcome to Bee Bay Canada, your commission free microjobs website.  Sell at any price and keep 100% of what you earn!"/>
    <x v="10"/>
    <x v="369"/>
    <x v="1"/>
    <x v="5"/>
    <x v="5"/>
    <n v="1454864280"/>
    <x v="2360"/>
    <b v="0"/>
    <x v="29"/>
    <b v="0"/>
  </r>
  <r>
    <n v="2361"/>
    <x v="2361"/>
    <s v="A website for email/sms alerts of your personal selection, comparison of prices,consolidated database, best deals around for clothing."/>
    <x v="48"/>
    <x v="117"/>
    <x v="1"/>
    <x v="5"/>
    <x v="5"/>
    <n v="1462053600"/>
    <x v="2361"/>
    <b v="0"/>
    <x v="78"/>
    <b v="0"/>
  </r>
  <r>
    <n v="2362"/>
    <x v="2362"/>
    <s v="The Columbus Ruby Brigade has brought monthly ruby goodness and camaraderie to all participants."/>
    <x v="329"/>
    <x v="678"/>
    <x v="1"/>
    <x v="0"/>
    <x v="0"/>
    <n v="1418315470"/>
    <x v="2362"/>
    <b v="0"/>
    <x v="84"/>
    <b v="0"/>
  </r>
  <r>
    <n v="2363"/>
    <x v="2363"/>
    <s v="This is an affordable social lead based web-site to help anyone who wants extra work or start their own business. We find your customer"/>
    <x v="164"/>
    <x v="117"/>
    <x v="1"/>
    <x v="0"/>
    <x v="0"/>
    <n v="1451348200"/>
    <x v="2363"/>
    <b v="0"/>
    <x v="78"/>
    <b v="0"/>
  </r>
  <r>
    <n v="2364"/>
    <x v="2364"/>
    <s v="Making a Minecraft server and Website and I need your help to fund it. Thanks in Advance!"/>
    <x v="342"/>
    <x v="117"/>
    <x v="1"/>
    <x v="0"/>
    <x v="0"/>
    <n v="1445898356"/>
    <x v="2364"/>
    <b v="0"/>
    <x v="78"/>
    <b v="0"/>
  </r>
  <r>
    <n v="2365"/>
    <x v="2365"/>
    <s v="A website that could group all your social 'identities' and online property together and find new followers or creators to follow"/>
    <x v="28"/>
    <x v="117"/>
    <x v="1"/>
    <x v="13"/>
    <x v="3"/>
    <n v="1453071600"/>
    <x v="2365"/>
    <b v="0"/>
    <x v="78"/>
    <b v="0"/>
  </r>
  <r>
    <n v="2366"/>
    <x v="2366"/>
    <s v="iDEA virtual activities, the perfect way to encourage children and families to get active - physically, socially and mentally."/>
    <x v="31"/>
    <x v="1310"/>
    <x v="1"/>
    <x v="1"/>
    <x v="1"/>
    <n v="1445431533"/>
    <x v="2366"/>
    <b v="0"/>
    <x v="74"/>
    <b v="0"/>
  </r>
  <r>
    <n v="2367"/>
    <x v="2367"/>
    <s v="Our goal is to create a completely free website similar to Chegg.com for students to benefit from without raping their wallet!"/>
    <x v="63"/>
    <x v="1667"/>
    <x v="1"/>
    <x v="0"/>
    <x v="0"/>
    <n v="1461622616"/>
    <x v="2367"/>
    <b v="0"/>
    <x v="25"/>
    <b v="0"/>
  </r>
  <r>
    <n v="2368"/>
    <x v="2368"/>
    <s v="A professional and social media environment created to effectively match job seekers to jobs based on an algorithms-matching system"/>
    <x v="79"/>
    <x v="173"/>
    <x v="1"/>
    <x v="0"/>
    <x v="0"/>
    <n v="1429028365"/>
    <x v="2368"/>
    <b v="0"/>
    <x v="84"/>
    <b v="0"/>
  </r>
  <r>
    <n v="2369"/>
    <x v="2369"/>
    <s v="A website that lets local businesses offer deals to customers and be found online. They pay a small yearly fee and keep %100 of profit."/>
    <x v="31"/>
    <x v="117"/>
    <x v="1"/>
    <x v="0"/>
    <x v="0"/>
    <n v="1455132611"/>
    <x v="2369"/>
    <b v="0"/>
    <x v="78"/>
    <b v="0"/>
  </r>
  <r>
    <n v="2370"/>
    <x v="2370"/>
    <s v="Let's go get it back! Most people can get $5,000 to $6,000 more a year in tax deductions. Stop the abuse and get back your share!"/>
    <x v="31"/>
    <x v="376"/>
    <x v="1"/>
    <x v="0"/>
    <x v="0"/>
    <n v="1418877141"/>
    <x v="2370"/>
    <b v="0"/>
    <x v="80"/>
    <b v="0"/>
  </r>
  <r>
    <n v="2371"/>
    <x v="2371"/>
    <s v="ProjectPetal.com is an all in one website for all Makers to share projects and ideas. A Facebook(R) Twitter(R) &amp; Github(R) all in one."/>
    <x v="13"/>
    <x v="117"/>
    <x v="1"/>
    <x v="0"/>
    <x v="0"/>
    <n v="1435257596"/>
    <x v="2371"/>
    <b v="0"/>
    <x v="78"/>
    <b v="0"/>
  </r>
  <r>
    <n v="2372"/>
    <x v="2372"/>
    <s v="An online platform that will notify every listed individual, vet, council, pound and so on in a geographical area when a pet is lost!"/>
    <x v="62"/>
    <x v="147"/>
    <x v="1"/>
    <x v="2"/>
    <x v="2"/>
    <n v="1429839571"/>
    <x v="2372"/>
    <b v="0"/>
    <x v="79"/>
    <b v="0"/>
  </r>
  <r>
    <n v="2373"/>
    <x v="2373"/>
    <s v="We want to create a safe marketplace for buying and selling bicycles."/>
    <x v="343"/>
    <x v="155"/>
    <x v="1"/>
    <x v="11"/>
    <x v="9"/>
    <n v="1440863624"/>
    <x v="2373"/>
    <b v="0"/>
    <x v="29"/>
    <b v="0"/>
  </r>
  <r>
    <n v="2374"/>
    <x v="2374"/>
    <s v="Next time you want a beer, put down your keys and pick up your phone. We prevent drunk driving by delivering alcohol to you at home."/>
    <x v="29"/>
    <x v="115"/>
    <x v="1"/>
    <x v="0"/>
    <x v="0"/>
    <n v="1423772060"/>
    <x v="2374"/>
    <b v="0"/>
    <x v="29"/>
    <b v="0"/>
  </r>
  <r>
    <n v="2375"/>
    <x v="2375"/>
    <s v="Slice Trade is a new way to trade in your old phones. We buy back phones in any condition and pay you cash or give you a new one free!"/>
    <x v="3"/>
    <x v="117"/>
    <x v="1"/>
    <x v="0"/>
    <x v="0"/>
    <n v="1473451437"/>
    <x v="2375"/>
    <b v="0"/>
    <x v="78"/>
    <b v="0"/>
  </r>
  <r>
    <n v="2376"/>
    <x v="2376"/>
    <s v="Tough, pre-manufactured lost and found stickers that forward messages to the owners email and cellphone."/>
    <x v="9"/>
    <x v="1668"/>
    <x v="1"/>
    <x v="0"/>
    <x v="0"/>
    <n v="1449785566"/>
    <x v="2376"/>
    <b v="0"/>
    <x v="80"/>
    <b v="0"/>
  </r>
  <r>
    <n v="2377"/>
    <x v="2377"/>
    <s v="Fluttify is an Online Video Sharing Platform allowing friends to share their favorite Trending Content with each other."/>
    <x v="30"/>
    <x v="117"/>
    <x v="1"/>
    <x v="5"/>
    <x v="5"/>
    <n v="1480110783"/>
    <x v="2377"/>
    <b v="0"/>
    <x v="78"/>
    <b v="0"/>
  </r>
  <r>
    <n v="2378"/>
    <x v="2378"/>
    <s v="KEEPUP allows you to extend your social circle by introducing you to new people via your friends."/>
    <x v="74"/>
    <x v="117"/>
    <x v="1"/>
    <x v="0"/>
    <x v="0"/>
    <n v="1440548330"/>
    <x v="2378"/>
    <b v="0"/>
    <x v="78"/>
    <b v="0"/>
  </r>
  <r>
    <n v="2379"/>
    <x v="2379"/>
    <s v="Selectcooks.com is a community marketplace for people to list, find and hire chefs."/>
    <x v="11"/>
    <x v="117"/>
    <x v="1"/>
    <x v="0"/>
    <x v="0"/>
    <n v="1444004616"/>
    <x v="2379"/>
    <b v="0"/>
    <x v="78"/>
    <b v="0"/>
  </r>
  <r>
    <n v="2380"/>
    <x v="2380"/>
    <s v="Tired of waiting for likes? Here is a brand new social network centered on real-time hashtag chatting. Just chat and enjoy!"/>
    <x v="36"/>
    <x v="434"/>
    <x v="1"/>
    <x v="0"/>
    <x v="0"/>
    <n v="1443726142"/>
    <x v="2380"/>
    <b v="0"/>
    <x v="83"/>
    <b v="0"/>
  </r>
  <r>
    <n v="2381"/>
    <x v="2381"/>
    <s v="Social Media Platform for the Marijuana Industry to create professionalism and a stable lasting market."/>
    <x v="344"/>
    <x v="1669"/>
    <x v="1"/>
    <x v="0"/>
    <x v="0"/>
    <n v="1428704848"/>
    <x v="2381"/>
    <b v="0"/>
    <x v="63"/>
    <b v="0"/>
  </r>
  <r>
    <n v="2382"/>
    <x v="2382"/>
    <s v="Netiquette classes to teach our youth how make proper use of computer-mediated communications for personal and educational success."/>
    <x v="9"/>
    <x v="735"/>
    <x v="1"/>
    <x v="0"/>
    <x v="0"/>
    <n v="1438662603"/>
    <x v="2382"/>
    <b v="0"/>
    <x v="84"/>
    <b v="0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x v="4"/>
    <n v="1424568107"/>
    <x v="2383"/>
    <b v="0"/>
    <x v="83"/>
    <b v="0"/>
  </r>
  <r>
    <n v="2384"/>
    <x v="2384"/>
    <s v="We're seeking to reward our members for their social behavior. The members win on two levels- compensation and increased viral sharing!"/>
    <x v="28"/>
    <x v="138"/>
    <x v="1"/>
    <x v="0"/>
    <x v="0"/>
    <n v="1415932643"/>
    <x v="2384"/>
    <b v="0"/>
    <x v="22"/>
    <b v="0"/>
  </r>
  <r>
    <n v="2385"/>
    <x v="2385"/>
    <s v="Lyka will allow you to search for shoes in every sneaker store and website and then buy for in-store pickup or same-day delivery."/>
    <x v="99"/>
    <x v="1670"/>
    <x v="1"/>
    <x v="0"/>
    <x v="0"/>
    <n v="1438793432"/>
    <x v="2385"/>
    <b v="0"/>
    <x v="63"/>
    <b v="0"/>
  </r>
  <r>
    <n v="2386"/>
    <x v="2386"/>
    <s v="Realjobmatch is not just a job search site but a matching site , matching the right jobseekers with the best jobs."/>
    <x v="11"/>
    <x v="117"/>
    <x v="1"/>
    <x v="5"/>
    <x v="5"/>
    <n v="1420920424"/>
    <x v="2386"/>
    <b v="0"/>
    <x v="78"/>
    <b v="0"/>
  </r>
  <r>
    <n v="2387"/>
    <x v="2387"/>
    <s v="Learning should be fun! Effective health education includes the person's learning strengths, preferences and cultural perspective."/>
    <x v="60"/>
    <x v="772"/>
    <x v="1"/>
    <x v="0"/>
    <x v="0"/>
    <n v="1469199740"/>
    <x v="2387"/>
    <b v="0"/>
    <x v="83"/>
    <b v="0"/>
  </r>
  <r>
    <n v="2388"/>
    <x v="2388"/>
    <s v="The first ever trend-powered stock-market where you can buy and sell shares of you and your loved ones. Let's explore life together."/>
    <x v="258"/>
    <x v="1501"/>
    <x v="1"/>
    <x v="0"/>
    <x v="0"/>
    <n v="1421350140"/>
    <x v="2388"/>
    <b v="0"/>
    <x v="22"/>
    <b v="0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x v="3"/>
    <n v="1437861540"/>
    <x v="2389"/>
    <b v="0"/>
    <x v="29"/>
    <b v="0"/>
  </r>
  <r>
    <n v="2390"/>
    <x v="2390"/>
    <s v="A SaaS solution for Businesses to align their strategies with customer value, using realtime strategic roadmaps &amp; visualisations."/>
    <x v="345"/>
    <x v="117"/>
    <x v="1"/>
    <x v="2"/>
    <x v="2"/>
    <n v="1420352264"/>
    <x v="2390"/>
    <b v="0"/>
    <x v="78"/>
    <b v="0"/>
  </r>
  <r>
    <n v="2391"/>
    <x v="2391"/>
    <s v="Using the power of internet to help people save hundreds in car repair."/>
    <x v="22"/>
    <x v="379"/>
    <x v="1"/>
    <x v="0"/>
    <x v="0"/>
    <n v="1427825044"/>
    <x v="2391"/>
    <b v="0"/>
    <x v="29"/>
    <b v="0"/>
  </r>
  <r>
    <n v="2392"/>
    <x v="2392"/>
    <s v="I am asking for $4,200 to launch a unique website serving professionals in any and all industries seeking additional income in Oregon."/>
    <x v="285"/>
    <x v="117"/>
    <x v="1"/>
    <x v="0"/>
    <x v="0"/>
    <n v="1446087223"/>
    <x v="2392"/>
    <b v="0"/>
    <x v="78"/>
    <b v="0"/>
  </r>
  <r>
    <n v="2393"/>
    <x v="2393"/>
    <s v="Imagine a world where you can swap a video game you're tired of playing for a video game you actually want to play for just $1.50!"/>
    <x v="57"/>
    <x v="155"/>
    <x v="1"/>
    <x v="0"/>
    <x v="0"/>
    <n v="1439048017"/>
    <x v="2393"/>
    <b v="0"/>
    <x v="29"/>
    <b v="0"/>
  </r>
  <r>
    <n v="2394"/>
    <x v="2394"/>
    <s v="We want to create the &quot;Facebook&quot; for Writers. We are working on a new world for people who like to write. Check out more wriyon.com"/>
    <x v="10"/>
    <x v="158"/>
    <x v="1"/>
    <x v="17"/>
    <x v="3"/>
    <n v="1424940093"/>
    <x v="2394"/>
    <b v="0"/>
    <x v="84"/>
    <b v="0"/>
  </r>
  <r>
    <n v="2395"/>
    <x v="2395"/>
    <s v="I am making a social website where people can anonymously or openly vent, All walks of life all over the world"/>
    <x v="287"/>
    <x v="117"/>
    <x v="1"/>
    <x v="0"/>
    <x v="0"/>
    <n v="1484038620"/>
    <x v="2395"/>
    <b v="0"/>
    <x v="78"/>
    <b v="0"/>
  </r>
  <r>
    <n v="2396"/>
    <x v="2396"/>
    <s v="I'm creating a website with projects which I'll create later / Ich erstelle eine Webseite mit Projekten, welche ich spÃ¤ter erstelle."/>
    <x v="10"/>
    <x v="115"/>
    <x v="1"/>
    <x v="16"/>
    <x v="11"/>
    <n v="1444940558"/>
    <x v="2396"/>
    <b v="0"/>
    <x v="29"/>
    <b v="0"/>
  </r>
  <r>
    <n v="2397"/>
    <x v="2397"/>
    <s v="Matching refugees with sponsors in the US for 5 years. Our goal is to assist 300 Rohingya refugee families with supportive communities."/>
    <x v="346"/>
    <x v="117"/>
    <x v="1"/>
    <x v="0"/>
    <x v="0"/>
    <n v="1420233256"/>
    <x v="2397"/>
    <b v="0"/>
    <x v="78"/>
    <b v="0"/>
  </r>
  <r>
    <n v="2398"/>
    <x v="2398"/>
    <s v="The internets new search engine. Looking for funding to develop our backend web indexing software with an emphasis on automation."/>
    <x v="23"/>
    <x v="117"/>
    <x v="1"/>
    <x v="0"/>
    <x v="0"/>
    <n v="1435874384"/>
    <x v="2398"/>
    <b v="0"/>
    <x v="78"/>
    <b v="0"/>
  </r>
  <r>
    <n v="2399"/>
    <x v="2399"/>
    <s v="SheLifts is going to be the number One international social HUB &amp; information resource for women into weight lifting"/>
    <x v="93"/>
    <x v="117"/>
    <x v="1"/>
    <x v="11"/>
    <x v="9"/>
    <n v="1418934506"/>
    <x v="2399"/>
    <b v="0"/>
    <x v="78"/>
    <b v="0"/>
  </r>
  <r>
    <n v="2400"/>
    <x v="2400"/>
    <s v="New Innovation of Social Media with New Technology created to bring users even closer togethor - Tabs &amp; Features never seen before!"/>
    <x v="63"/>
    <x v="117"/>
    <x v="1"/>
    <x v="2"/>
    <x v="2"/>
    <n v="1460615164"/>
    <x v="2400"/>
    <b v="0"/>
    <x v="78"/>
    <b v="0"/>
  </r>
  <r>
    <n v="2401"/>
    <x v="2401"/>
    <s v="A &quot;Hypo-allergenic&quot; food cart that specializes in making traditional Indian Meals with a delicious American flavor combination."/>
    <x v="89"/>
    <x v="1671"/>
    <x v="2"/>
    <x v="0"/>
    <x v="0"/>
    <n v="1457207096"/>
    <x v="2401"/>
    <b v="0"/>
    <x v="82"/>
    <b v="0"/>
  </r>
  <r>
    <n v="2402"/>
    <x v="2402"/>
    <s v="Small town, delicious treats, and a mobile truck"/>
    <x v="14"/>
    <x v="401"/>
    <x v="2"/>
    <x v="0"/>
    <x v="0"/>
    <n v="1431533931"/>
    <x v="2402"/>
    <b v="0"/>
    <x v="29"/>
    <b v="0"/>
  </r>
  <r>
    <n v="2403"/>
    <x v="2403"/>
    <s v="The aim is to start a business/service serving the finest green tea to my local area by trike as well as selling tea online."/>
    <x v="38"/>
    <x v="1672"/>
    <x v="2"/>
    <x v="1"/>
    <x v="1"/>
    <n v="1459368658"/>
    <x v="2403"/>
    <b v="0"/>
    <x v="8"/>
    <b v="0"/>
  </r>
  <r>
    <n v="2404"/>
    <x v="2404"/>
    <s v="We would love another Donut Food Truck for your famous Square Donuts.  We have one successful truck and retail store open already!"/>
    <x v="36"/>
    <x v="117"/>
    <x v="2"/>
    <x v="0"/>
    <x v="0"/>
    <n v="1451782607"/>
    <x v="2404"/>
    <b v="0"/>
    <x v="78"/>
    <b v="0"/>
  </r>
  <r>
    <n v="2405"/>
    <x v="2405"/>
    <s v="We are the first gaming-themed food truck, bringing gourmet pub fare to the Jacksonville area."/>
    <x v="10"/>
    <x v="1673"/>
    <x v="2"/>
    <x v="0"/>
    <x v="0"/>
    <n v="1472911375"/>
    <x v="2405"/>
    <b v="0"/>
    <x v="9"/>
    <b v="0"/>
  </r>
  <r>
    <n v="2406"/>
    <x v="2406"/>
    <s v="Be a part of something BIG, support us in opening the best burger truck in Tacoma! ~ &quot;So I donâ€™t have to dream alone!&quot;"/>
    <x v="53"/>
    <x v="1674"/>
    <x v="2"/>
    <x v="0"/>
    <x v="0"/>
    <n v="1421635190"/>
    <x v="2406"/>
    <b v="0"/>
    <x v="38"/>
    <b v="0"/>
  </r>
  <r>
    <n v="2407"/>
    <x v="2407"/>
    <s v="Hummus-mediterranean diet, real food, organic, vegan, kosher._x000a_An original great health oriented street food in Santa Fe NM."/>
    <x v="29"/>
    <x v="1675"/>
    <x v="2"/>
    <x v="0"/>
    <x v="0"/>
    <n v="1428732000"/>
    <x v="2407"/>
    <b v="0"/>
    <x v="51"/>
    <b v="0"/>
  </r>
  <r>
    <n v="2408"/>
    <x v="2408"/>
    <s v="A US Army Vet trying to get a Peruvian food truck going! Really good Peruvian food now mobile!"/>
    <x v="36"/>
    <x v="134"/>
    <x v="2"/>
    <x v="0"/>
    <x v="0"/>
    <n v="1415247757"/>
    <x v="2408"/>
    <b v="0"/>
    <x v="84"/>
    <b v="0"/>
  </r>
  <r>
    <n v="2409"/>
    <x v="2409"/>
    <s v="I am looking to start a food truck with an infusion of my Puerto Rican heritage and my love for BBQ."/>
    <x v="31"/>
    <x v="75"/>
    <x v="2"/>
    <x v="0"/>
    <x v="0"/>
    <n v="1439931675"/>
    <x v="2409"/>
    <b v="0"/>
    <x v="79"/>
    <b v="0"/>
  </r>
  <r>
    <n v="2410"/>
    <x v="2410"/>
    <s v="Websters grill truck the best slow cooked meats on hot coals_x000a_Beef bisket, roast Lamb, roast chicken, Ribs, burgers, sliders,"/>
    <x v="36"/>
    <x v="117"/>
    <x v="2"/>
    <x v="2"/>
    <x v="2"/>
    <n v="1441619275"/>
    <x v="2410"/>
    <b v="0"/>
    <x v="78"/>
    <b v="0"/>
  </r>
  <r>
    <n v="2411"/>
    <x v="2411"/>
    <s v="I want to create an authentic German food truck to travel all over the US. Spreading amazing German Food to Summer Time Music Festivals"/>
    <x v="31"/>
    <x v="118"/>
    <x v="2"/>
    <x v="0"/>
    <x v="0"/>
    <n v="1440524082"/>
    <x v="2411"/>
    <b v="0"/>
    <x v="83"/>
    <b v="0"/>
  </r>
  <r>
    <n v="2412"/>
    <x v="2412"/>
    <s v="Fini les burgers ou les sandwichs : Ã  votre pause dÃ©jeuner, repartez avec votre barquette de grillade de bÅ“uf, canard ou poulet !"/>
    <x v="6"/>
    <x v="117"/>
    <x v="2"/>
    <x v="6"/>
    <x v="3"/>
    <n v="1480185673"/>
    <x v="2412"/>
    <b v="0"/>
    <x v="78"/>
    <b v="0"/>
  </r>
  <r>
    <n v="2413"/>
    <x v="2413"/>
    <s v="Lone Pine Coffee Brewery will be a portable third-wave coffee shop available for wedding receptions and other events!"/>
    <x v="9"/>
    <x v="379"/>
    <x v="2"/>
    <x v="0"/>
    <x v="0"/>
    <n v="1401579000"/>
    <x v="2413"/>
    <b v="0"/>
    <x v="83"/>
    <b v="0"/>
  </r>
  <r>
    <n v="2414"/>
    <x v="2414"/>
    <s v="95th St. Tacos needs your help in purchasing a food truck so that we can deliver the flavors of LA Tacos right to your neighborhood"/>
    <x v="36"/>
    <x v="75"/>
    <x v="2"/>
    <x v="0"/>
    <x v="0"/>
    <n v="1440215940"/>
    <x v="2414"/>
    <b v="0"/>
    <x v="62"/>
    <b v="0"/>
  </r>
  <r>
    <n v="2415"/>
    <x v="2415"/>
    <s v="It will be ridiculously easy to become addicted to the full, rich flavor of locally raised beef, pork, and more..."/>
    <x v="127"/>
    <x v="400"/>
    <x v="2"/>
    <x v="0"/>
    <x v="0"/>
    <n v="1468615346"/>
    <x v="2415"/>
    <b v="0"/>
    <x v="79"/>
    <b v="0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x v="0"/>
    <n v="1426345200"/>
    <x v="2416"/>
    <b v="0"/>
    <x v="29"/>
    <b v="0"/>
  </r>
  <r>
    <n v="2417"/>
    <x v="2417"/>
    <s v="I have been working on a recipe for 20 years now and need to perfect it!  Also want to do a gluten free version, then open a food truck"/>
    <x v="28"/>
    <x v="117"/>
    <x v="2"/>
    <x v="0"/>
    <x v="0"/>
    <n v="1407705187"/>
    <x v="2417"/>
    <b v="0"/>
    <x v="78"/>
    <b v="0"/>
  </r>
  <r>
    <n v="2418"/>
    <x v="2418"/>
    <s v="I want to start my food truck business."/>
    <x v="31"/>
    <x v="139"/>
    <x v="2"/>
    <x v="0"/>
    <x v="0"/>
    <n v="1427225644"/>
    <x v="2418"/>
    <b v="0"/>
    <x v="81"/>
    <b v="0"/>
  </r>
  <r>
    <n v="2419"/>
    <x v="2419"/>
    <s v="Farm to table, gourmet hippy hot dogs made from scratch with free range meats and organic produce: mind expanding recipes: TasteBudTrip"/>
    <x v="9"/>
    <x v="117"/>
    <x v="2"/>
    <x v="0"/>
    <x v="0"/>
    <n v="1424281389"/>
    <x v="2419"/>
    <b v="0"/>
    <x v="78"/>
    <b v="0"/>
  </r>
  <r>
    <n v="2420"/>
    <x v="2420"/>
    <s v="Pangea Cuisines offers authentic hand crafted dishes, utilizing fresh ingredients selected that very morning."/>
    <x v="347"/>
    <x v="1676"/>
    <x v="2"/>
    <x v="0"/>
    <x v="0"/>
    <n v="1415583695"/>
    <x v="2420"/>
    <b v="0"/>
    <x v="17"/>
    <b v="0"/>
  </r>
  <r>
    <n v="2421"/>
    <x v="2421"/>
    <s v="help me start Merrill's first hot dog cart in this empty lot"/>
    <x v="12"/>
    <x v="116"/>
    <x v="2"/>
    <x v="0"/>
    <x v="0"/>
    <n v="1424536196"/>
    <x v="2421"/>
    <b v="0"/>
    <x v="29"/>
    <b v="0"/>
  </r>
  <r>
    <n v="2422"/>
    <x v="2422"/>
    <s v="Family owned business serving BBQ and seafood to the public"/>
    <x v="2"/>
    <x v="116"/>
    <x v="2"/>
    <x v="0"/>
    <x v="0"/>
    <n v="1426091036"/>
    <x v="2422"/>
    <b v="0"/>
    <x v="29"/>
    <b v="0"/>
  </r>
  <r>
    <n v="2423"/>
    <x v="2423"/>
    <s v="FBTR is a Texas-style, North Carolina based, homemade BBQ company looking to bring good meat to the masses."/>
    <x v="127"/>
    <x v="138"/>
    <x v="2"/>
    <x v="0"/>
    <x v="0"/>
    <n v="1420044890"/>
    <x v="2423"/>
    <b v="0"/>
    <x v="29"/>
    <b v="0"/>
  </r>
  <r>
    <n v="2424"/>
    <x v="2424"/>
    <s v="Great and creative food from the heart in the form of a sweet food truck!"/>
    <x v="31"/>
    <x v="622"/>
    <x v="2"/>
    <x v="0"/>
    <x v="0"/>
    <n v="1414445108"/>
    <x v="2424"/>
    <b v="0"/>
    <x v="82"/>
    <b v="0"/>
  </r>
  <r>
    <n v="2425"/>
    <x v="2425"/>
    <s v="I have the chance to take my Food Cart Business on the road. This is a major opportunity for a lot of people to learn and prosper."/>
    <x v="8"/>
    <x v="116"/>
    <x v="2"/>
    <x v="0"/>
    <x v="0"/>
    <n v="1464386640"/>
    <x v="2425"/>
    <b v="0"/>
    <x v="29"/>
    <b v="0"/>
  </r>
  <r>
    <n v="2426"/>
    <x v="2426"/>
    <s v="Aspiring to create a food truck with many delicious low calorie meals to encourage healthy eating while enjoying every bite."/>
    <x v="22"/>
    <x v="117"/>
    <x v="2"/>
    <x v="0"/>
    <x v="0"/>
    <n v="1439006692"/>
    <x v="2426"/>
    <b v="0"/>
    <x v="78"/>
    <b v="0"/>
  </r>
  <r>
    <n v="2427"/>
    <x v="2427"/>
    <s v="Fast and simple lunches for those on the go.  All (lunch) deals $10 or less."/>
    <x v="63"/>
    <x v="116"/>
    <x v="2"/>
    <x v="0"/>
    <x v="0"/>
    <n v="1458715133"/>
    <x v="2427"/>
    <b v="0"/>
    <x v="29"/>
    <b v="0"/>
  </r>
  <r>
    <n v="2428"/>
    <x v="2428"/>
    <s v="From Moo 2 You! We want to offer premium burgers to a taco flooded environment."/>
    <x v="19"/>
    <x v="116"/>
    <x v="2"/>
    <x v="0"/>
    <x v="0"/>
    <n v="1426182551"/>
    <x v="2428"/>
    <b v="0"/>
    <x v="29"/>
    <b v="0"/>
  </r>
  <r>
    <n v="2429"/>
    <x v="2429"/>
    <s v="Den tÃ¸ffeste foodtrucken i gata, bbq, ribs, briskets, pulled pork, frites, pickle, alt laget i en spesialbygd rÃ¸ykovn i bussen, av meg."/>
    <x v="348"/>
    <x v="557"/>
    <x v="2"/>
    <x v="10"/>
    <x v="8"/>
    <n v="1486313040"/>
    <x v="2429"/>
    <b v="0"/>
    <x v="80"/>
    <b v="0"/>
  </r>
  <r>
    <n v="2430"/>
    <x v="2430"/>
    <s v="This little guy will be circling the streets of Brickell &amp; Wynwood in Miami serving Venezuelan dishes. It needs TLC and some equipment"/>
    <x v="9"/>
    <x v="577"/>
    <x v="2"/>
    <x v="0"/>
    <x v="0"/>
    <n v="1455246504"/>
    <x v="2430"/>
    <b v="0"/>
    <x v="84"/>
    <b v="0"/>
  </r>
  <r>
    <n v="2431"/>
    <x v="2431"/>
    <s v="Go to Colorado and run a food truck with homemade food of all kinds."/>
    <x v="57"/>
    <x v="369"/>
    <x v="2"/>
    <x v="0"/>
    <x v="0"/>
    <n v="1467080613"/>
    <x v="2431"/>
    <b v="0"/>
    <x v="84"/>
    <b v="0"/>
  </r>
  <r>
    <n v="2432"/>
    <x v="2432"/>
    <s v="Looking to start competition cooking and need start-up help.  Offering brisket tasting to all contributors."/>
    <x v="32"/>
    <x v="369"/>
    <x v="2"/>
    <x v="0"/>
    <x v="0"/>
    <n v="1425791697"/>
    <x v="2432"/>
    <b v="0"/>
    <x v="84"/>
    <b v="0"/>
  </r>
  <r>
    <n v="2433"/>
    <x v="2433"/>
    <s v="I want to create an amazing menu that no one eals has.I have great ideas like a non-traditional pb&amp;j thats wraped in an eggroll &amp; fried"/>
    <x v="3"/>
    <x v="117"/>
    <x v="2"/>
    <x v="0"/>
    <x v="0"/>
    <n v="1456608943"/>
    <x v="2433"/>
    <b v="0"/>
    <x v="78"/>
    <b v="0"/>
  </r>
  <r>
    <n v="2434"/>
    <x v="2434"/>
    <s v="Mobile food truck loaded with locally grown fresh fruits and veggies. Caters to the inner-city and zip codes known as food deserts."/>
    <x v="22"/>
    <x v="375"/>
    <x v="2"/>
    <x v="0"/>
    <x v="0"/>
    <n v="1438662474"/>
    <x v="2434"/>
    <b v="0"/>
    <x v="84"/>
    <b v="0"/>
  </r>
  <r>
    <n v="2435"/>
    <x v="2435"/>
    <s v="Healthy, paleo food nearby gym and office areas. You pic your order and pay in the app and pic your time for just pic up the food."/>
    <x v="65"/>
    <x v="1677"/>
    <x v="2"/>
    <x v="11"/>
    <x v="9"/>
    <n v="1444027186"/>
    <x v="2435"/>
    <b v="0"/>
    <x v="80"/>
    <b v="0"/>
  </r>
  <r>
    <n v="2436"/>
    <x v="2436"/>
    <s v="A sustainable vegan food truck. Locally and solar powered. Mission: hydroponic farms &amp; non profit eateries in impoverished lands by'30."/>
    <x v="349"/>
    <x v="372"/>
    <x v="2"/>
    <x v="5"/>
    <x v="5"/>
    <n v="1454078770"/>
    <x v="2436"/>
    <b v="0"/>
    <x v="84"/>
    <b v="0"/>
  </r>
  <r>
    <n v="2437"/>
    <x v="2437"/>
    <s v="Homemade Gumbo, Stews and Curry to be served hot and fresh everyday at any festival or concert we can attend."/>
    <x v="6"/>
    <x v="117"/>
    <x v="2"/>
    <x v="0"/>
    <x v="0"/>
    <n v="1426615200"/>
    <x v="2437"/>
    <b v="0"/>
    <x v="78"/>
    <b v="0"/>
  </r>
  <r>
    <n v="2438"/>
    <x v="2438"/>
    <s v="I'm starting a catering and food truck business of southern comfort food. My FOOD is my Art!  _x000a_Thanks for you help!"/>
    <x v="36"/>
    <x v="155"/>
    <x v="2"/>
    <x v="0"/>
    <x v="0"/>
    <n v="1449529062"/>
    <x v="2438"/>
    <b v="0"/>
    <x v="29"/>
    <b v="0"/>
  </r>
  <r>
    <n v="2439"/>
    <x v="2439"/>
    <s v="Expand cotton candy concession to include other foods and purchase a trailer to haul._x000a_Purchase unstuffed pets to fill with cotton candy"/>
    <x v="3"/>
    <x v="117"/>
    <x v="2"/>
    <x v="0"/>
    <x v="0"/>
    <n v="1445197129"/>
    <x v="2439"/>
    <b v="0"/>
    <x v="78"/>
    <b v="0"/>
  </r>
  <r>
    <n v="2440"/>
    <x v="2440"/>
    <s v="Starting a entire clean energy food truck and set a new standard for Cambodia"/>
    <x v="10"/>
    <x v="115"/>
    <x v="2"/>
    <x v="18"/>
    <x v="3"/>
    <n v="1455399313"/>
    <x v="2440"/>
    <b v="0"/>
    <x v="84"/>
    <b v="0"/>
  </r>
  <r>
    <n v="2441"/>
    <x v="2441"/>
    <s v="YOU can help Alchemy Pops POP up on a street near you!"/>
    <x v="51"/>
    <x v="1678"/>
    <x v="0"/>
    <x v="0"/>
    <x v="0"/>
    <n v="1437627540"/>
    <x v="2441"/>
    <b v="0"/>
    <x v="280"/>
    <b v="1"/>
  </r>
  <r>
    <n v="2442"/>
    <x v="2442"/>
    <s v="The first tea from a new sustainable tea region in India's young, rising Himalayas."/>
    <x v="95"/>
    <x v="1679"/>
    <x v="0"/>
    <x v="0"/>
    <x v="0"/>
    <n v="1426777228"/>
    <x v="2442"/>
    <b v="0"/>
    <x v="459"/>
    <b v="1"/>
  </r>
  <r>
    <n v="2443"/>
    <x v="2443"/>
    <s v="We empower coffee farmers to process their own premium beans, and connect them directly with coffee lovers on our online marketplace."/>
    <x v="22"/>
    <x v="1680"/>
    <x v="0"/>
    <x v="0"/>
    <x v="0"/>
    <n v="1408114822"/>
    <x v="2443"/>
    <b v="0"/>
    <x v="409"/>
    <b v="1"/>
  </r>
  <r>
    <n v="2444"/>
    <x v="2444"/>
    <s v="Chocolate Truffles &amp; Sweet Treats handcrafted the European traditional way.  One bite and you will always want to eat dessert first!"/>
    <x v="9"/>
    <x v="1681"/>
    <x v="0"/>
    <x v="0"/>
    <x v="0"/>
    <n v="1464199591"/>
    <x v="2444"/>
    <b v="0"/>
    <x v="42"/>
    <b v="1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x v="0"/>
    <n v="1443242021"/>
    <x v="2445"/>
    <b v="0"/>
    <x v="248"/>
    <b v="1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x v="0"/>
    <n v="1480174071"/>
    <x v="2446"/>
    <b v="0"/>
    <x v="112"/>
    <b v="1"/>
  </r>
  <r>
    <n v="2447"/>
    <x v="2447"/>
    <s v="Some days you just need cake! Homemade cake, wild (and classic) flavors, icing on the inside and shipped fresh to your home or office!"/>
    <x v="30"/>
    <x v="1684"/>
    <x v="0"/>
    <x v="0"/>
    <x v="0"/>
    <n v="1478923200"/>
    <x v="2447"/>
    <b v="0"/>
    <x v="152"/>
    <b v="1"/>
  </r>
  <r>
    <n v="2448"/>
    <x v="2448"/>
    <s v="New ninja-cool campfire coffee mug from Ninja Narwhal Coffee Company. Perfect for holding 13oz of the best coffee in the universe!"/>
    <x v="44"/>
    <x v="357"/>
    <x v="0"/>
    <x v="0"/>
    <x v="0"/>
    <n v="1472621760"/>
    <x v="2448"/>
    <b v="0"/>
    <x v="82"/>
    <b v="1"/>
  </r>
  <r>
    <n v="2449"/>
    <x v="2449"/>
    <s v="Wholesome, gluten-free, crunchy granola hand-baked in Jackson, WY. Rich in protein, omega 3's, and fiber. Help me get it to you!"/>
    <x v="3"/>
    <x v="1685"/>
    <x v="0"/>
    <x v="0"/>
    <x v="0"/>
    <n v="1417321515"/>
    <x v="2449"/>
    <b v="0"/>
    <x v="148"/>
    <b v="1"/>
  </r>
  <r>
    <n v="2450"/>
    <x v="2450"/>
    <s v="Old Coast Ales will be St. Augustine's very own micro brewery where our focus will be on creating unique and traditional beer styles."/>
    <x v="36"/>
    <x v="1686"/>
    <x v="0"/>
    <x v="0"/>
    <x v="0"/>
    <n v="1414465860"/>
    <x v="2450"/>
    <b v="0"/>
    <x v="332"/>
    <b v="1"/>
  </r>
  <r>
    <n v="2451"/>
    <x v="2451"/>
    <s v="Meet the best tasting high protein, low sugar protein snack on the planet. Guaranteed to turn you into a stone cold fox."/>
    <x v="3"/>
    <x v="1687"/>
    <x v="0"/>
    <x v="0"/>
    <x v="0"/>
    <n v="1488750490"/>
    <x v="2451"/>
    <b v="0"/>
    <x v="153"/>
    <b v="1"/>
  </r>
  <r>
    <n v="2452"/>
    <x v="2452"/>
    <s v="Italian inspired sauce with a spice and heat that make this simple Red Sauce unique! This company name still remains a secret, for now!"/>
    <x v="20"/>
    <x v="1688"/>
    <x v="0"/>
    <x v="0"/>
    <x v="0"/>
    <n v="1451430000"/>
    <x v="2452"/>
    <b v="0"/>
    <x v="41"/>
    <b v="1"/>
  </r>
  <r>
    <n v="2453"/>
    <x v="2453"/>
    <s v="Creating naturally smoked Jerky without the use of artificial ingredients or preservatives. A healthier snack that taste great!"/>
    <x v="9"/>
    <x v="1689"/>
    <x v="0"/>
    <x v="0"/>
    <x v="0"/>
    <n v="1486053409"/>
    <x v="2453"/>
    <b v="0"/>
    <x v="85"/>
    <b v="1"/>
  </r>
  <r>
    <n v="2454"/>
    <x v="2454"/>
    <s v="Beer. Delicious, Salem made beer. Only the freshest, small batch beer straight from the source. Our beer is brewed within reach."/>
    <x v="19"/>
    <x v="1690"/>
    <x v="0"/>
    <x v="0"/>
    <x v="0"/>
    <n v="1489207808"/>
    <x v="2454"/>
    <b v="0"/>
    <x v="208"/>
    <b v="1"/>
  </r>
  <r>
    <n v="2455"/>
    <x v="2455"/>
    <s v="Mama wants everyone to try her secret recipes for sauces and rubs. She uses only the freshest ingredients for them."/>
    <x v="43"/>
    <x v="1691"/>
    <x v="0"/>
    <x v="0"/>
    <x v="0"/>
    <n v="1461177950"/>
    <x v="2455"/>
    <b v="0"/>
    <x v="38"/>
    <b v="1"/>
  </r>
  <r>
    <n v="2456"/>
    <x v="2456"/>
    <s v="These beef sticks will make your taste buds dance with happiness. Plus they are healthier than most available today!"/>
    <x v="15"/>
    <x v="1692"/>
    <x v="0"/>
    <x v="0"/>
    <x v="0"/>
    <n v="1488063839"/>
    <x v="2456"/>
    <b v="0"/>
    <x v="85"/>
    <b v="1"/>
  </r>
  <r>
    <n v="2457"/>
    <x v="2457"/>
    <s v="If you love wine, and have ever dreamed of crafting your own. You can in 3 easy steps.  Sample~Sprinkle~Savor."/>
    <x v="165"/>
    <x v="1693"/>
    <x v="0"/>
    <x v="0"/>
    <x v="0"/>
    <n v="1458826056"/>
    <x v="2457"/>
    <b v="0"/>
    <x v="204"/>
    <b v="1"/>
  </r>
  <r>
    <n v="2458"/>
    <x v="2458"/>
    <s v="Three ladies starting a small bakery/toast bar concept @SmorgasburgLA.  House made pastries and bread using local and fun ingredients."/>
    <x v="10"/>
    <x v="1603"/>
    <x v="0"/>
    <x v="0"/>
    <x v="0"/>
    <n v="1465498800"/>
    <x v="2458"/>
    <b v="0"/>
    <x v="144"/>
    <b v="1"/>
  </r>
  <r>
    <n v="2459"/>
    <x v="2459"/>
    <s v="Bringing delicious, scratch-made, baked goods to mainstreet Hopkins, MN. Specializing in cupcakes, cakes, cookies, and French macarons."/>
    <x v="11"/>
    <x v="1694"/>
    <x v="0"/>
    <x v="0"/>
    <x v="0"/>
    <n v="1458742685"/>
    <x v="2459"/>
    <b v="0"/>
    <x v="460"/>
    <b v="1"/>
  </r>
  <r>
    <n v="2460"/>
    <x v="2460"/>
    <s v="A humble and homey bakery passionately obsessed with good bread. Grano will fast become your favorite neighborhood food hub."/>
    <x v="0"/>
    <x v="1695"/>
    <x v="0"/>
    <x v="0"/>
    <x v="0"/>
    <n v="1483417020"/>
    <x v="2460"/>
    <b v="0"/>
    <x v="32"/>
    <b v="1"/>
  </r>
  <r>
    <n v="2461"/>
    <x v="2461"/>
    <s v="Songs of faith and worship that are so deeply spiritual you could sing them in church, so down to earth you could play them in a bar."/>
    <x v="51"/>
    <x v="1696"/>
    <x v="0"/>
    <x v="0"/>
    <x v="0"/>
    <n v="1317438000"/>
    <x v="2461"/>
    <b v="0"/>
    <x v="48"/>
    <b v="1"/>
  </r>
  <r>
    <n v="2462"/>
    <x v="2462"/>
    <s v="CHURCHES, an indie rock band from Oakland, CA, is recording a new single about marriage equality and pressing it to 7&quot; vinyl."/>
    <x v="9"/>
    <x v="1697"/>
    <x v="0"/>
    <x v="0"/>
    <x v="0"/>
    <n v="1342672096"/>
    <x v="2462"/>
    <b v="0"/>
    <x v="248"/>
    <b v="1"/>
  </r>
  <r>
    <n v="2463"/>
    <x v="2463"/>
    <s v="Emma Ate The Lion's debut full length album"/>
    <x v="13"/>
    <x v="66"/>
    <x v="0"/>
    <x v="0"/>
    <x v="0"/>
    <n v="1366138800"/>
    <x v="2463"/>
    <b v="0"/>
    <x v="11"/>
    <b v="1"/>
  </r>
  <r>
    <n v="2464"/>
    <x v="2464"/>
    <s v="The Enemy Feathers are passing the proverbial hat to see if we can raise enough money to complete Our NEW EP"/>
    <x v="13"/>
    <x v="580"/>
    <x v="0"/>
    <x v="5"/>
    <x v="5"/>
    <n v="1443641340"/>
    <x v="2464"/>
    <b v="0"/>
    <x v="68"/>
    <b v="1"/>
  </r>
  <r>
    <n v="2465"/>
    <x v="2465"/>
    <s v="An indie band from Spokane, WA looking to master and package their first full length album."/>
    <x v="176"/>
    <x v="1698"/>
    <x v="0"/>
    <x v="0"/>
    <x v="0"/>
    <n v="1348420548"/>
    <x v="2465"/>
    <b v="0"/>
    <x v="53"/>
    <b v="1"/>
  </r>
  <r>
    <n v="2466"/>
    <x v="2466"/>
    <s v="With big dreams and big sounds, Jesse Alexander's Debut album titled &quot;For Once&quot; brings Indie Rock to a whole new level."/>
    <x v="30"/>
    <x v="911"/>
    <x v="0"/>
    <x v="0"/>
    <x v="0"/>
    <n v="1368066453"/>
    <x v="2466"/>
    <b v="0"/>
    <x v="47"/>
    <b v="1"/>
  </r>
  <r>
    <n v="2467"/>
    <x v="2467"/>
    <s v="We've finished our first EP and we're taking it on the road in three weeks! Help us fund manufacturing?"/>
    <x v="28"/>
    <x v="1699"/>
    <x v="0"/>
    <x v="0"/>
    <x v="0"/>
    <n v="1336669200"/>
    <x v="2467"/>
    <b v="0"/>
    <x v="68"/>
    <b v="1"/>
  </r>
  <r>
    <n v="2468"/>
    <x v="2468"/>
    <s v="Please donate, support &amp; share this project so that I may be able to record my new EP this fall!"/>
    <x v="13"/>
    <x v="1700"/>
    <x v="0"/>
    <x v="0"/>
    <x v="0"/>
    <n v="1351400400"/>
    <x v="2468"/>
    <b v="0"/>
    <x v="6"/>
    <b v="1"/>
  </r>
  <r>
    <n v="2469"/>
    <x v="2469"/>
    <s v="All the music for my EP of cello-fusion originals is complete. All I need now is your help to get it mastered &amp; pressed to CD &amp; vinyl!"/>
    <x v="38"/>
    <x v="1701"/>
    <x v="0"/>
    <x v="0"/>
    <x v="0"/>
    <n v="1297160329"/>
    <x v="2469"/>
    <b v="0"/>
    <x v="5"/>
    <b v="1"/>
  </r>
  <r>
    <n v="2470"/>
    <x v="2470"/>
    <s v="Music is my passion.  I've been recording this album for 2 years now, and I just want the world to finally hear it!"/>
    <x v="28"/>
    <x v="1702"/>
    <x v="0"/>
    <x v="0"/>
    <x v="0"/>
    <n v="1337824055"/>
    <x v="2470"/>
    <b v="0"/>
    <x v="17"/>
    <b v="1"/>
  </r>
  <r>
    <n v="2471"/>
    <x v="2471"/>
    <s v="Confused Disciples' debut album &quot;Sleepamation&quot; is (finally) all recorded and mixed, now all that's left is mastering and duplication."/>
    <x v="2"/>
    <x v="141"/>
    <x v="0"/>
    <x v="0"/>
    <x v="0"/>
    <n v="1327535392"/>
    <x v="2471"/>
    <b v="0"/>
    <x v="57"/>
    <b v="1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x v="0"/>
    <n v="1283562180"/>
    <x v="2472"/>
    <b v="0"/>
    <x v="201"/>
    <b v="1"/>
  </r>
  <r>
    <n v="2473"/>
    <x v="2473"/>
    <s v="Wrote some new songs and it turned into an album. I even have a title already, &quot;Oh My Soul&quot;. Would love your support!"/>
    <x v="13"/>
    <x v="41"/>
    <x v="0"/>
    <x v="0"/>
    <x v="0"/>
    <n v="1352573869"/>
    <x v="2473"/>
    <b v="0"/>
    <x v="5"/>
    <b v="1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x v="0"/>
    <n v="1286756176"/>
    <x v="2474"/>
    <b v="0"/>
    <x v="44"/>
    <b v="1"/>
  </r>
  <r>
    <n v="2475"/>
    <x v="2475"/>
    <s v="Help BRANDTSON and DREAMOVERrecords press their 2004 record, &quot;Send Us A Signal&quot;."/>
    <x v="30"/>
    <x v="1705"/>
    <x v="0"/>
    <x v="0"/>
    <x v="0"/>
    <n v="1278799200"/>
    <x v="2475"/>
    <b v="0"/>
    <x v="75"/>
    <b v="1"/>
  </r>
  <r>
    <n v="2476"/>
    <x v="2476"/>
    <s v="Eleven songs, the accumulation of several memorable occurrences in a sleepy town; stories of fiction &amp; fact."/>
    <x v="50"/>
    <x v="1706"/>
    <x v="0"/>
    <x v="0"/>
    <x v="0"/>
    <n v="1415004770"/>
    <x v="2476"/>
    <b v="0"/>
    <x v="165"/>
    <b v="1"/>
  </r>
  <r>
    <n v="2477"/>
    <x v="823"/>
    <s v="Releasing my first album in August, and I need your help in order to get it done!"/>
    <x v="47"/>
    <x v="1707"/>
    <x v="0"/>
    <x v="0"/>
    <x v="0"/>
    <n v="1344789345"/>
    <x v="2477"/>
    <b v="0"/>
    <x v="14"/>
    <b v="1"/>
  </r>
  <r>
    <n v="2478"/>
    <x v="2477"/>
    <s v="San Francisco Indie band, Should We Run, gets set to launch their debut EP capped with a tour to South by Southwest Music Conference."/>
    <x v="6"/>
    <x v="1708"/>
    <x v="0"/>
    <x v="0"/>
    <x v="0"/>
    <n v="1358117313"/>
    <x v="2478"/>
    <b v="0"/>
    <x v="1"/>
    <b v="1"/>
  </r>
  <r>
    <n v="2479"/>
    <x v="2478"/>
    <s v="Fake Natives is headed on tour this summer. Help them fill their tank with fossil fuels."/>
    <x v="43"/>
    <x v="1709"/>
    <x v="0"/>
    <x v="0"/>
    <x v="0"/>
    <n v="1343440800"/>
    <x v="2479"/>
    <b v="0"/>
    <x v="38"/>
    <b v="1"/>
  </r>
  <r>
    <n v="2480"/>
    <x v="2479"/>
    <s v="We are a band from Long Beach, Ca looking to record our first EP. Any little bit counts and your support would mean the world to us!"/>
    <x v="13"/>
    <x v="41"/>
    <x v="0"/>
    <x v="0"/>
    <x v="0"/>
    <n v="1444516084"/>
    <x v="2480"/>
    <b v="0"/>
    <x v="22"/>
    <b v="1"/>
  </r>
  <r>
    <n v="2481"/>
    <x v="2480"/>
    <s v="To support the media blitz for their brand-new album, the band is offering a Kickstarter-only EP and other amazing premiums."/>
    <x v="23"/>
    <x v="1710"/>
    <x v="0"/>
    <x v="0"/>
    <x v="0"/>
    <n v="1335799808"/>
    <x v="2481"/>
    <b v="0"/>
    <x v="195"/>
    <b v="1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x v="0"/>
    <n v="1312224383"/>
    <x v="2482"/>
    <b v="0"/>
    <x v="20"/>
    <b v="1"/>
  </r>
  <r>
    <n v="2483"/>
    <x v="2482"/>
    <s v="Send Intangible Animal on our first West Coast Tour!!! The fate of the world rests in your hands."/>
    <x v="184"/>
    <x v="1711"/>
    <x v="0"/>
    <x v="0"/>
    <x v="0"/>
    <n v="1335891603"/>
    <x v="2483"/>
    <b v="0"/>
    <x v="10"/>
    <b v="1"/>
  </r>
  <r>
    <n v="2484"/>
    <x v="2483"/>
    <s v="A solo roots/rock CD written by award winning singer-songwriter Kiya Heartwood and produced by Grammy nominated producer Mark Hallman."/>
    <x v="8"/>
    <x v="1712"/>
    <x v="0"/>
    <x v="0"/>
    <x v="0"/>
    <n v="1316124003"/>
    <x v="2484"/>
    <b v="0"/>
    <x v="240"/>
    <b v="1"/>
  </r>
  <r>
    <n v="2485"/>
    <x v="2484"/>
    <s v="We're trying to fund a fall tour to Dallas,  where we will record our debut album with Grammy award-winning producer, Stuart Sikes."/>
    <x v="13"/>
    <x v="318"/>
    <x v="0"/>
    <x v="0"/>
    <x v="0"/>
    <n v="1318463879"/>
    <x v="2485"/>
    <b v="0"/>
    <x v="14"/>
    <b v="1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x v="0"/>
    <n v="1335113976"/>
    <x v="2486"/>
    <b v="0"/>
    <x v="209"/>
    <b v="1"/>
  </r>
  <r>
    <n v="2487"/>
    <x v="2486"/>
    <s v="Raise enough money to fund the copyright cost for the full length indie rock record we spent the year recording."/>
    <x v="15"/>
    <x v="1714"/>
    <x v="0"/>
    <x v="0"/>
    <x v="0"/>
    <n v="1338083997"/>
    <x v="2487"/>
    <b v="0"/>
    <x v="44"/>
    <b v="1"/>
  </r>
  <r>
    <n v="2488"/>
    <x v="2487"/>
    <s v="Nashville independent singer/songwriter Jameson Elder making a new album! Check out the video to preview the single &quot;Take Me Back&quot;!"/>
    <x v="9"/>
    <x v="1715"/>
    <x v="0"/>
    <x v="0"/>
    <x v="0"/>
    <n v="1321459908"/>
    <x v="2488"/>
    <b v="0"/>
    <x v="71"/>
    <b v="1"/>
  </r>
  <r>
    <n v="2489"/>
    <x v="2488"/>
    <s v="A new Pocket Vinyl album focusing on all things about death: what it is, feels like, leads to, and how the idea of God fits into it."/>
    <x v="8"/>
    <x v="1716"/>
    <x v="0"/>
    <x v="0"/>
    <x v="0"/>
    <n v="1368117239"/>
    <x v="2489"/>
    <b v="0"/>
    <x v="11"/>
    <b v="1"/>
  </r>
  <r>
    <n v="2490"/>
    <x v="2489"/>
    <s v="We are trying to fund our first multi-state tour this summer in an effort to get our music out to as many people as possible."/>
    <x v="2"/>
    <x v="1493"/>
    <x v="0"/>
    <x v="0"/>
    <x v="0"/>
    <n v="1340429276"/>
    <x v="2490"/>
    <b v="0"/>
    <x v="38"/>
    <b v="1"/>
  </r>
  <r>
    <n v="2491"/>
    <x v="2490"/>
    <s v="Nathan Evans, instrumental rock guitarist and official V3fights.com artist, is releasing his first solo EP entitled Remove The Illusion"/>
    <x v="2"/>
    <x v="1717"/>
    <x v="0"/>
    <x v="0"/>
    <x v="0"/>
    <n v="1295142660"/>
    <x v="2491"/>
    <b v="0"/>
    <x v="73"/>
    <b v="1"/>
  </r>
  <r>
    <n v="2492"/>
    <x v="2491"/>
    <s v="We're a band from Hawaii trying to produce our first EP and we need help!"/>
    <x v="20"/>
    <x v="661"/>
    <x v="0"/>
    <x v="0"/>
    <x v="0"/>
    <n v="1339840740"/>
    <x v="2492"/>
    <b v="0"/>
    <x v="74"/>
    <b v="1"/>
  </r>
  <r>
    <n v="2493"/>
    <x v="2492"/>
    <s v="Making the record I've always dreamed of, and I want you to be part of the journey. Join me and let's make a great album together!"/>
    <x v="22"/>
    <x v="1718"/>
    <x v="0"/>
    <x v="0"/>
    <x v="0"/>
    <n v="1367208140"/>
    <x v="2493"/>
    <b v="0"/>
    <x v="461"/>
    <b v="1"/>
  </r>
  <r>
    <n v="2494"/>
    <x v="2493"/>
    <s v="Multi-Instrumentalist Ace Waters' new double album with 2+hours of music needs to be professionally made and replicated."/>
    <x v="15"/>
    <x v="1719"/>
    <x v="0"/>
    <x v="0"/>
    <x v="0"/>
    <n v="1337786944"/>
    <x v="2494"/>
    <b v="0"/>
    <x v="70"/>
    <b v="1"/>
  </r>
  <r>
    <n v="2495"/>
    <x v="2494"/>
    <s v="World-class musicians pay tribute to Kenny Childers, one of Indiana's best songwriters. MFT is pressing the album on double vinyl."/>
    <x v="15"/>
    <x v="1720"/>
    <x v="0"/>
    <x v="0"/>
    <x v="0"/>
    <n v="1339022575"/>
    <x v="2495"/>
    <b v="0"/>
    <x v="288"/>
    <b v="1"/>
  </r>
  <r>
    <n v="2496"/>
    <x v="2495"/>
    <s v="Be a part of making the first Lynn Haven album, &quot;Fair Weather Friends.&quot;"/>
    <x v="12"/>
    <x v="44"/>
    <x v="0"/>
    <x v="0"/>
    <x v="0"/>
    <n v="1364597692"/>
    <x v="2496"/>
    <b v="0"/>
    <x v="73"/>
    <b v="1"/>
  </r>
  <r>
    <n v="2497"/>
    <x v="2496"/>
    <s v="Joe Rut captures his eccentrically funny and moving songs live with an 8-piece band + special guests.  Help him release it!!!"/>
    <x v="23"/>
    <x v="1721"/>
    <x v="0"/>
    <x v="0"/>
    <x v="0"/>
    <n v="1312578338"/>
    <x v="2497"/>
    <b v="0"/>
    <x v="66"/>
    <b v="1"/>
  </r>
  <r>
    <n v="2498"/>
    <x v="2497"/>
    <s v="We've been working hard on getting our music out and we are taking the final steps to releasing our EP, but we need your help."/>
    <x v="28"/>
    <x v="1722"/>
    <x v="0"/>
    <x v="0"/>
    <x v="0"/>
    <n v="1422400387"/>
    <x v="2498"/>
    <b v="0"/>
    <x v="9"/>
    <b v="1"/>
  </r>
  <r>
    <n v="2499"/>
    <x v="2498"/>
    <s v="Ryan is headed to the UK for a series of Private House Parties! He needs your help. Don't miss your chance to be a part of the fun!"/>
    <x v="23"/>
    <x v="1723"/>
    <x v="0"/>
    <x v="0"/>
    <x v="0"/>
    <n v="1356976800"/>
    <x v="2499"/>
    <b v="0"/>
    <x v="203"/>
    <b v="1"/>
  </r>
  <r>
    <n v="2500"/>
    <x v="2499"/>
    <s v="ST's 4th LP has been tracked and mixed, but before he can set it free upon the world, it needs proper mastering and pressing!"/>
    <x v="20"/>
    <x v="1724"/>
    <x v="0"/>
    <x v="0"/>
    <x v="0"/>
    <n v="1340476375"/>
    <x v="2500"/>
    <b v="0"/>
    <x v="60"/>
    <b v="1"/>
  </r>
  <r>
    <n v="2501"/>
    <x v="2500"/>
    <s v="Locally owned board game cafÃ© focused on keeping it local with fresh food, craft beer, wine, and, of course, all your favourite games!"/>
    <x v="34"/>
    <x v="1725"/>
    <x v="2"/>
    <x v="5"/>
    <x v="5"/>
    <n v="1443379104"/>
    <x v="2501"/>
    <b v="0"/>
    <x v="63"/>
    <b v="0"/>
  </r>
  <r>
    <n v="2502"/>
    <x v="2501"/>
    <s v="A small sweet shop featuring the cupcake variety offered by Cupcake Chaos, candy, cotton candy, shakes and malts, located in Dalhart,TX"/>
    <x v="74"/>
    <x v="1726"/>
    <x v="2"/>
    <x v="0"/>
    <x v="0"/>
    <n v="1411328918"/>
    <x v="2502"/>
    <b v="0"/>
    <x v="81"/>
    <b v="0"/>
  </r>
  <r>
    <n v="2503"/>
    <x v="2502"/>
    <s v="Cardinal Bistro will be Contemporary American dinning establishment based in Ventnor, NJ featuring local, seasonal ingredients."/>
    <x v="3"/>
    <x v="117"/>
    <x v="2"/>
    <x v="0"/>
    <x v="0"/>
    <n v="1465333560"/>
    <x v="2503"/>
    <b v="0"/>
    <x v="78"/>
    <b v="0"/>
  </r>
  <r>
    <n v="2504"/>
    <x v="2503"/>
    <s v="Halal Restaurant and Internet Cafe 20 percent of profits will go to building masjids."/>
    <x v="19"/>
    <x v="117"/>
    <x v="2"/>
    <x v="0"/>
    <x v="0"/>
    <n v="1416014534"/>
    <x v="2504"/>
    <b v="0"/>
    <x v="78"/>
    <b v="0"/>
  </r>
  <r>
    <n v="2505"/>
    <x v="2504"/>
    <s v="PASTATUTION- The act or practice of engaging in Pasta Making for money.  _x000a__x000a_Help us get the Arcobaleno Pasta Extruder!"/>
    <x v="39"/>
    <x v="117"/>
    <x v="2"/>
    <x v="0"/>
    <x v="0"/>
    <n v="1426292416"/>
    <x v="2505"/>
    <b v="0"/>
    <x v="78"/>
    <b v="0"/>
  </r>
  <r>
    <n v="2506"/>
    <x v="2505"/>
    <s v="Love cereal as much as we do? Then we need your help! We are opening a worldwide cereal cafe, serving the best in imported cereals!"/>
    <x v="10"/>
    <x v="134"/>
    <x v="2"/>
    <x v="1"/>
    <x v="1"/>
    <n v="1443906000"/>
    <x v="2506"/>
    <b v="0"/>
    <x v="84"/>
    <b v="0"/>
  </r>
  <r>
    <n v="2507"/>
    <x v="2506"/>
    <s v="Unique dishes for a unique city!."/>
    <x v="350"/>
    <x v="117"/>
    <x v="2"/>
    <x v="0"/>
    <x v="0"/>
    <n v="1431308704"/>
    <x v="2507"/>
    <b v="0"/>
    <x v="78"/>
    <b v="0"/>
  </r>
  <r>
    <n v="2508"/>
    <x v="2507"/>
    <s v="I make Amazing homemade fudge available in 18 flavors. I want to open my own business to be able to let my area eat my incredible fudge"/>
    <x v="22"/>
    <x v="117"/>
    <x v="2"/>
    <x v="0"/>
    <x v="0"/>
    <n v="1408056634"/>
    <x v="2508"/>
    <b v="0"/>
    <x v="78"/>
    <b v="0"/>
  </r>
  <r>
    <n v="2509"/>
    <x v="2508"/>
    <s v="Relax in a new Cheesecake Lounge in London, serving freshly made cheesecakes, all day and all night, along with great coffees and teas."/>
    <x v="75"/>
    <x v="325"/>
    <x v="2"/>
    <x v="1"/>
    <x v="1"/>
    <n v="1429554349"/>
    <x v="2509"/>
    <b v="0"/>
    <x v="33"/>
    <b v="0"/>
  </r>
  <r>
    <n v="2510"/>
    <x v="2509"/>
    <s v="Dugout Dogs will be specializing in the many hot dog and sausage styles sold at baseball parks around Major League Baseball (MLB)."/>
    <x v="63"/>
    <x v="735"/>
    <x v="2"/>
    <x v="0"/>
    <x v="0"/>
    <n v="1431647772"/>
    <x v="2510"/>
    <b v="0"/>
    <x v="84"/>
    <b v="0"/>
  </r>
  <r>
    <n v="2511"/>
    <x v="2510"/>
    <s v="Fresh Fast Food. A bbq ramen bar thats healthy, tasty and made to order right in front of your eyes....... From flame to bowl"/>
    <x v="57"/>
    <x v="117"/>
    <x v="2"/>
    <x v="1"/>
    <x v="1"/>
    <n v="1454323413"/>
    <x v="2511"/>
    <b v="0"/>
    <x v="78"/>
    <b v="0"/>
  </r>
  <r>
    <n v="2512"/>
    <x v="2511"/>
    <s v="Somethin' Tasty is a unique coffee, pastry &amp; retail store. We consign from all local sources: pottery, glass &amp; art."/>
    <x v="146"/>
    <x v="117"/>
    <x v="2"/>
    <x v="0"/>
    <x v="0"/>
    <n v="1418504561"/>
    <x v="2512"/>
    <b v="0"/>
    <x v="78"/>
    <b v="0"/>
  </r>
  <r>
    <n v="2513"/>
    <x v="2512"/>
    <s v="Wir wollen einen Ort erschaffen an dem man sich wohlfÃ¼hlen kann, ein Ort an dem die Gedanken frei sind und man das Essen genieÃŸen kann."/>
    <x v="237"/>
    <x v="117"/>
    <x v="2"/>
    <x v="12"/>
    <x v="3"/>
    <n v="1488067789"/>
    <x v="2513"/>
    <b v="0"/>
    <x v="78"/>
    <b v="0"/>
  </r>
  <r>
    <n v="2514"/>
    <x v="2513"/>
    <s v="My little cafe has been challenged to provide healthy, fun lunches to kids at a Montessori School. Local/organic as much as possible."/>
    <x v="14"/>
    <x v="852"/>
    <x v="2"/>
    <x v="0"/>
    <x v="0"/>
    <n v="1408526477"/>
    <x v="2514"/>
    <b v="0"/>
    <x v="80"/>
    <b v="0"/>
  </r>
  <r>
    <n v="2515"/>
    <x v="2514"/>
    <s v="The Barrel Room SF is moving to a new location in San Francisco with a 60-seat restaurant &amp; full liquor. Help us make our move amazing!"/>
    <x v="10"/>
    <x v="1727"/>
    <x v="2"/>
    <x v="0"/>
    <x v="0"/>
    <n v="1424635753"/>
    <x v="2515"/>
    <b v="0"/>
    <x v="8"/>
    <b v="0"/>
  </r>
  <r>
    <n v="2516"/>
    <x v="2515"/>
    <s v="Hi, everyone my name is Alex, and i want to create not just a cafe spot, but a place that gives everyone a nice warm homey feeling."/>
    <x v="29"/>
    <x v="117"/>
    <x v="2"/>
    <x v="0"/>
    <x v="0"/>
    <n v="1417279252"/>
    <x v="2516"/>
    <b v="0"/>
    <x v="78"/>
    <b v="0"/>
  </r>
  <r>
    <n v="2517"/>
    <x v="2516"/>
    <s v="KICK START US! Chef-driven dining experience offering a multi-course tasteful and playful menu that hems in familiar seasonal comfort."/>
    <x v="102"/>
    <x v="1728"/>
    <x v="2"/>
    <x v="5"/>
    <x v="5"/>
    <n v="1426788930"/>
    <x v="2517"/>
    <b v="0"/>
    <x v="51"/>
    <b v="0"/>
  </r>
  <r>
    <n v="2518"/>
    <x v="2517"/>
    <s v="I am traveling the backroads of Southern California, to discover the best out-of-the-way eateries the area has to offer"/>
    <x v="10"/>
    <x v="117"/>
    <x v="2"/>
    <x v="0"/>
    <x v="0"/>
    <n v="1415899228"/>
    <x v="2518"/>
    <b v="0"/>
    <x v="78"/>
    <b v="0"/>
  </r>
  <r>
    <n v="2519"/>
    <x v="2518"/>
    <s v="Better than your mom's, better than Cracker Barrel, only at Kelli's Kitchen (all from scratch)."/>
    <x v="60"/>
    <x v="654"/>
    <x v="2"/>
    <x v="0"/>
    <x v="0"/>
    <n v="1405741404"/>
    <x v="2519"/>
    <b v="0"/>
    <x v="80"/>
    <b v="0"/>
  </r>
  <r>
    <n v="2520"/>
    <x v="2519"/>
    <s v="Aurora restaurant/night club, a Star Wars/Star Trek Science fiction community gathering place and club in the Tulsa/Oklahoma city area."/>
    <x v="57"/>
    <x v="117"/>
    <x v="2"/>
    <x v="0"/>
    <x v="0"/>
    <n v="1476559260"/>
    <x v="2520"/>
    <b v="0"/>
    <x v="78"/>
    <b v="0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x v="0"/>
    <n v="1444778021"/>
    <x v="2521"/>
    <b v="0"/>
    <x v="462"/>
    <b v="1"/>
  </r>
  <r>
    <n v="2522"/>
    <x v="2521"/>
    <s v="Based on Don DeLilloâ€™s powerful post-9/11 novel, Falling Man captures the first moments of the terrorist attacks that changed the world"/>
    <x v="10"/>
    <x v="97"/>
    <x v="0"/>
    <x v="0"/>
    <x v="0"/>
    <n v="1461336720"/>
    <x v="2522"/>
    <b v="0"/>
    <x v="74"/>
    <b v="1"/>
  </r>
  <r>
    <n v="2523"/>
    <x v="2522"/>
    <s v="PATER NOSTER (2003) by Thomas Oboe Lee, scored for baritone solo and string quartet.  Hauntingly beautiful, yet never performed."/>
    <x v="42"/>
    <x v="1730"/>
    <x v="0"/>
    <x v="0"/>
    <x v="0"/>
    <n v="1416270292"/>
    <x v="2523"/>
    <b v="0"/>
    <x v="55"/>
    <b v="1"/>
  </r>
  <r>
    <n v="2524"/>
    <x v="2523"/>
    <s v="We're bringing some of our favorite music from the past 10 years to disc for the first time ever."/>
    <x v="51"/>
    <x v="1731"/>
    <x v="0"/>
    <x v="0"/>
    <x v="0"/>
    <n v="1419136200"/>
    <x v="2524"/>
    <b v="0"/>
    <x v="68"/>
    <b v="1"/>
  </r>
  <r>
    <n v="2525"/>
    <x v="2524"/>
    <s v="Husband and wife operatic team specializing in German opera. Fundraising for an audition tour of Germany."/>
    <x v="6"/>
    <x v="1732"/>
    <x v="0"/>
    <x v="0"/>
    <x v="0"/>
    <n v="1340914571"/>
    <x v="2525"/>
    <b v="0"/>
    <x v="144"/>
    <b v="1"/>
  </r>
  <r>
    <n v="2526"/>
    <x v="2525"/>
    <s v="New music and arrangements, amazing sound, brass chamber music at the highest level!  Be a part of our community!"/>
    <x v="23"/>
    <x v="1733"/>
    <x v="0"/>
    <x v="0"/>
    <x v="0"/>
    <n v="1418014740"/>
    <x v="2526"/>
    <b v="0"/>
    <x v="51"/>
    <b v="1"/>
  </r>
  <r>
    <n v="2527"/>
    <x v="2526"/>
    <s v="Five Programs of Benjamin Britten's vocal works featuring over 20 extraordinary vocalists and pianists."/>
    <x v="23"/>
    <x v="1734"/>
    <x v="0"/>
    <x v="0"/>
    <x v="0"/>
    <n v="1382068740"/>
    <x v="2527"/>
    <b v="0"/>
    <x v="26"/>
    <b v="1"/>
  </r>
  <r>
    <n v="2528"/>
    <x v="2527"/>
    <s v="I've been offered a contract with HatHut to record Feldman's 'Three Voices', which would be my first solo disc. I need your help!"/>
    <x v="23"/>
    <x v="1735"/>
    <x v="0"/>
    <x v="1"/>
    <x v="1"/>
    <n v="1440068400"/>
    <x v="2528"/>
    <b v="0"/>
    <x v="75"/>
    <b v="1"/>
  </r>
  <r>
    <n v="2529"/>
    <x v="2528"/>
    <s v="Opera. Short. New."/>
    <x v="12"/>
    <x v="1736"/>
    <x v="0"/>
    <x v="0"/>
    <x v="0"/>
    <n v="1332636975"/>
    <x v="2529"/>
    <b v="0"/>
    <x v="88"/>
    <b v="1"/>
  </r>
  <r>
    <n v="2530"/>
    <x v="2529"/>
    <s v="With your help the Tulsa Youth Symphony will have its premiere appearance at the opening of the OK Mozart Festival, June 6th"/>
    <x v="115"/>
    <x v="1737"/>
    <x v="0"/>
    <x v="0"/>
    <x v="0"/>
    <n v="1429505400"/>
    <x v="2530"/>
    <b v="0"/>
    <x v="53"/>
    <b v="1"/>
  </r>
  <r>
    <n v="2531"/>
    <x v="2530"/>
    <s v="The first CD of chamber music composed by John Leupold to be released on PARMA records. The album features solo, duets, and a quartet."/>
    <x v="37"/>
    <x v="1733"/>
    <x v="0"/>
    <x v="0"/>
    <x v="0"/>
    <n v="1439611140"/>
    <x v="2531"/>
    <b v="0"/>
    <x v="42"/>
    <b v="1"/>
  </r>
  <r>
    <n v="2532"/>
    <x v="2531"/>
    <s v="Please help us record our first album, which will contain an exciting collection of works, old and new, for large guitar ensemble!"/>
    <x v="23"/>
    <x v="1738"/>
    <x v="0"/>
    <x v="0"/>
    <x v="0"/>
    <n v="1345148566"/>
    <x v="2532"/>
    <b v="0"/>
    <x v="65"/>
    <b v="1"/>
  </r>
  <r>
    <n v="2533"/>
    <x v="2532"/>
    <s v="HOLOGRAPHIC is raising money for our 2013 live, four-concert new music project and to commission composer Jonathan Sokol!"/>
    <x v="51"/>
    <x v="1739"/>
    <x v="0"/>
    <x v="0"/>
    <x v="0"/>
    <n v="1362160868"/>
    <x v="2533"/>
    <b v="0"/>
    <x v="327"/>
    <b v="1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x v="0"/>
    <n v="1262325600"/>
    <x v="2534"/>
    <b v="0"/>
    <x v="25"/>
    <b v="1"/>
  </r>
  <r>
    <n v="2535"/>
    <x v="2534"/>
    <s v="Mark Hayes: Requiem Recording"/>
    <x v="22"/>
    <x v="1741"/>
    <x v="0"/>
    <x v="0"/>
    <x v="0"/>
    <n v="1417463945"/>
    <x v="2535"/>
    <b v="0"/>
    <x v="76"/>
    <b v="1"/>
  </r>
  <r>
    <n v="2536"/>
    <x v="2535"/>
    <s v="I create my solo piano Vignettes by encrypting someone's name in the melody. Next up is the fourth Vignette, and I need a subject!"/>
    <x v="251"/>
    <x v="792"/>
    <x v="0"/>
    <x v="0"/>
    <x v="0"/>
    <n v="1375151566"/>
    <x v="2536"/>
    <b v="0"/>
    <x v="80"/>
    <b v="1"/>
  </r>
  <r>
    <n v="2537"/>
    <x v="2536"/>
    <s v="When an innocent girl is seen bathing by local church elders, she becomes the target of travelling, revivalist preacher Olin Blitch."/>
    <x v="28"/>
    <x v="1742"/>
    <x v="0"/>
    <x v="0"/>
    <x v="0"/>
    <n v="1312212855"/>
    <x v="2537"/>
    <b v="0"/>
    <x v="202"/>
    <b v="1"/>
  </r>
  <r>
    <n v="2538"/>
    <x v="2537"/>
    <s v="I will record 2 of Tomaso Albinoni's concertos for 2 oboes playing both parts myself."/>
    <x v="102"/>
    <x v="1743"/>
    <x v="0"/>
    <x v="0"/>
    <x v="0"/>
    <n v="1361681940"/>
    <x v="2538"/>
    <b v="0"/>
    <x v="333"/>
    <b v="1"/>
  </r>
  <r>
    <n v="2539"/>
    <x v="2538"/>
    <s v="Help ABS Academy musicians get their cellos, gambas, &amp; contrabasses to San Francisco by supporting their instruments' travel."/>
    <x v="3"/>
    <x v="1744"/>
    <x v="0"/>
    <x v="0"/>
    <x v="0"/>
    <n v="1422913152"/>
    <x v="2539"/>
    <b v="0"/>
    <x v="211"/>
    <b v="1"/>
  </r>
  <r>
    <n v="2540"/>
    <x v="2539"/>
    <s v="â€œVladimir in Butterfly Countryâ€ is a chamber opera by composer Ann Callaway and Jaime Robles, which will premiere October 30, 2011."/>
    <x v="30"/>
    <x v="1745"/>
    <x v="0"/>
    <x v="0"/>
    <x v="0"/>
    <n v="1319904721"/>
    <x v="2540"/>
    <b v="0"/>
    <x v="74"/>
    <b v="1"/>
  </r>
  <r>
    <n v="2541"/>
    <x v="2540"/>
    <s v="A debut CD of romantic Fantasies by young composers Bridge, Ireland, Sibelius and a premiere recording of Bergman Trio Op. 2 from 1939"/>
    <x v="8"/>
    <x v="1746"/>
    <x v="0"/>
    <x v="1"/>
    <x v="1"/>
    <n v="1380192418"/>
    <x v="2541"/>
    <b v="0"/>
    <x v="287"/>
    <b v="1"/>
  </r>
  <r>
    <n v="2542"/>
    <x v="2541"/>
    <s v="Marquita Renee Ntim records her first Classical Album, complete with her playing the viola, cello and singing opera."/>
    <x v="176"/>
    <x v="1747"/>
    <x v="0"/>
    <x v="0"/>
    <x v="0"/>
    <n v="1380599940"/>
    <x v="2542"/>
    <b v="0"/>
    <x v="62"/>
    <b v="1"/>
  </r>
  <r>
    <n v="2543"/>
    <x v="2542"/>
    <s v="The Station in Hamtramck is supplementing our studio to accommodate live in-studio performances and recordings.   You can help. "/>
    <x v="49"/>
    <x v="1748"/>
    <x v="0"/>
    <x v="0"/>
    <x v="0"/>
    <n v="1293937200"/>
    <x v="2543"/>
    <b v="0"/>
    <x v="62"/>
    <b v="1"/>
  </r>
  <r>
    <n v="2544"/>
    <x v="2543"/>
    <s v="Bringing choral music and performance opportunities to under-served youth in West Philadelphia"/>
    <x v="10"/>
    <x v="1749"/>
    <x v="0"/>
    <x v="0"/>
    <x v="0"/>
    <n v="1341750569"/>
    <x v="2544"/>
    <b v="0"/>
    <x v="7"/>
    <b v="1"/>
  </r>
  <r>
    <n v="2545"/>
    <x v="2544"/>
    <s v="We're recording our debut album: a CD of the string quartet and clarinet quintet by Stephan Krehl for the Naxos label"/>
    <x v="13"/>
    <x v="1750"/>
    <x v="0"/>
    <x v="0"/>
    <x v="0"/>
    <n v="1424997000"/>
    <x v="2545"/>
    <b v="0"/>
    <x v="42"/>
    <b v="1"/>
  </r>
  <r>
    <n v="2546"/>
    <x v="2545"/>
    <s v="We want to release an album of choral music by acclaimed Finnish composer Jaakko MÃ¤ntyjÃ¤rvi in 2014"/>
    <x v="8"/>
    <x v="1751"/>
    <x v="0"/>
    <x v="0"/>
    <x v="0"/>
    <n v="1380949200"/>
    <x v="2546"/>
    <b v="0"/>
    <x v="71"/>
    <b v="1"/>
  </r>
  <r>
    <n v="2547"/>
    <x v="2546"/>
    <s v="A compilation of Guitar Music by composers Darin Au, Jeff Peterson, Byron Yasui, Bailey Matsuda, Ian O'Sullivan, and Michael Foumai."/>
    <x v="62"/>
    <x v="1752"/>
    <x v="0"/>
    <x v="0"/>
    <x v="0"/>
    <n v="1333560803"/>
    <x v="2547"/>
    <b v="0"/>
    <x v="179"/>
    <b v="1"/>
  </r>
  <r>
    <n v="2548"/>
    <x v="2547"/>
    <s v="This is the embryo of the change for future ecosystem of musical art  in Indonesia. Please support us to realize our program on Oct 9!"/>
    <x v="12"/>
    <x v="1753"/>
    <x v="0"/>
    <x v="6"/>
    <x v="3"/>
    <n v="1475209620"/>
    <x v="2548"/>
    <b v="0"/>
    <x v="77"/>
    <b v="1"/>
  </r>
  <r>
    <n v="2549"/>
    <x v="2548"/>
    <s v="A new opera in English by Mike Christie to be premiÃ¨red at the Arcola Theatre, London UK from 14th-17th August 2013."/>
    <x v="351"/>
    <x v="1516"/>
    <x v="0"/>
    <x v="1"/>
    <x v="1"/>
    <n v="1370019600"/>
    <x v="2549"/>
    <b v="0"/>
    <x v="77"/>
    <b v="1"/>
  </r>
  <r>
    <n v="2550"/>
    <x v="2549"/>
    <s v="Ashley Bathgate and Karl Larson are raising funds to make the premiere recording of Ken Thomson's brilliant, dramatic new chamber works"/>
    <x v="115"/>
    <x v="1754"/>
    <x v="0"/>
    <x v="0"/>
    <x v="0"/>
    <n v="1444276740"/>
    <x v="2550"/>
    <b v="0"/>
    <x v="3"/>
    <b v="1"/>
  </r>
  <r>
    <n v="2551"/>
    <x v="2550"/>
    <s v="KCS seeks your support to off-set the cost of assembling a professional 25 piece orchestra for two choral performances."/>
    <x v="352"/>
    <x v="1755"/>
    <x v="0"/>
    <x v="0"/>
    <x v="0"/>
    <n v="1332362880"/>
    <x v="2551"/>
    <b v="0"/>
    <x v="66"/>
    <b v="1"/>
  </r>
  <r>
    <n v="2552"/>
    <x v="2551"/>
    <s v="World Premiere of a new oratorio with chorus, soloists, and orchestra, based on the Old Testament king and prophet, DAVID"/>
    <x v="9"/>
    <x v="1756"/>
    <x v="0"/>
    <x v="0"/>
    <x v="0"/>
    <n v="1488741981"/>
    <x v="2552"/>
    <b v="0"/>
    <x v="59"/>
    <b v="1"/>
  </r>
  <r>
    <n v="2553"/>
    <x v="2552"/>
    <s v="Help me be one of the first to record these beautiful songs and arrangements by 18-19th century masters of the classical guitar."/>
    <x v="15"/>
    <x v="1757"/>
    <x v="0"/>
    <x v="0"/>
    <x v="0"/>
    <n v="1348202807"/>
    <x v="2553"/>
    <b v="0"/>
    <x v="65"/>
    <b v="1"/>
  </r>
  <r>
    <n v="2554"/>
    <x v="2553"/>
    <s v="Join forces with the Patagonia Winds to commission a new wind quintet to premiere at the 2015 National Flute Association Convention!"/>
    <x v="9"/>
    <x v="1758"/>
    <x v="0"/>
    <x v="0"/>
    <x v="0"/>
    <n v="1433131140"/>
    <x v="2554"/>
    <b v="0"/>
    <x v="85"/>
    <b v="1"/>
  </r>
  <r>
    <n v="2555"/>
    <x v="2554"/>
    <s v="At Brevard Music Center, a foremost summer music study program, I will compose a new work for large chamber ensemble for performance."/>
    <x v="13"/>
    <x v="1759"/>
    <x v="0"/>
    <x v="0"/>
    <x v="0"/>
    <n v="1338219793"/>
    <x v="2555"/>
    <b v="0"/>
    <x v="2"/>
    <b v="1"/>
  </r>
  <r>
    <n v="2556"/>
    <x v="2555"/>
    <s v="This is a &quot;call for scores&quot; for unaccompanied violin, recordings of the works, and a prize of at least 20 records for each composer."/>
    <x v="353"/>
    <x v="1760"/>
    <x v="0"/>
    <x v="0"/>
    <x v="0"/>
    <n v="1356392857"/>
    <x v="2556"/>
    <b v="0"/>
    <x v="69"/>
    <b v="1"/>
  </r>
  <r>
    <n v="2557"/>
    <x v="2556"/>
    <s v="Raising money for our concert tour of Switzerland and Germany in June/July 2014"/>
    <x v="42"/>
    <x v="1761"/>
    <x v="0"/>
    <x v="1"/>
    <x v="1"/>
    <n v="1400176386"/>
    <x v="2557"/>
    <b v="0"/>
    <x v="17"/>
    <b v="1"/>
  </r>
  <r>
    <n v="2558"/>
    <x v="2557"/>
    <s v="The Hopkins Sinfonia is looking for your support to run our 2015 Season made up of five concerts."/>
    <x v="21"/>
    <x v="1762"/>
    <x v="0"/>
    <x v="2"/>
    <x v="2"/>
    <n v="1430488740"/>
    <x v="2558"/>
    <b v="0"/>
    <x v="59"/>
    <b v="1"/>
  </r>
  <r>
    <n v="2559"/>
    <x v="2558"/>
    <s v="A concert of new music by four composers who have lived in India and been inspired by its music, with the Momenta String Quartet"/>
    <x v="134"/>
    <x v="1763"/>
    <x v="0"/>
    <x v="0"/>
    <x v="0"/>
    <n v="1321385820"/>
    <x v="2559"/>
    <b v="0"/>
    <x v="20"/>
    <b v="1"/>
  </r>
  <r>
    <n v="2560"/>
    <x v="2559"/>
    <s v="New CD of favourite chamber music by Welsh composer Michael Parkin featuring debut recordings by outstanding young musicians."/>
    <x v="9"/>
    <x v="1764"/>
    <x v="0"/>
    <x v="1"/>
    <x v="1"/>
    <n v="1425682174"/>
    <x v="2560"/>
    <b v="0"/>
    <x v="64"/>
    <b v="1"/>
  </r>
  <r>
    <n v="2561"/>
    <x v="2560"/>
    <s v="Ever had chicken fingers smothered in bearnaise sauce, resting on a bed of your favorite rice? We need these meals on wheels."/>
    <x v="57"/>
    <x v="117"/>
    <x v="1"/>
    <x v="5"/>
    <x v="5"/>
    <n v="1444740089"/>
    <x v="2561"/>
    <b v="0"/>
    <x v="78"/>
    <b v="0"/>
  </r>
  <r>
    <n v="2562"/>
    <x v="2561"/>
    <s v="Hail up - Wah gwaan ?_x000a_We are creating a foodtruck that will serve typical, traditional Jamaican jerk chicken/pork and more!"/>
    <x v="3"/>
    <x v="735"/>
    <x v="1"/>
    <x v="12"/>
    <x v="3"/>
    <n v="1476189339"/>
    <x v="2562"/>
    <b v="0"/>
    <x v="83"/>
    <b v="0"/>
  </r>
  <r>
    <n v="2563"/>
    <x v="2562"/>
    <s v="Michigan based bubble tea and specialty ice cream food truck"/>
    <x v="22"/>
    <x v="117"/>
    <x v="1"/>
    <x v="0"/>
    <x v="0"/>
    <n v="1438226451"/>
    <x v="2563"/>
    <b v="0"/>
    <x v="78"/>
    <b v="0"/>
  </r>
  <r>
    <n v="2564"/>
    <x v="2563"/>
    <s v="We want to bring the wonderful flavors of the Jersey Shore, my home, to my new home in Winnipeg, the center of Canada."/>
    <x v="79"/>
    <x v="117"/>
    <x v="1"/>
    <x v="5"/>
    <x v="5"/>
    <n v="1406854699"/>
    <x v="2564"/>
    <b v="0"/>
    <x v="78"/>
    <b v="0"/>
  </r>
  <r>
    <n v="2565"/>
    <x v="2564"/>
    <s v="The Sketchy Pelican. Is my vision to bring raw, honest, soulful, creative, thoght provoking cuisine to food truck form"/>
    <x v="3"/>
    <x v="173"/>
    <x v="1"/>
    <x v="0"/>
    <x v="0"/>
    <n v="1462827000"/>
    <x v="2565"/>
    <b v="0"/>
    <x v="29"/>
    <b v="0"/>
  </r>
  <r>
    <n v="2566"/>
    <x v="2565"/>
    <s v="You can skip the hotdog cart and enjoy fresh, hot, delicious, handmade pizza when Mamma B's takes her show on the road!"/>
    <x v="19"/>
    <x v="117"/>
    <x v="1"/>
    <x v="0"/>
    <x v="0"/>
    <n v="1408663948"/>
    <x v="2566"/>
    <b v="0"/>
    <x v="78"/>
    <b v="0"/>
  </r>
  <r>
    <n v="2567"/>
    <x v="2566"/>
    <s v="You're leaving a Bar/Nightclub what else would you want more than to have a Juicy Burger and to see Beautiful Girls making it."/>
    <x v="101"/>
    <x v="678"/>
    <x v="1"/>
    <x v="0"/>
    <x v="0"/>
    <n v="1429823138"/>
    <x v="2567"/>
    <b v="0"/>
    <x v="84"/>
    <b v="0"/>
  </r>
  <r>
    <n v="2568"/>
    <x v="2567"/>
    <s v="Barney's is seriously delicious New York food. Cooking everything from scratch on our American food truck. London here we come..."/>
    <x v="3"/>
    <x v="155"/>
    <x v="1"/>
    <x v="1"/>
    <x v="1"/>
    <n v="1472745594"/>
    <x v="2568"/>
    <b v="0"/>
    <x v="29"/>
    <b v="0"/>
  </r>
  <r>
    <n v="2569"/>
    <x v="2568"/>
    <s v="With your help, I would be able to get a truck and start the process of getting it ready for the 2016 season."/>
    <x v="115"/>
    <x v="1011"/>
    <x v="1"/>
    <x v="0"/>
    <x v="0"/>
    <n v="1442457112"/>
    <x v="2569"/>
    <b v="0"/>
    <x v="84"/>
    <b v="0"/>
  </r>
  <r>
    <n v="2570"/>
    <x v="2569"/>
    <s v="A family run mobile wood fired pizza oven serving up unique artisan pizzas created by award winning Chef Brandon Mathias!"/>
    <x v="39"/>
    <x v="1765"/>
    <x v="1"/>
    <x v="0"/>
    <x v="0"/>
    <n v="1486590035"/>
    <x v="2570"/>
    <b v="0"/>
    <x v="84"/>
    <b v="0"/>
  </r>
  <r>
    <n v="2571"/>
    <x v="2570"/>
    <s v="Perth locals who dream of opening a health food van, and serving treats that not only taste amazing but also benefit your body."/>
    <x v="57"/>
    <x v="156"/>
    <x v="1"/>
    <x v="2"/>
    <x v="2"/>
    <n v="1463645521"/>
    <x v="2571"/>
    <b v="0"/>
    <x v="80"/>
    <b v="0"/>
  </r>
  <r>
    <n v="2572"/>
    <x v="2571"/>
    <s v="Mesquite smoked brisket nachos, food truck style, with homemade salsa to make your taste buds dance."/>
    <x v="11"/>
    <x v="117"/>
    <x v="1"/>
    <x v="0"/>
    <x v="0"/>
    <n v="1428893517"/>
    <x v="2572"/>
    <b v="0"/>
    <x v="78"/>
    <b v="0"/>
  </r>
  <r>
    <n v="2573"/>
    <x v="2572"/>
    <s v="I have perfected my porkkabob recipe.I'm ready to start my own business!I need funds for the bbq pit and trailer and start up supplies."/>
    <x v="6"/>
    <x v="117"/>
    <x v="1"/>
    <x v="0"/>
    <x v="0"/>
    <n v="1408803149"/>
    <x v="2573"/>
    <b v="0"/>
    <x v="78"/>
    <b v="0"/>
  </r>
  <r>
    <n v="2574"/>
    <x v="2573"/>
    <s v="The Best Jamaican Jerk outside of Kingston! The name means &quot;for the children&quot;, my children, the reasons why I cook and why I live!"/>
    <x v="3"/>
    <x v="117"/>
    <x v="1"/>
    <x v="0"/>
    <x v="0"/>
    <n v="1463600945"/>
    <x v="2574"/>
    <b v="0"/>
    <x v="78"/>
    <b v="0"/>
  </r>
  <r>
    <n v="2575"/>
    <x v="2574"/>
    <s v="Hello everyone, Iv'e decided to put my love for old Volkswagen buses and my love for cooking together! Support vdub dogs hot dog bus!"/>
    <x v="94"/>
    <x v="117"/>
    <x v="1"/>
    <x v="0"/>
    <x v="0"/>
    <n v="1421030194"/>
    <x v="2575"/>
    <b v="0"/>
    <x v="78"/>
    <b v="0"/>
  </r>
  <r>
    <n v="2576"/>
    <x v="2575"/>
    <s v="A New Twist with an American and Philippine fast food Mobile Trailer."/>
    <x v="3"/>
    <x v="117"/>
    <x v="1"/>
    <x v="0"/>
    <x v="0"/>
    <n v="1428707647"/>
    <x v="2576"/>
    <b v="0"/>
    <x v="78"/>
    <b v="0"/>
  </r>
  <r>
    <n v="2577"/>
    <x v="2576"/>
    <s v="This is not your average cake, it's fruit with yogurt fruit dip icing and fruit toppings! Great for events, parties, weddings and more!"/>
    <x v="36"/>
    <x v="117"/>
    <x v="1"/>
    <x v="0"/>
    <x v="0"/>
    <n v="1407181297"/>
    <x v="2577"/>
    <b v="0"/>
    <x v="78"/>
    <b v="0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x v="0"/>
    <n v="1444410000"/>
    <x v="2578"/>
    <b v="0"/>
    <x v="78"/>
    <b v="0"/>
  </r>
  <r>
    <n v="2579"/>
    <x v="2578"/>
    <s v="For those who know me, I love to bake &amp; I'm pretty good at it. My dream is to own a food truck that is a bakery &amp; Coffee shop."/>
    <x v="61"/>
    <x v="1766"/>
    <x v="1"/>
    <x v="0"/>
    <x v="0"/>
    <n v="1410810903"/>
    <x v="2579"/>
    <b v="0"/>
    <x v="8"/>
    <b v="0"/>
  </r>
  <r>
    <n v="2580"/>
    <x v="2579"/>
    <s v="Planning to build this truck into a full rolling fold out cook shack,providing clean cold drinking water to all festival goers"/>
    <x v="0"/>
    <x v="152"/>
    <x v="1"/>
    <x v="0"/>
    <x v="0"/>
    <n v="1431745200"/>
    <x v="2580"/>
    <b v="0"/>
    <x v="84"/>
    <b v="0"/>
  </r>
  <r>
    <n v="2581"/>
    <x v="2580"/>
    <s v="Creating a Food Truck to bring gourmet sausage sliders to Jacksonville, FL for breakfast, lunch, and special events."/>
    <x v="10"/>
    <x v="798"/>
    <x v="2"/>
    <x v="0"/>
    <x v="0"/>
    <n v="1447689898"/>
    <x v="2581"/>
    <b v="0"/>
    <x v="202"/>
    <b v="0"/>
  </r>
  <r>
    <n v="2582"/>
    <x v="2581"/>
    <s v="The place where chicken meets liquor for the first time!"/>
    <x v="161"/>
    <x v="116"/>
    <x v="2"/>
    <x v="0"/>
    <x v="0"/>
    <n v="1477784634"/>
    <x v="2582"/>
    <b v="0"/>
    <x v="29"/>
    <b v="0"/>
  </r>
  <r>
    <n v="2583"/>
    <x v="2582"/>
    <s v="Crazy Daisy will become the newest member of the food truck distributors in Kansas City, Missouri."/>
    <x v="28"/>
    <x v="139"/>
    <x v="2"/>
    <x v="0"/>
    <x v="0"/>
    <n v="1426526880"/>
    <x v="2583"/>
    <b v="0"/>
    <x v="81"/>
    <b v="0"/>
  </r>
  <r>
    <n v="2584"/>
    <x v="2583"/>
    <s v="Bringing quality food to the masses using local premium ingredients, but at a food truck price!"/>
    <x v="3"/>
    <x v="117"/>
    <x v="2"/>
    <x v="0"/>
    <x v="0"/>
    <n v="1434341369"/>
    <x v="2584"/>
    <b v="0"/>
    <x v="78"/>
    <b v="0"/>
  </r>
  <r>
    <n v="2585"/>
    <x v="2584"/>
    <s v="Evie's Eats uses local ingredients to create sweet treats, healthy snacks and on the go meals, all with the family budget in mind!"/>
    <x v="11"/>
    <x v="155"/>
    <x v="2"/>
    <x v="0"/>
    <x v="0"/>
    <n v="1404601632"/>
    <x v="2585"/>
    <b v="0"/>
    <x v="29"/>
    <b v="0"/>
  </r>
  <r>
    <n v="2586"/>
    <x v="2585"/>
    <s v="I would like to bring fresh salad and food to the streets of London at a reasonable price."/>
    <x v="9"/>
    <x v="139"/>
    <x v="2"/>
    <x v="1"/>
    <x v="1"/>
    <n v="1451030136"/>
    <x v="2586"/>
    <b v="0"/>
    <x v="29"/>
    <b v="0"/>
  </r>
  <r>
    <n v="2587"/>
    <x v="2586"/>
    <s v="Providing creative, healthy signature dishes for active, conscientious lifestylers through a community of culinary artists."/>
    <x v="63"/>
    <x v="1272"/>
    <x v="2"/>
    <x v="0"/>
    <x v="0"/>
    <n v="1451491953"/>
    <x v="2587"/>
    <b v="0"/>
    <x v="79"/>
    <b v="0"/>
  </r>
  <r>
    <n v="2588"/>
    <x v="2587"/>
    <s v="We are a Asian fusion inspired American Fare Food Truck Home of the Freak Sandwich So that means Come And Get Your Freak On! eat big."/>
    <x v="12"/>
    <x v="694"/>
    <x v="2"/>
    <x v="0"/>
    <x v="0"/>
    <n v="1427807640"/>
    <x v="2588"/>
    <b v="0"/>
    <x v="22"/>
    <b v="0"/>
  </r>
  <r>
    <n v="2589"/>
    <x v="2588"/>
    <s v="A Brazilian-inspired food truck in one of the busiest spots in Copenhagen, delicious pancakes made by the healthy tapiÃ³ca flour"/>
    <x v="63"/>
    <x v="139"/>
    <x v="2"/>
    <x v="8"/>
    <x v="7"/>
    <n v="1458733927"/>
    <x v="2589"/>
    <b v="0"/>
    <x v="29"/>
    <b v="0"/>
  </r>
  <r>
    <n v="2590"/>
    <x v="2589"/>
    <s v="First in Perth self-contained eco-friendly coffee car based on Ford Fiesta. In the end of the projrct I need your help to make it real!"/>
    <x v="9"/>
    <x v="117"/>
    <x v="2"/>
    <x v="2"/>
    <x v="2"/>
    <n v="1453817297"/>
    <x v="2590"/>
    <b v="0"/>
    <x v="78"/>
    <b v="0"/>
  </r>
  <r>
    <n v="2591"/>
    <x v="2590"/>
    <s v="Hi everyone I am a 26 year old single mom trying to start her own food business! I need to first afford the patent to reveal more!"/>
    <x v="15"/>
    <x v="375"/>
    <x v="2"/>
    <x v="0"/>
    <x v="0"/>
    <n v="1457901924"/>
    <x v="2591"/>
    <b v="0"/>
    <x v="84"/>
    <b v="0"/>
  </r>
  <r>
    <n v="2592"/>
    <x v="2591"/>
    <s v="El Carte is revolutionizing the food truck industry. Meet the new food trike. #oneandonly  we going to spread the awesomeness all over!"/>
    <x v="11"/>
    <x v="155"/>
    <x v="2"/>
    <x v="0"/>
    <x v="0"/>
    <n v="1412536421"/>
    <x v="2592"/>
    <b v="0"/>
    <x v="29"/>
    <b v="0"/>
  </r>
  <r>
    <n v="2593"/>
    <x v="2592"/>
    <s v="What could be better than satisfying your hunger with ice cream or a taco (or both) from a 1970's mural van blastin disco music!"/>
    <x v="3"/>
    <x v="117"/>
    <x v="2"/>
    <x v="0"/>
    <x v="0"/>
    <n v="1429993026"/>
    <x v="2593"/>
    <b v="0"/>
    <x v="78"/>
    <b v="0"/>
  </r>
  <r>
    <n v="2594"/>
    <x v="2593"/>
    <s v="New, small home business, looking to take some Granny's old recipes along with some of my own creations to the streets!"/>
    <x v="58"/>
    <x v="116"/>
    <x v="2"/>
    <x v="0"/>
    <x v="0"/>
    <n v="1407453228"/>
    <x v="2594"/>
    <b v="0"/>
    <x v="29"/>
    <b v="0"/>
  </r>
  <r>
    <n v="2595"/>
    <x v="2594"/>
    <s v="Looking to put the best baked goods in Bowling Green on wheels"/>
    <x v="36"/>
    <x v="1767"/>
    <x v="2"/>
    <x v="0"/>
    <x v="0"/>
    <n v="1487915500"/>
    <x v="2595"/>
    <b v="0"/>
    <x v="10"/>
    <b v="0"/>
  </r>
  <r>
    <n v="2596"/>
    <x v="2595"/>
    <s v="I'm bringing passion, talent, and most importantly some amazing gourmet food to the streets of Lethbridge and southern Alberta."/>
    <x v="19"/>
    <x v="1768"/>
    <x v="2"/>
    <x v="5"/>
    <x v="5"/>
    <n v="1407427009"/>
    <x v="2596"/>
    <b v="0"/>
    <x v="74"/>
    <b v="0"/>
  </r>
  <r>
    <n v="2597"/>
    <x v="2596"/>
    <s v="We have a great little coffee business but the van is currently limping! We don't have the capital to replace it. Please help us!"/>
    <x v="15"/>
    <x v="1079"/>
    <x v="2"/>
    <x v="1"/>
    <x v="1"/>
    <n v="1466323917"/>
    <x v="2597"/>
    <b v="0"/>
    <x v="63"/>
    <b v="0"/>
  </r>
  <r>
    <n v="2598"/>
    <x v="2597"/>
    <s v="I'm ready to make Tulsa happy and aware that love and kindness go hand in hand with good food!"/>
    <x v="9"/>
    <x v="1769"/>
    <x v="2"/>
    <x v="0"/>
    <x v="0"/>
    <n v="1443039001"/>
    <x v="2598"/>
    <b v="0"/>
    <x v="25"/>
    <b v="0"/>
  </r>
  <r>
    <n v="2599"/>
    <x v="2598"/>
    <s v="The Empty Ramekins Catering Group is looking for your help to start up in Miami Florida!!!!"/>
    <x v="354"/>
    <x v="456"/>
    <x v="2"/>
    <x v="0"/>
    <x v="0"/>
    <n v="1407089147"/>
    <x v="2599"/>
    <b v="0"/>
    <x v="81"/>
    <b v="0"/>
  </r>
  <r>
    <n v="2600"/>
    <x v="2599"/>
    <s v="On Sunday November 8, 2015 our food truck burned to the ground. Please help us get rebuilt."/>
    <x v="63"/>
    <x v="1505"/>
    <x v="2"/>
    <x v="0"/>
    <x v="0"/>
    <n v="1458938200"/>
    <x v="2600"/>
    <b v="0"/>
    <x v="209"/>
    <b v="0"/>
  </r>
  <r>
    <n v="2601"/>
    <x v="2600"/>
    <s v="I'll be launching a small model TARDIS into (near) SPACE and filming the ascension and descension as a mini-documentary for YouTube."/>
    <x v="2"/>
    <x v="1770"/>
    <x v="0"/>
    <x v="0"/>
    <x v="0"/>
    <n v="1347508740"/>
    <x v="2601"/>
    <b v="1"/>
    <x v="299"/>
    <b v="1"/>
  </r>
  <r>
    <n v="2602"/>
    <x v="2601"/>
    <s v="Three screen-printed posters celebrating the most popular and most notable interplanetary robotic space missions."/>
    <x v="14"/>
    <x v="1771"/>
    <x v="0"/>
    <x v="0"/>
    <x v="0"/>
    <n v="1415827200"/>
    <x v="2602"/>
    <b v="1"/>
    <x v="463"/>
    <b v="1"/>
  </r>
  <r>
    <n v="2603"/>
    <x v="2602"/>
    <s v="I will be building a mock space station and simulate living on Mars for two weeks."/>
    <x v="257"/>
    <x v="702"/>
    <x v="0"/>
    <x v="0"/>
    <x v="0"/>
    <n v="1387835654"/>
    <x v="2603"/>
    <b v="1"/>
    <x v="133"/>
    <b v="1"/>
  </r>
  <r>
    <n v="2604"/>
    <x v="2603"/>
    <s v="We're building a full size rocket motor for our Hermes Spacecraft.  Help us Kickstart the next generation of space travel!"/>
    <x v="22"/>
    <x v="1772"/>
    <x v="0"/>
    <x v="0"/>
    <x v="0"/>
    <n v="1335662023"/>
    <x v="2604"/>
    <b v="1"/>
    <x v="306"/>
    <b v="1"/>
  </r>
  <r>
    <n v="2605"/>
    <x v="2604"/>
    <s v="Help astronomers get the data they need to unravel one of the biggest mysteries of all time, KIC 8462852 --- Whereâ€™s the Flux?"/>
    <x v="57"/>
    <x v="1773"/>
    <x v="0"/>
    <x v="0"/>
    <x v="0"/>
    <n v="1466168390"/>
    <x v="2605"/>
    <b v="1"/>
    <x v="464"/>
    <b v="1"/>
  </r>
  <r>
    <n v="2606"/>
    <x v="2605"/>
    <s v="PongSat 2 !!!!!_x000a__x000a_On September 27, 2014 we are going to send 2000 student projects to the edge of space."/>
    <x v="34"/>
    <x v="1774"/>
    <x v="0"/>
    <x v="0"/>
    <x v="0"/>
    <n v="1398791182"/>
    <x v="2606"/>
    <b v="1"/>
    <x v="465"/>
    <b v="1"/>
  </r>
  <r>
    <n v="2607"/>
    <x v="2606"/>
    <s v="Chop Shopâ€™s second series of posters celebrating the most popular and most notable robotic space exploration missions."/>
    <x v="6"/>
    <x v="1775"/>
    <x v="0"/>
    <x v="0"/>
    <x v="0"/>
    <n v="1439344800"/>
    <x v="2607"/>
    <b v="1"/>
    <x v="367"/>
    <b v="1"/>
  </r>
  <r>
    <n v="2608"/>
    <x v="2607"/>
    <s v="Giant Leaps featuring the historic missions of human spaceflight is the third in our series of space exploration prints"/>
    <x v="6"/>
    <x v="1776"/>
    <x v="0"/>
    <x v="0"/>
    <x v="0"/>
    <n v="1489536000"/>
    <x v="2608"/>
    <b v="1"/>
    <x v="466"/>
    <b v="1"/>
  </r>
  <r>
    <n v="2609"/>
    <x v="2608"/>
    <s v="We love Arduino and we love space exploration. So we decided to combine them and let people run their own space experiments!"/>
    <x v="19"/>
    <x v="1777"/>
    <x v="0"/>
    <x v="0"/>
    <x v="0"/>
    <n v="1342330951"/>
    <x v="2609"/>
    <b v="1"/>
    <x v="467"/>
    <b v="1"/>
  </r>
  <r>
    <n v="2610"/>
    <x v="2609"/>
    <s v="Preserve the telescope that Clyde Tombaugh used to discover Pluto for generations to come!"/>
    <x v="355"/>
    <x v="1778"/>
    <x v="0"/>
    <x v="0"/>
    <x v="0"/>
    <n v="1471849140"/>
    <x v="2610"/>
    <b v="1"/>
    <x v="468"/>
    <b v="1"/>
  </r>
  <r>
    <n v="2611"/>
    <x v="2610"/>
    <s v="Laniakea is the name of the supercluster of galaxies we are part of.This tremendous structure of 380,000 Galaxies can now be yours! 39â‚¬"/>
    <x v="34"/>
    <x v="1779"/>
    <x v="0"/>
    <x v="12"/>
    <x v="3"/>
    <n v="1483397940"/>
    <x v="2611"/>
    <b v="1"/>
    <x v="469"/>
    <b v="1"/>
  </r>
  <r>
    <n v="2612"/>
    <x v="2611"/>
    <s v="What if we built a rocket that is better than a NASA or commercially available rocket? What if we did it with students?"/>
    <x v="3"/>
    <x v="1780"/>
    <x v="0"/>
    <x v="0"/>
    <x v="0"/>
    <n v="1420773970"/>
    <x v="2612"/>
    <b v="1"/>
    <x v="324"/>
    <b v="1"/>
  </r>
  <r>
    <n v="2613"/>
    <x v="2612"/>
    <s v="Re-inventing the way we look at our planet by sending 5 cameras to near space to create the first 360 panoramic view of the earth."/>
    <x v="51"/>
    <x v="1781"/>
    <x v="0"/>
    <x v="0"/>
    <x v="0"/>
    <n v="1348256294"/>
    <x v="2613"/>
    <b v="1"/>
    <x v="33"/>
    <b v="1"/>
  </r>
  <r>
    <n v="2614"/>
    <x v="2613"/>
    <s v="Middle-schoolers designed a microgravity experiment that's going to the ISS! Help us send them to the launch in Wallops Island, VA."/>
    <x v="124"/>
    <x v="1782"/>
    <x v="0"/>
    <x v="0"/>
    <x v="0"/>
    <n v="1398834000"/>
    <x v="2614"/>
    <b v="1"/>
    <x v="61"/>
    <b v="1"/>
  </r>
  <r>
    <n v="2615"/>
    <x v="2614"/>
    <s v="Mission to launch a vintage Action Man and Space Capsule into space and film from his birthplace in UK to mark his 50th Anniversary."/>
    <x v="356"/>
    <x v="1783"/>
    <x v="0"/>
    <x v="1"/>
    <x v="1"/>
    <n v="1462017600"/>
    <x v="2615"/>
    <b v="0"/>
    <x v="250"/>
    <b v="1"/>
  </r>
  <r>
    <n v="2616"/>
    <x v="2615"/>
    <s v="Production of variously-sized deployable models of NASA's James Webb Space Telescope to promote hands-on learning."/>
    <x v="31"/>
    <x v="1784"/>
    <x v="0"/>
    <x v="0"/>
    <x v="0"/>
    <n v="1440546729"/>
    <x v="2616"/>
    <b v="1"/>
    <x v="146"/>
    <b v="1"/>
  </r>
  <r>
    <n v="2617"/>
    <x v="2616"/>
    <s v="A simple way to learn and teach complex astronomical concepts. Awesome educational experiment, class demo or desktop display."/>
    <x v="2"/>
    <x v="1785"/>
    <x v="0"/>
    <x v="0"/>
    <x v="0"/>
    <n v="1413838751"/>
    <x v="2617"/>
    <b v="1"/>
    <x v="180"/>
    <b v="1"/>
  </r>
  <r>
    <n v="2618"/>
    <x v="2617"/>
    <s v="LTD ED COLLECTIBLE SPACE ART FEAT. ASTRONAUTS"/>
    <x v="36"/>
    <x v="1786"/>
    <x v="0"/>
    <x v="0"/>
    <x v="0"/>
    <n v="1449000061"/>
    <x v="2618"/>
    <b v="1"/>
    <x v="99"/>
    <b v="1"/>
  </r>
  <r>
    <n v="2619"/>
    <x v="2618"/>
    <s v="Help a fine art photographer continue her project about space exploration, Mars, and the scientists who are going to make it possible!"/>
    <x v="28"/>
    <x v="1787"/>
    <x v="0"/>
    <x v="0"/>
    <x v="0"/>
    <n v="1445598000"/>
    <x v="2619"/>
    <b v="1"/>
    <x v="28"/>
    <b v="1"/>
  </r>
  <r>
    <n v="2620"/>
    <x v="2619"/>
    <s v="Come and join us on a voyage of interstellar exploration as we chart the least known part of the Milky Way â€“ its Delta Quadrant."/>
    <x v="99"/>
    <x v="1788"/>
    <x v="0"/>
    <x v="2"/>
    <x v="2"/>
    <n v="1444525200"/>
    <x v="2620"/>
    <b v="1"/>
    <x v="470"/>
    <b v="1"/>
  </r>
  <r>
    <n v="2621"/>
    <x v="2620"/>
    <s v="Team of undergraduates racing to be the first student organization to successfully launch a rocket powered by a 3D-printed engine."/>
    <x v="36"/>
    <x v="1789"/>
    <x v="0"/>
    <x v="0"/>
    <x v="0"/>
    <n v="1432230988"/>
    <x v="2621"/>
    <b v="1"/>
    <x v="471"/>
    <b v="1"/>
  </r>
  <r>
    <n v="2622"/>
    <x v="2621"/>
    <s v="University team from Pisa in collaboration with ESA, creating an innovative heat transfer device that will be tested into space."/>
    <x v="15"/>
    <x v="1790"/>
    <x v="0"/>
    <x v="13"/>
    <x v="3"/>
    <n v="1483120216"/>
    <x v="2622"/>
    <b v="0"/>
    <x v="142"/>
    <b v="1"/>
  </r>
  <r>
    <n v="2623"/>
    <x v="2622"/>
    <s v="We have designed an antimatter thruster capable of reaching the nearest star.  A plan for antimatter fuel production is now needed."/>
    <x v="13"/>
    <x v="1791"/>
    <x v="0"/>
    <x v="0"/>
    <x v="0"/>
    <n v="1480658966"/>
    <x v="2623"/>
    <b v="0"/>
    <x v="95"/>
    <b v="1"/>
  </r>
  <r>
    <n v="2624"/>
    <x v="2623"/>
    <s v="Itâ€™s Space Elevator research! Smart robots climbing 2 km straight up. The Ribbon is held aloft by large helium balloons."/>
    <x v="6"/>
    <x v="1792"/>
    <x v="0"/>
    <x v="0"/>
    <x v="0"/>
    <n v="1347530822"/>
    <x v="2624"/>
    <b v="0"/>
    <x v="472"/>
    <b v="1"/>
  </r>
  <r>
    <n v="2625"/>
    <x v="2624"/>
    <s v="We are two upper sixth-form students specialized in physics who wanna take some majestic pictures from stratosphere - about 35km high"/>
    <x v="325"/>
    <x v="1793"/>
    <x v="0"/>
    <x v="12"/>
    <x v="3"/>
    <n v="1478723208"/>
    <x v="2625"/>
    <b v="0"/>
    <x v="47"/>
    <b v="1"/>
  </r>
  <r>
    <n v="2626"/>
    <x v="2625"/>
    <s v="Support the accreditation of our online STEM Mentoring Program with the International Mentoring Association"/>
    <x v="30"/>
    <x v="1794"/>
    <x v="0"/>
    <x v="0"/>
    <x v="0"/>
    <n v="1433343869"/>
    <x v="2626"/>
    <b v="0"/>
    <x v="133"/>
    <b v="1"/>
  </r>
  <r>
    <n v="2627"/>
    <x v="2626"/>
    <s v="A group of high school students are building a near-space balloon, that will capture stunning HD video of the earth from near-space."/>
    <x v="325"/>
    <x v="1795"/>
    <x v="0"/>
    <x v="0"/>
    <x v="0"/>
    <n v="1448571261"/>
    <x v="2627"/>
    <b v="0"/>
    <x v="43"/>
    <b v="1"/>
  </r>
  <r>
    <n v="2628"/>
    <x v="2627"/>
    <s v="A high school freshman is sending pie into space and you can be a part of it.  GO SCIENCE!!!"/>
    <x v="357"/>
    <x v="1796"/>
    <x v="0"/>
    <x v="0"/>
    <x v="0"/>
    <n v="1417389067"/>
    <x v="2628"/>
    <b v="0"/>
    <x v="64"/>
    <b v="1"/>
  </r>
  <r>
    <n v="2629"/>
    <x v="2628"/>
    <s v="The first international contest to let students shape the future of interstellar travel."/>
    <x v="10"/>
    <x v="1797"/>
    <x v="0"/>
    <x v="1"/>
    <x v="1"/>
    <n v="1431608122"/>
    <x v="2629"/>
    <b v="0"/>
    <x v="61"/>
    <b v="1"/>
  </r>
  <r>
    <n v="2630"/>
    <x v="2629"/>
    <s v="Free and easy to use information when asteroids pass closer than the Moon. Stretch - take photos of all of these asteroids"/>
    <x v="13"/>
    <x v="1798"/>
    <x v="0"/>
    <x v="2"/>
    <x v="2"/>
    <n v="1467280800"/>
    <x v="2630"/>
    <b v="0"/>
    <x v="75"/>
    <b v="1"/>
  </r>
  <r>
    <n v="2631"/>
    <x v="2630"/>
    <s v="Starship Congress 2015 is a deep-space &amp; interstellar science summit staged by Icarus Interstellar."/>
    <x v="22"/>
    <x v="1799"/>
    <x v="0"/>
    <x v="0"/>
    <x v="0"/>
    <n v="1440907427"/>
    <x v="2631"/>
    <b v="0"/>
    <x v="172"/>
    <b v="1"/>
  </r>
  <r>
    <n v="2632"/>
    <x v="2631"/>
    <s v="Students from 3 universities are designing a dual stage rocket to test experimental rocket technology."/>
    <x v="358"/>
    <x v="1800"/>
    <x v="0"/>
    <x v="0"/>
    <x v="0"/>
    <n v="1464485339"/>
    <x v="2632"/>
    <b v="0"/>
    <x v="288"/>
    <b v="1"/>
  </r>
  <r>
    <n v="2633"/>
    <x v="2632"/>
    <s v="A device that lights up whenever the International Space Station is nearby (that happens more often than you might expect)"/>
    <x v="10"/>
    <x v="1801"/>
    <x v="0"/>
    <x v="0"/>
    <x v="0"/>
    <n v="1393542000"/>
    <x v="2633"/>
    <b v="0"/>
    <x v="473"/>
    <b v="1"/>
  </r>
  <r>
    <n v="2634"/>
    <x v="2633"/>
    <s v="After a unsuccessful recovery last time we are trying again to successfully launch and recover a weather balloon from space."/>
    <x v="359"/>
    <x v="1802"/>
    <x v="0"/>
    <x v="0"/>
    <x v="0"/>
    <n v="1475163921"/>
    <x v="2634"/>
    <b v="0"/>
    <x v="20"/>
    <b v="1"/>
  </r>
  <r>
    <n v="2635"/>
    <x v="2634"/>
    <s v="Help UTS Ontario students raise money to get their experiments on the ISS. Promote space science in Canada! We can't do it without you!"/>
    <x v="236"/>
    <x v="1803"/>
    <x v="0"/>
    <x v="5"/>
    <x v="5"/>
    <n v="1425937761"/>
    <x v="2635"/>
    <b v="0"/>
    <x v="87"/>
    <b v="1"/>
  </r>
  <r>
    <n v="2636"/>
    <x v="2635"/>
    <s v="Real-time high-altitude weather balloon tracking using amateur radios - capturing stunning near-space visuals - now with more science!"/>
    <x v="28"/>
    <x v="1804"/>
    <x v="0"/>
    <x v="0"/>
    <x v="0"/>
    <n v="1476579600"/>
    <x v="2636"/>
    <b v="0"/>
    <x v="133"/>
    <b v="1"/>
  </r>
  <r>
    <n v="2637"/>
    <x v="2636"/>
    <s v="Help us collect the data to solve the mystery of the century: Is light slowing down?"/>
    <x v="2"/>
    <x v="1805"/>
    <x v="0"/>
    <x v="0"/>
    <x v="0"/>
    <n v="1476277875"/>
    <x v="2637"/>
    <b v="0"/>
    <x v="55"/>
    <b v="1"/>
  </r>
  <r>
    <n v="2638"/>
    <x v="2637"/>
    <s v="The second round of funding for the most amazing project ever where a high school freshman is sending pie into SPACE!!!"/>
    <x v="360"/>
    <x v="1806"/>
    <x v="0"/>
    <x v="0"/>
    <x v="0"/>
    <n v="1421358895"/>
    <x v="2638"/>
    <b v="0"/>
    <x v="25"/>
    <b v="1"/>
  </r>
  <r>
    <n v="2639"/>
    <x v="2638"/>
    <s v="Mission Space is run by me, a teenager who has a passion for space! I will fly a weather balloon to the edge of space with your help."/>
    <x v="43"/>
    <x v="1807"/>
    <x v="0"/>
    <x v="1"/>
    <x v="1"/>
    <n v="1424378748"/>
    <x v="2639"/>
    <b v="0"/>
    <x v="72"/>
    <b v="1"/>
  </r>
  <r>
    <n v="2640"/>
    <x v="2639"/>
    <s v="Hi,_x000a_My Name is David Frey and I Provide Free Public Astronomy programs in San Francisco, Mt. Tamalpias, Yosemite and Novato CA."/>
    <x v="9"/>
    <x v="1808"/>
    <x v="0"/>
    <x v="0"/>
    <x v="0"/>
    <n v="1433735474"/>
    <x v="2640"/>
    <b v="0"/>
    <x v="50"/>
    <b v="1"/>
  </r>
  <r>
    <n v="2641"/>
    <x v="2640"/>
    <s v="Building a Flying saucer that has Artificial Intelligent made from sea shell."/>
    <x v="15"/>
    <x v="493"/>
    <x v="2"/>
    <x v="0"/>
    <x v="0"/>
    <n v="1410811740"/>
    <x v="2641"/>
    <b v="0"/>
    <x v="29"/>
    <b v="0"/>
  </r>
  <r>
    <n v="2642"/>
    <x v="2641"/>
    <s v="Innovatives MAschinenbau projekt mit verarbeitende Metalle vom Mars_x000a_Stehe mit Mars one einer hollÃ¤ndischen space company in cooperatio"/>
    <x v="69"/>
    <x v="117"/>
    <x v="2"/>
    <x v="12"/>
    <x v="3"/>
    <n v="1468565820"/>
    <x v="2642"/>
    <b v="0"/>
    <x v="78"/>
    <b v="0"/>
  </r>
  <r>
    <n v="2643"/>
    <x v="2642"/>
    <s v="A mission to build and launch a telescope to observe and photograph Earth-like planets around our nearest star system, Alpha Centauri."/>
    <x v="80"/>
    <x v="1809"/>
    <x v="1"/>
    <x v="0"/>
    <x v="0"/>
    <n v="1482307140"/>
    <x v="2643"/>
    <b v="1"/>
    <x v="474"/>
    <b v="0"/>
  </r>
  <r>
    <n v="2644"/>
    <x v="2643"/>
    <s v="A historic manned launch into near space by 3 brave pilots to capture the 2017 total solar eclipse in virtual reality."/>
    <x v="57"/>
    <x v="1254"/>
    <x v="1"/>
    <x v="0"/>
    <x v="0"/>
    <n v="1489172435"/>
    <x v="2644"/>
    <b v="1"/>
    <x v="47"/>
    <b v="0"/>
  </r>
  <r>
    <n v="2645"/>
    <x v="2644"/>
    <s v="Phase one of a small winged reentry craft. This phase will be testing the supersonic stability of a small craft traveling at 1,800kph"/>
    <x v="22"/>
    <x v="1740"/>
    <x v="1"/>
    <x v="2"/>
    <x v="2"/>
    <n v="1415481203"/>
    <x v="2645"/>
    <b v="1"/>
    <x v="23"/>
    <b v="0"/>
  </r>
  <r>
    <n v="2646"/>
    <x v="2645"/>
    <s v="We're a small group with a big mission: making it possible for everyone to explore space using the power of virtual reality."/>
    <x v="69"/>
    <x v="1810"/>
    <x v="1"/>
    <x v="0"/>
    <x v="0"/>
    <n v="1441783869"/>
    <x v="2646"/>
    <b v="1"/>
    <x v="475"/>
    <b v="0"/>
  </r>
  <r>
    <n v="2647"/>
    <x v="2646"/>
    <s v="The telescope will serve as a path for the youth of Toronto to the skies, it will be 18&quot; easily portable meant for schools in the GTA."/>
    <x v="30"/>
    <x v="1275"/>
    <x v="1"/>
    <x v="5"/>
    <x v="5"/>
    <n v="1439533019"/>
    <x v="2647"/>
    <b v="0"/>
    <x v="83"/>
    <b v="0"/>
  </r>
  <r>
    <n v="2648"/>
    <x v="2647"/>
    <s v="Calvert Co 1977 planetarium acquired by Spaceflight America! Education science program star projector needs overhaul, upgrade, repairs!"/>
    <x v="14"/>
    <x v="437"/>
    <x v="1"/>
    <x v="0"/>
    <x v="0"/>
    <n v="1457543360"/>
    <x v="2648"/>
    <b v="0"/>
    <x v="79"/>
    <b v="0"/>
  </r>
  <r>
    <n v="2649"/>
    <x v="2648"/>
    <s v="They have launched a Kickstarter."/>
    <x v="152"/>
    <x v="1811"/>
    <x v="1"/>
    <x v="0"/>
    <x v="0"/>
    <n v="1454370941"/>
    <x v="2649"/>
    <b v="0"/>
    <x v="83"/>
    <b v="0"/>
  </r>
  <r>
    <n v="2650"/>
    <x v="2649"/>
    <s v="A fully stabilized, mobile, research grade telescope/media platform, used to bring outreach astronomy to those who don't have access."/>
    <x v="127"/>
    <x v="1812"/>
    <x v="1"/>
    <x v="0"/>
    <x v="0"/>
    <n v="1482332343"/>
    <x v="2650"/>
    <b v="0"/>
    <x v="81"/>
    <b v="0"/>
  </r>
  <r>
    <n v="2651"/>
    <x v="2650"/>
    <s v="Conceived at NASA JPL, FireSat is a satellite-installed sensor constellation for the near real-time detection of global thermal events."/>
    <x v="361"/>
    <x v="1813"/>
    <x v="1"/>
    <x v="0"/>
    <x v="0"/>
    <n v="1450380009"/>
    <x v="2651"/>
    <b v="0"/>
    <x v="57"/>
    <b v="0"/>
  </r>
  <r>
    <n v="2652"/>
    <x v="2651"/>
    <s v="We're looking to set an Australian Amateur Rocketry record of 100 000 ft. You are invited on this 4500km per hour ride into history"/>
    <x v="57"/>
    <x v="1197"/>
    <x v="1"/>
    <x v="2"/>
    <x v="2"/>
    <n v="1418183325"/>
    <x v="2652"/>
    <b v="0"/>
    <x v="202"/>
    <b v="0"/>
  </r>
  <r>
    <n v="2653"/>
    <x v="2652"/>
    <s v="DREAM BIG. Explore the universe through STEAM education. (Science, Technology, Engineering, Art, Mathematics)"/>
    <x v="362"/>
    <x v="1814"/>
    <x v="1"/>
    <x v="0"/>
    <x v="0"/>
    <n v="1402632000"/>
    <x v="2653"/>
    <b v="0"/>
    <x v="16"/>
    <b v="0"/>
  </r>
  <r>
    <n v="2654"/>
    <x v="2653"/>
    <s v="I want to launch a rocket to the moon, I plan on having this lunar rocket carry a small payload of solar internet connected cameras"/>
    <x v="57"/>
    <x v="152"/>
    <x v="1"/>
    <x v="0"/>
    <x v="0"/>
    <n v="1429622726"/>
    <x v="2654"/>
    <b v="0"/>
    <x v="79"/>
    <b v="0"/>
  </r>
  <r>
    <n v="2655"/>
    <x v="2654"/>
    <s v="Thank you for your support!"/>
    <x v="36"/>
    <x v="1815"/>
    <x v="1"/>
    <x v="0"/>
    <x v="0"/>
    <n v="1455048000"/>
    <x v="2655"/>
    <b v="0"/>
    <x v="68"/>
    <b v="0"/>
  </r>
  <r>
    <n v="2656"/>
    <x v="2655"/>
    <s v="MoonWatcher will be bringing the Moon closer to all of us."/>
    <x v="60"/>
    <x v="1816"/>
    <x v="1"/>
    <x v="0"/>
    <x v="0"/>
    <n v="1489345200"/>
    <x v="2656"/>
    <b v="0"/>
    <x v="215"/>
    <b v="0"/>
  </r>
  <r>
    <n v="2657"/>
    <x v="2656"/>
    <s v="Miles, a team of citizen scientists is reaching for the moon. We've bootstrapped our way to the top and now we need your help."/>
    <x v="11"/>
    <x v="1817"/>
    <x v="1"/>
    <x v="0"/>
    <x v="0"/>
    <n v="1470187800"/>
    <x v="2657"/>
    <b v="0"/>
    <x v="211"/>
    <b v="0"/>
  </r>
  <r>
    <n v="2658"/>
    <x v="2657"/>
    <s v="Funding will allow free participation for 20 schools, grades 4-12, (thousands of students) anywhere in the nation."/>
    <x v="316"/>
    <x v="1818"/>
    <x v="1"/>
    <x v="0"/>
    <x v="0"/>
    <n v="1469913194"/>
    <x v="2658"/>
    <b v="0"/>
    <x v="80"/>
    <b v="0"/>
  </r>
  <r>
    <n v="2659"/>
    <x v="2658"/>
    <s v="test"/>
    <x v="197"/>
    <x v="1819"/>
    <x v="1"/>
    <x v="0"/>
    <x v="0"/>
    <n v="1429321210"/>
    <x v="2659"/>
    <b v="0"/>
    <x v="73"/>
    <b v="0"/>
  </r>
  <r>
    <n v="2660"/>
    <x v="2659"/>
    <s v="COAS is an organization that does community outreach programs to encourage and educate children and adults on Astronomy related subject"/>
    <x v="22"/>
    <x v="1820"/>
    <x v="1"/>
    <x v="0"/>
    <x v="0"/>
    <n v="1448388418"/>
    <x v="2660"/>
    <b v="0"/>
    <x v="81"/>
    <b v="0"/>
  </r>
  <r>
    <n v="2661"/>
    <x v="2660"/>
    <s v="Summer Camp is an old gas station that will have workshops, custom art framing, and carry vintage &amp; home goods."/>
    <x v="10"/>
    <x v="1821"/>
    <x v="0"/>
    <x v="0"/>
    <x v="0"/>
    <n v="1382742010"/>
    <x v="2661"/>
    <b v="0"/>
    <x v="65"/>
    <b v="1"/>
  </r>
  <r>
    <n v="2662"/>
    <x v="2661"/>
    <s v="The Mini Maker is Lansing Michigan's new kid friendly makerspace. We're dedicated to help kids imagine, develop and build."/>
    <x v="22"/>
    <x v="1822"/>
    <x v="0"/>
    <x v="0"/>
    <x v="0"/>
    <n v="1440179713"/>
    <x v="2662"/>
    <b v="0"/>
    <x v="144"/>
    <b v="1"/>
  </r>
  <r>
    <n v="2663"/>
    <x v="2662"/>
    <s v="The Ville. A local cooperative helping communities learn, share and grow in the spirit of health, wellness and sustainability."/>
    <x v="22"/>
    <x v="1823"/>
    <x v="0"/>
    <x v="5"/>
    <x v="5"/>
    <n v="1441378800"/>
    <x v="2663"/>
    <b v="0"/>
    <x v="66"/>
    <b v="1"/>
  </r>
  <r>
    <n v="2664"/>
    <x v="2663"/>
    <s v="We believe that the true purpose of education is to enable people to create real things that make the world better. Join us!"/>
    <x v="178"/>
    <x v="1824"/>
    <x v="0"/>
    <x v="0"/>
    <x v="0"/>
    <n v="1449644340"/>
    <x v="2664"/>
    <b v="0"/>
    <x v="201"/>
    <b v="1"/>
  </r>
  <r>
    <n v="2665"/>
    <x v="2664"/>
    <s v="Giving the best tech access and tools to Bayview Hunters Point youth - developing the next generation of tech savvy youth who excel!"/>
    <x v="8"/>
    <x v="1825"/>
    <x v="0"/>
    <x v="0"/>
    <x v="0"/>
    <n v="1430774974"/>
    <x v="2665"/>
    <b v="0"/>
    <x v="67"/>
    <b v="1"/>
  </r>
  <r>
    <n v="2666"/>
    <x v="2665"/>
    <s v="StartMart is a 35,000 sqft entrepreneurial hub and co-working space located on the 2nd floor of the Terminal Tower in Cleveland, Ohio."/>
    <x v="3"/>
    <x v="1826"/>
    <x v="0"/>
    <x v="0"/>
    <x v="0"/>
    <n v="1443214800"/>
    <x v="2666"/>
    <b v="0"/>
    <x v="190"/>
    <b v="1"/>
  </r>
  <r>
    <n v="2667"/>
    <x v="2666"/>
    <s v="Websmith Studio is a makerspace where the people most impacted by broken systems are empowered to think, build, and own the solution."/>
    <x v="15"/>
    <x v="1827"/>
    <x v="0"/>
    <x v="0"/>
    <x v="0"/>
    <n v="1455142416"/>
    <x v="2667"/>
    <b v="0"/>
    <x v="59"/>
    <b v="1"/>
  </r>
  <r>
    <n v="2668"/>
    <x v="2667"/>
    <s v="Creativity on the go! |_x000a_CrÃ©ativitÃ© en mouvement !"/>
    <x v="28"/>
    <x v="1240"/>
    <x v="0"/>
    <x v="5"/>
    <x v="5"/>
    <n v="1447079520"/>
    <x v="2668"/>
    <b v="0"/>
    <x v="33"/>
    <b v="1"/>
  </r>
  <r>
    <n v="2669"/>
    <x v="2668"/>
    <s v="The brand new Makers Club wants something to draw the students into science and engineering and also be very inclusive."/>
    <x v="134"/>
    <x v="1099"/>
    <x v="0"/>
    <x v="0"/>
    <x v="0"/>
    <n v="1452387096"/>
    <x v="2669"/>
    <b v="0"/>
    <x v="202"/>
    <b v="1"/>
  </r>
  <r>
    <n v="2670"/>
    <x v="2669"/>
    <s v="A revolution in the rapidly growing container housing space. Transportable, expandable, green and versatile. A global game-changer."/>
    <x v="363"/>
    <x v="1828"/>
    <x v="2"/>
    <x v="2"/>
    <x v="2"/>
    <n v="1406593780"/>
    <x v="2670"/>
    <b v="1"/>
    <x v="65"/>
    <b v="0"/>
  </r>
  <r>
    <n v="2671"/>
    <x v="2670"/>
    <s v="We will build hubs so that teens can use tech to develop business solutions to their communities greatest challenges. Help us!"/>
    <x v="31"/>
    <x v="1829"/>
    <x v="2"/>
    <x v="0"/>
    <x v="0"/>
    <n v="1419017880"/>
    <x v="2671"/>
    <b v="1"/>
    <x v="87"/>
    <b v="0"/>
  </r>
  <r>
    <n v="2672"/>
    <x v="2671"/>
    <s v="Manylabs aims to help support 20 new residents working on open, low-cost, accessible tools for science and science education."/>
    <x v="3"/>
    <x v="1830"/>
    <x v="2"/>
    <x v="0"/>
    <x v="0"/>
    <n v="1451282400"/>
    <x v="2672"/>
    <b v="1"/>
    <x v="5"/>
    <b v="0"/>
  </r>
  <r>
    <n v="2673"/>
    <x v="2672"/>
    <s v="We're opening up a Pixel Academy in Manhattan and we need your help to fill it with technology and tools for New York City's kids!"/>
    <x v="79"/>
    <x v="1831"/>
    <x v="2"/>
    <x v="0"/>
    <x v="0"/>
    <n v="1414622700"/>
    <x v="2673"/>
    <b v="1"/>
    <x v="36"/>
    <b v="0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x v="0"/>
    <n v="1467694740"/>
    <x v="2674"/>
    <b v="1"/>
    <x v="199"/>
    <b v="0"/>
  </r>
  <r>
    <n v="2675"/>
    <x v="2674"/>
    <s v="We are working to establish a collaborative work-space with the goal of creating a community of knowledge, design, and creativity."/>
    <x v="31"/>
    <x v="1833"/>
    <x v="2"/>
    <x v="0"/>
    <x v="0"/>
    <n v="1415655289"/>
    <x v="2675"/>
    <b v="1"/>
    <x v="60"/>
    <b v="0"/>
  </r>
  <r>
    <n v="2676"/>
    <x v="2675"/>
    <s v="Our aim is to provide high-end equipment and space for Toronto coders, filmmakers, and artists to develop cutting-edge VR content."/>
    <x v="190"/>
    <x v="1834"/>
    <x v="2"/>
    <x v="5"/>
    <x v="5"/>
    <n v="1463929174"/>
    <x v="2676"/>
    <b v="0"/>
    <x v="82"/>
    <b v="0"/>
  </r>
  <r>
    <n v="2677"/>
    <x v="2676"/>
    <s v="A mobile tech lab with cutting edge maker tools that travels to schools to offer free creative workshops for school age kids."/>
    <x v="330"/>
    <x v="1835"/>
    <x v="2"/>
    <x v="0"/>
    <x v="0"/>
    <n v="1404348143"/>
    <x v="2677"/>
    <b v="0"/>
    <x v="74"/>
    <b v="0"/>
  </r>
  <r>
    <n v="2678"/>
    <x v="2677"/>
    <s v="Wavegarden is the worldâ€™s longest man-made wave that creates ideal conditions for surfing. Help us and let's open one in Malaga!!"/>
    <x v="364"/>
    <x v="1742"/>
    <x v="2"/>
    <x v="3"/>
    <x v="3"/>
    <n v="1443121765"/>
    <x v="2678"/>
    <b v="0"/>
    <x v="84"/>
    <b v="0"/>
  </r>
  <r>
    <n v="2679"/>
    <x v="2678"/>
    <s v="A do-it-yourself auto garage in Des Moines, Iowa where people can learn how to work on cars &amp; those who know can share their knowledge."/>
    <x v="79"/>
    <x v="849"/>
    <x v="2"/>
    <x v="0"/>
    <x v="0"/>
    <n v="1425081694"/>
    <x v="2679"/>
    <b v="0"/>
    <x v="83"/>
    <b v="0"/>
  </r>
  <r>
    <n v="2680"/>
    <x v="2679"/>
    <s v="iHeartPillow, Connecting loved ones"/>
    <x v="261"/>
    <x v="1836"/>
    <x v="2"/>
    <x v="3"/>
    <x v="3"/>
    <n v="1459915491"/>
    <x v="2680"/>
    <b v="0"/>
    <x v="80"/>
    <b v="0"/>
  </r>
  <r>
    <n v="2681"/>
    <x v="2680"/>
    <s v="Jolly's Hot Dogs: A beef hot dog topped with deliciously seasoned ground beef, mustard and minced onions."/>
    <x v="6"/>
    <x v="434"/>
    <x v="2"/>
    <x v="0"/>
    <x v="0"/>
    <n v="1405027750"/>
    <x v="2681"/>
    <b v="0"/>
    <x v="84"/>
    <b v="0"/>
  </r>
  <r>
    <n v="2682"/>
    <x v="2681"/>
    <s v="Gourmet Toast is the culinary combination, neigh, perfection of America's most under-utilized snack: Toast."/>
    <x v="12"/>
    <x v="1837"/>
    <x v="2"/>
    <x v="0"/>
    <x v="0"/>
    <n v="1416635940"/>
    <x v="2682"/>
    <b v="0"/>
    <x v="9"/>
    <b v="0"/>
  </r>
  <r>
    <n v="2683"/>
    <x v="2682"/>
    <s v="Cereal isn't only for breakfast! Help me bring cereal to the 92% of Americans who eat cereal everyday. Out of the home and to you!"/>
    <x v="36"/>
    <x v="1275"/>
    <x v="2"/>
    <x v="0"/>
    <x v="0"/>
    <n v="1425233240"/>
    <x v="2683"/>
    <b v="0"/>
    <x v="83"/>
    <b v="0"/>
  </r>
  <r>
    <n v="2684"/>
    <x v="2683"/>
    <s v="Not all wings are created equal. We believe ours take flight above the rest. Come judge for yourself. To us it Ain't No Thang..."/>
    <x v="54"/>
    <x v="25"/>
    <x v="2"/>
    <x v="0"/>
    <x v="0"/>
    <n v="1407621425"/>
    <x v="2684"/>
    <b v="0"/>
    <x v="80"/>
    <b v="0"/>
  </r>
  <r>
    <n v="2685"/>
    <x v="2684"/>
    <s v="Home cooked meals made by Nana. Indiana's famous tenderloin sandwiches, Nana's homemade cole slaw and so much more."/>
    <x v="63"/>
    <x v="115"/>
    <x v="2"/>
    <x v="0"/>
    <x v="0"/>
    <n v="1430149330"/>
    <x v="2685"/>
    <b v="0"/>
    <x v="29"/>
    <b v="0"/>
  </r>
  <r>
    <n v="2686"/>
    <x v="2685"/>
    <s v="2 years after a car accident, I was told that I could no longer work... I want to change that AND create something amazing Fair FOOD!"/>
    <x v="11"/>
    <x v="117"/>
    <x v="2"/>
    <x v="0"/>
    <x v="0"/>
    <n v="1412119423"/>
    <x v="2686"/>
    <b v="0"/>
    <x v="78"/>
    <b v="0"/>
  </r>
  <r>
    <n v="2687"/>
    <x v="2686"/>
    <s v="Your American Pizzas, Wings, Stuffed Gouda Burger, Sweet &amp; Russet Potato Fries served on a food Truck!!"/>
    <x v="36"/>
    <x v="117"/>
    <x v="2"/>
    <x v="0"/>
    <x v="0"/>
    <n v="1435591318"/>
    <x v="2687"/>
    <b v="0"/>
    <x v="78"/>
    <b v="0"/>
  </r>
  <r>
    <n v="2688"/>
    <x v="2687"/>
    <s v="The amazing gourmet Mac N Cheez Food Truck Campaigne!"/>
    <x v="63"/>
    <x v="1838"/>
    <x v="2"/>
    <x v="0"/>
    <x v="0"/>
    <n v="1424746800"/>
    <x v="2688"/>
    <b v="0"/>
    <x v="25"/>
    <b v="0"/>
  </r>
  <r>
    <n v="2689"/>
    <x v="2688"/>
    <s v="I am creating a high quality, local product only, concession trailer for local and remote events. Dearborn Brand, Winter's Brand, more."/>
    <x v="19"/>
    <x v="116"/>
    <x v="2"/>
    <x v="0"/>
    <x v="0"/>
    <n v="1469919890"/>
    <x v="2689"/>
    <b v="0"/>
    <x v="29"/>
    <b v="0"/>
  </r>
  <r>
    <n v="2690"/>
    <x v="2689"/>
    <s v="The stuffed chicken wing originators need YOUR help starting a restaurant so our AMAZING wings will be available to you 7 days a week!"/>
    <x v="58"/>
    <x v="1839"/>
    <x v="2"/>
    <x v="0"/>
    <x v="0"/>
    <n v="1433298676"/>
    <x v="2690"/>
    <b v="0"/>
    <x v="115"/>
    <b v="0"/>
  </r>
  <r>
    <n v="2691"/>
    <x v="2690"/>
    <s v="A Great New local Food Truck serving up ethnic fusion inspired eats in Ottawa."/>
    <x v="99"/>
    <x v="428"/>
    <x v="2"/>
    <x v="5"/>
    <x v="5"/>
    <n v="1431278557"/>
    <x v="2691"/>
    <b v="0"/>
    <x v="84"/>
    <b v="0"/>
  </r>
  <r>
    <n v="2692"/>
    <x v="2691"/>
    <s v="Our food truck will bring you -_x000a_                       Fast, Fresh, Food -_x000a_                            Throughout the Omaha area"/>
    <x v="8"/>
    <x v="379"/>
    <x v="2"/>
    <x v="0"/>
    <x v="0"/>
    <n v="1427266860"/>
    <x v="2692"/>
    <b v="0"/>
    <x v="29"/>
    <b v="0"/>
  </r>
  <r>
    <n v="2693"/>
    <x v="2692"/>
    <s v="I want to start a food truck that specializes in chili cheese dogs, using new kinds of meats, cheeses and toppings you wouldn't imagine"/>
    <x v="10"/>
    <x v="130"/>
    <x v="2"/>
    <x v="0"/>
    <x v="0"/>
    <n v="1407899966"/>
    <x v="2693"/>
    <b v="0"/>
    <x v="83"/>
    <b v="0"/>
  </r>
  <r>
    <n v="2694"/>
    <x v="2693"/>
    <s v="Gourmet taco truck infusing savory smoky flavors into your tacos, so when you open your container the aroma and actual smoke  flows out"/>
    <x v="11"/>
    <x v="116"/>
    <x v="2"/>
    <x v="0"/>
    <x v="0"/>
    <n v="1411701739"/>
    <x v="2694"/>
    <b v="0"/>
    <x v="29"/>
    <b v="0"/>
  </r>
  <r>
    <n v="2695"/>
    <x v="2694"/>
    <s v="I am creating food magic on the go! Amazing food isn't just for sitdown restaraunts anymore!"/>
    <x v="36"/>
    <x v="1840"/>
    <x v="2"/>
    <x v="0"/>
    <x v="0"/>
    <n v="1428981718"/>
    <x v="2695"/>
    <b v="0"/>
    <x v="83"/>
    <b v="0"/>
  </r>
  <r>
    <n v="2696"/>
    <x v="2695"/>
    <s v="The dream to own a food truck, rolling wherever the army sends me, hiring other military spouses and veterans alike! Giving back!"/>
    <x v="127"/>
    <x v="1841"/>
    <x v="2"/>
    <x v="0"/>
    <x v="0"/>
    <n v="1419538560"/>
    <x v="2696"/>
    <b v="0"/>
    <x v="44"/>
    <b v="0"/>
  </r>
  <r>
    <n v="2697"/>
    <x v="2696"/>
    <s v="Stuffed waffles made from Dough. Sweet, savory, salty and then stuffed with meats, fruits, and sauces!"/>
    <x v="165"/>
    <x v="1842"/>
    <x v="2"/>
    <x v="0"/>
    <x v="0"/>
    <n v="1438552800"/>
    <x v="2697"/>
    <b v="0"/>
    <x v="47"/>
    <b v="0"/>
  </r>
  <r>
    <n v="2698"/>
    <x v="2697"/>
    <s v="We 'd love to give some TLC to our vintage pink taco trailer so we can continue to cook our signature Baja style shrimp tacos!"/>
    <x v="6"/>
    <x v="1843"/>
    <x v="2"/>
    <x v="0"/>
    <x v="0"/>
    <n v="1403904808"/>
    <x v="2698"/>
    <b v="0"/>
    <x v="84"/>
    <b v="0"/>
  </r>
  <r>
    <n v="2699"/>
    <x v="2698"/>
    <s v="Hi, I want make my first bakery. Food truck was great, but I not have a car licence. So, help me to be my dream!"/>
    <x v="365"/>
    <x v="117"/>
    <x v="2"/>
    <x v="5"/>
    <x v="5"/>
    <n v="1407533463"/>
    <x v="2699"/>
    <b v="0"/>
    <x v="78"/>
    <b v="0"/>
  </r>
  <r>
    <n v="2700"/>
    <x v="2699"/>
    <s v="I currently own and operate a hot dog cart. I am hoping to purchase a used food truck so I can do business year round!"/>
    <x v="204"/>
    <x v="119"/>
    <x v="2"/>
    <x v="0"/>
    <x v="0"/>
    <n v="1411073972"/>
    <x v="2700"/>
    <b v="0"/>
    <x v="80"/>
    <b v="0"/>
  </r>
  <r>
    <n v="2701"/>
    <x v="2700"/>
    <s v="We have been working extra hard to get our new training space ready and with a little extra help we hope to dream big for the future!"/>
    <x v="104"/>
    <x v="76"/>
    <x v="3"/>
    <x v="17"/>
    <x v="3"/>
    <n v="1491586534"/>
    <x v="2701"/>
    <b v="0"/>
    <x v="67"/>
    <b v="0"/>
  </r>
  <r>
    <n v="2702"/>
    <x v="2701"/>
    <s v="The next phase of the evolution of Hygienic Art is the building of New London's first amphitheater, a covering for the Art Park."/>
    <x v="3"/>
    <x v="1844"/>
    <x v="3"/>
    <x v="0"/>
    <x v="0"/>
    <n v="1491416077"/>
    <x v="2702"/>
    <b v="1"/>
    <x v="55"/>
    <b v="0"/>
  </r>
  <r>
    <n v="2703"/>
    <x v="2702"/>
    <s v="Â¡Tu nuevo espacio cultural multidisciplinario en el centro de Pachuca, Hidalgo"/>
    <x v="79"/>
    <x v="1845"/>
    <x v="0"/>
    <x v="14"/>
    <x v="10"/>
    <n v="1490196830"/>
    <x v="2703"/>
    <b v="0"/>
    <x v="43"/>
    <b v="0"/>
  </r>
  <r>
    <n v="2704"/>
    <x v="2703"/>
    <s v="We plan to rescue, relocate, and repurpose, a historic Little Red Brick House, to be incorporated into a riverfront amphitheater."/>
    <x v="266"/>
    <x v="1288"/>
    <x v="3"/>
    <x v="0"/>
    <x v="0"/>
    <n v="1491421314"/>
    <x v="2704"/>
    <b v="0"/>
    <x v="63"/>
    <b v="0"/>
  </r>
  <r>
    <n v="2705"/>
    <x v="2704"/>
    <s v="Help light the lights at the historic Fischer Theatre in Danville, IL."/>
    <x v="281"/>
    <x v="1846"/>
    <x v="3"/>
    <x v="0"/>
    <x v="0"/>
    <n v="1490389158"/>
    <x v="2705"/>
    <b v="0"/>
    <x v="22"/>
    <b v="0"/>
  </r>
  <r>
    <n v="2706"/>
    <x v="2705"/>
    <s v="A place where innovation, food, creativity and performance live year round in a historic building in Pioneer Square."/>
    <x v="19"/>
    <x v="1847"/>
    <x v="0"/>
    <x v="0"/>
    <x v="0"/>
    <n v="1413442740"/>
    <x v="2706"/>
    <b v="1"/>
    <x v="40"/>
    <b v="1"/>
  </r>
  <r>
    <n v="2707"/>
    <x v="2706"/>
    <s v="A new performance space in Seattle. A place for artists, comedians, and audiences to meet and collaborate!"/>
    <x v="6"/>
    <x v="1848"/>
    <x v="0"/>
    <x v="0"/>
    <x v="0"/>
    <n v="1369637940"/>
    <x v="2707"/>
    <b v="1"/>
    <x v="476"/>
    <b v="1"/>
  </r>
  <r>
    <n v="2708"/>
    <x v="2707"/>
    <s v="Angel Comedy Club: A permanent home for Londonâ€™s loveliest comedy night - a community comedy club"/>
    <x v="22"/>
    <x v="1849"/>
    <x v="0"/>
    <x v="1"/>
    <x v="1"/>
    <n v="1469119526"/>
    <x v="2708"/>
    <b v="1"/>
    <x v="477"/>
    <b v="1"/>
  </r>
  <r>
    <n v="2709"/>
    <x v="2708"/>
    <s v="Give contemporary circus an artistic home in America.  Help us launch the nationâ€™s first higher education program for circus."/>
    <x v="63"/>
    <x v="1850"/>
    <x v="0"/>
    <x v="0"/>
    <x v="0"/>
    <n v="1475553540"/>
    <x v="2709"/>
    <b v="1"/>
    <x v="478"/>
    <b v="1"/>
  </r>
  <r>
    <n v="2710"/>
    <x v="2709"/>
    <s v="Building Brooklyn's own creative venue for circus, theater and events of all types."/>
    <x v="127"/>
    <x v="1851"/>
    <x v="0"/>
    <x v="0"/>
    <x v="0"/>
    <n v="1407549600"/>
    <x v="2710"/>
    <b v="1"/>
    <x v="479"/>
    <b v="1"/>
  </r>
  <r>
    <n v="2711"/>
    <x v="2710"/>
    <s v="We're aiming to launch a production involving circus performers, musicians and artists in a new space, creating a night of live art."/>
    <x v="366"/>
    <x v="1852"/>
    <x v="0"/>
    <x v="1"/>
    <x v="1"/>
    <n v="1403301660"/>
    <x v="2711"/>
    <b v="1"/>
    <x v="196"/>
    <b v="1"/>
  </r>
  <r>
    <n v="2712"/>
    <x v="2711"/>
    <s v="Voix de Ville is a pop-up imaginarium of neo-vaudeville, musical extravaganza, circus arts, comedy, and theatre in a tiny circus tent!"/>
    <x v="62"/>
    <x v="1853"/>
    <x v="0"/>
    <x v="0"/>
    <x v="0"/>
    <n v="1373738400"/>
    <x v="2712"/>
    <b v="1"/>
    <x v="235"/>
    <b v="1"/>
  </r>
  <r>
    <n v="2713"/>
    <x v="2712"/>
    <s v="Help support the Acro-Cats kitten and cat rescue and adoption effort! They need a bus to continue finding felines homes across the US."/>
    <x v="60"/>
    <x v="1854"/>
    <x v="0"/>
    <x v="0"/>
    <x v="0"/>
    <n v="1450971684"/>
    <x v="2713"/>
    <b v="1"/>
    <x v="480"/>
    <b v="1"/>
  </r>
  <r>
    <n v="2714"/>
    <x v="2713"/>
    <s v="The Crane will be the new home for independent theater in Northeast Minneapolis"/>
    <x v="31"/>
    <x v="1855"/>
    <x v="0"/>
    <x v="0"/>
    <x v="0"/>
    <n v="1476486000"/>
    <x v="2714"/>
    <b v="1"/>
    <x v="120"/>
    <b v="1"/>
  </r>
  <r>
    <n v="2715"/>
    <x v="2714"/>
    <s v="The creators of Five Dollar Comedy Week are building a permanent home for affordable live comedy shows and classes in Philadelphia."/>
    <x v="14"/>
    <x v="1856"/>
    <x v="0"/>
    <x v="0"/>
    <x v="0"/>
    <n v="1456047228"/>
    <x v="2715"/>
    <b v="1"/>
    <x v="481"/>
    <b v="1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x v="3"/>
    <n v="1444291193"/>
    <x v="2716"/>
    <b v="1"/>
    <x v="482"/>
    <b v="1"/>
  </r>
  <r>
    <n v="2717"/>
    <x v="2716"/>
    <s v="ONLY HOURS LEFT ON THE CAMPAIGN! Our stretch goal is $35k; let's build a home for standup/improv shows &amp; classes in VT!"/>
    <x v="31"/>
    <x v="1858"/>
    <x v="0"/>
    <x v="0"/>
    <x v="0"/>
    <n v="1417906649"/>
    <x v="2717"/>
    <b v="1"/>
    <x v="166"/>
    <b v="1"/>
  </r>
  <r>
    <n v="2718"/>
    <x v="2717"/>
    <s v="The Bard has burst beyond the big top and we're reaching out to our Beloved Benefactors to help build our festival's future."/>
    <x v="102"/>
    <x v="1859"/>
    <x v="0"/>
    <x v="0"/>
    <x v="0"/>
    <n v="1462316400"/>
    <x v="2718"/>
    <b v="1"/>
    <x v="265"/>
    <b v="1"/>
  </r>
  <r>
    <n v="2719"/>
    <x v="2718"/>
    <s v="Our high school theater in Allentown, New Jersey was rad - in 1972. Help us bring our theater into present day and light up our stage!"/>
    <x v="12"/>
    <x v="1860"/>
    <x v="0"/>
    <x v="0"/>
    <x v="0"/>
    <n v="1460936694"/>
    <x v="2719"/>
    <b v="0"/>
    <x v="50"/>
    <b v="1"/>
  </r>
  <r>
    <n v="2720"/>
    <x v="2719"/>
    <s v="An improv, sketch and experimental comedy and cocktail venue in downtown Grand Rapids, Michigan"/>
    <x v="31"/>
    <x v="1861"/>
    <x v="0"/>
    <x v="0"/>
    <x v="0"/>
    <n v="1478866253"/>
    <x v="2720"/>
    <b v="0"/>
    <x v="210"/>
    <b v="1"/>
  </r>
  <r>
    <n v="2721"/>
    <x v="2720"/>
    <s v="Pi Crust is a breakout board for the Raspberry Pi that makes it easier to connect electronics - help us to bring this into kit form!"/>
    <x v="47"/>
    <x v="1862"/>
    <x v="0"/>
    <x v="1"/>
    <x v="1"/>
    <n v="1378494000"/>
    <x v="2721"/>
    <b v="0"/>
    <x v="314"/>
    <b v="1"/>
  </r>
  <r>
    <n v="2722"/>
    <x v="2721"/>
    <s v="Want people to put down their phone more often? Ransomly creates 'quiet' spaces to help us reconnect with the real people in our lives."/>
    <x v="10"/>
    <x v="1863"/>
    <x v="0"/>
    <x v="0"/>
    <x v="0"/>
    <n v="1485722053"/>
    <x v="2722"/>
    <b v="0"/>
    <x v="333"/>
    <b v="1"/>
  </r>
  <r>
    <n v="2723"/>
    <x v="2722"/>
    <s v="The most compact and versatile workout product designed to give you unlimited exercise options in the comfort of your home or office."/>
    <x v="14"/>
    <x v="1864"/>
    <x v="0"/>
    <x v="0"/>
    <x v="0"/>
    <n v="1420060088"/>
    <x v="2723"/>
    <b v="0"/>
    <x v="282"/>
    <b v="1"/>
  </r>
  <r>
    <n v="2724"/>
    <x v="2723"/>
    <s v="RPi.GPIO Quick reference for GPIO programming on Raspberry Pi. Python code &amp; port ID labels in a convenient 6&quot; PCB ruler"/>
    <x v="367"/>
    <x v="1865"/>
    <x v="0"/>
    <x v="1"/>
    <x v="1"/>
    <n v="1439625059"/>
    <x v="2724"/>
    <b v="0"/>
    <x v="483"/>
    <b v="1"/>
  </r>
  <r>
    <n v="2725"/>
    <x v="2724"/>
    <s v="Best Net Zero energy solution for new or existing house (no more heating or electricity bills)."/>
    <x v="79"/>
    <x v="1866"/>
    <x v="0"/>
    <x v="5"/>
    <x v="5"/>
    <n v="1488390735"/>
    <x v="2725"/>
    <b v="0"/>
    <x v="116"/>
    <b v="1"/>
  </r>
  <r>
    <n v="2726"/>
    <x v="2725"/>
    <s v="Krimston TWO: iPhone Dual SIM Case"/>
    <x v="57"/>
    <x v="1867"/>
    <x v="0"/>
    <x v="0"/>
    <x v="0"/>
    <n v="1461333311"/>
    <x v="2726"/>
    <b v="0"/>
    <x v="442"/>
    <b v="1"/>
  </r>
  <r>
    <n v="2727"/>
    <x v="2726"/>
    <s v="Introducing the PiDrive, a high capacity Solid State Drive (SSD) expansion card for the Raspberry Pi B+, A+, and B+ v2!"/>
    <x v="3"/>
    <x v="1868"/>
    <x v="0"/>
    <x v="0"/>
    <x v="0"/>
    <n v="1438964063"/>
    <x v="2727"/>
    <b v="0"/>
    <x v="484"/>
    <b v="1"/>
  </r>
  <r>
    <n v="2728"/>
    <x v="2727"/>
    <s v="SSD, WiFi, RTC w/Battery and high power USB all in one shield."/>
    <x v="36"/>
    <x v="1869"/>
    <x v="0"/>
    <x v="0"/>
    <x v="0"/>
    <n v="1451485434"/>
    <x v="2728"/>
    <b v="0"/>
    <x v="413"/>
    <b v="1"/>
  </r>
  <r>
    <n v="2729"/>
    <x v="2728"/>
    <s v="A luggage that is more than a luggage! It is what you want it to be."/>
    <x v="51"/>
    <x v="1870"/>
    <x v="0"/>
    <x v="0"/>
    <x v="0"/>
    <n v="1430459197"/>
    <x v="2729"/>
    <b v="0"/>
    <x v="23"/>
    <b v="1"/>
  </r>
  <r>
    <n v="2730"/>
    <x v="2729"/>
    <s v="The world's most powerful portable speaker and guitar amplifier. Turns any surface into a speaker."/>
    <x v="100"/>
    <x v="1871"/>
    <x v="0"/>
    <x v="0"/>
    <x v="0"/>
    <n v="1366635575"/>
    <x v="2730"/>
    <b v="0"/>
    <x v="345"/>
    <b v="1"/>
  </r>
  <r>
    <n v="2731"/>
    <x v="2730"/>
    <s v="Providing a control system and cybersecurity hands-on educational platform for professionals, home-use, and academic institutions."/>
    <x v="11"/>
    <x v="1872"/>
    <x v="0"/>
    <x v="0"/>
    <x v="0"/>
    <n v="1413604800"/>
    <x v="2731"/>
    <b v="0"/>
    <x v="77"/>
    <b v="1"/>
  </r>
  <r>
    <n v="2732"/>
    <x v="2731"/>
    <s v="BrightFingers' lighting keyboard, gloves and software give kids a multi-sensory way to learn to type â€” and the desire to practice."/>
    <x v="14"/>
    <x v="1873"/>
    <x v="0"/>
    <x v="0"/>
    <x v="0"/>
    <n v="1369699200"/>
    <x v="2732"/>
    <b v="0"/>
    <x v="96"/>
    <b v="1"/>
  </r>
  <r>
    <n v="2733"/>
    <x v="2732"/>
    <s v="Students, makers, and engineers can write Linux software applications to achieve any network functions, such as NAS, VPN and Firewall."/>
    <x v="63"/>
    <x v="1874"/>
    <x v="0"/>
    <x v="0"/>
    <x v="0"/>
    <n v="1428643974"/>
    <x v="2733"/>
    <b v="0"/>
    <x v="46"/>
    <b v="1"/>
  </r>
  <r>
    <n v="2734"/>
    <x v="2733"/>
    <s v="Award-Winning Audio Design Experts Voix are back with their latest product. The amazing mi8| Retro Duo Wireless Stereo Sound System."/>
    <x v="332"/>
    <x v="1875"/>
    <x v="0"/>
    <x v="0"/>
    <x v="0"/>
    <n v="1476395940"/>
    <x v="2734"/>
    <b v="0"/>
    <x v="430"/>
    <b v="1"/>
  </r>
  <r>
    <n v="2735"/>
    <x v="2734"/>
    <s v="The Pi Supply is an intelligent power switch for the Raspberry Pi which includes hard on and off switches and auto-off on shutdown."/>
    <x v="47"/>
    <x v="1876"/>
    <x v="0"/>
    <x v="1"/>
    <x v="1"/>
    <n v="1363204800"/>
    <x v="2735"/>
    <b v="0"/>
    <x v="485"/>
    <b v="1"/>
  </r>
  <r>
    <n v="2736"/>
    <x v="2735"/>
    <s v="Fully Programmable Solar BMS ( Battery Management System ) Learn to program microcontrollers and HW design video tutorials_x000a_Open Source"/>
    <x v="6"/>
    <x v="1877"/>
    <x v="0"/>
    <x v="5"/>
    <x v="5"/>
    <n v="1398268773"/>
    <x v="2736"/>
    <b v="0"/>
    <x v="6"/>
    <b v="1"/>
  </r>
  <r>
    <n v="2737"/>
    <x v="2736"/>
    <s v="An innovative portable generator that turns heat into electricity. Now with 10 Watts of power at your fingertips... all while you cook!"/>
    <x v="11"/>
    <x v="1878"/>
    <x v="0"/>
    <x v="0"/>
    <x v="0"/>
    <n v="1389812400"/>
    <x v="2737"/>
    <b v="0"/>
    <x v="231"/>
    <b v="1"/>
  </r>
  <r>
    <n v="2738"/>
    <x v="2737"/>
    <s v="Bringing back the Mojo to the new iPhone with our award winning  removable battery case with customized 3D printed top cover"/>
    <x v="10"/>
    <x v="1879"/>
    <x v="0"/>
    <x v="0"/>
    <x v="0"/>
    <n v="1478402804"/>
    <x v="2738"/>
    <b v="0"/>
    <x v="41"/>
    <b v="1"/>
  </r>
  <r>
    <n v="2739"/>
    <x v="2738"/>
    <s v="LPLC Board; A powerful, low cost, ultra low power microcontroller development board with template software and online tutorials."/>
    <x v="184"/>
    <x v="1880"/>
    <x v="0"/>
    <x v="1"/>
    <x v="1"/>
    <n v="1399324717"/>
    <x v="2739"/>
    <b v="0"/>
    <x v="277"/>
    <b v="1"/>
  </r>
  <r>
    <n v="2740"/>
    <x v="2739"/>
    <s v="I am interested in testing the plant yields of this vertical garden as well as some other applications"/>
    <x v="43"/>
    <x v="622"/>
    <x v="0"/>
    <x v="0"/>
    <x v="0"/>
    <n v="1426117552"/>
    <x v="2740"/>
    <b v="0"/>
    <x v="57"/>
    <b v="1"/>
  </r>
  <r>
    <n v="2741"/>
    <x v="2740"/>
    <s v="Help me publish my 1st children's book as an aspiring author!"/>
    <x v="6"/>
    <x v="428"/>
    <x v="2"/>
    <x v="0"/>
    <x v="0"/>
    <n v="1413770820"/>
    <x v="2741"/>
    <b v="0"/>
    <x v="80"/>
    <b v="0"/>
  </r>
  <r>
    <n v="2742"/>
    <x v="2741"/>
    <s v="The pachyderms at the Denver Zoo are moving. Follow along on the convoluted journey to their new home."/>
    <x v="30"/>
    <x v="1881"/>
    <x v="2"/>
    <x v="0"/>
    <x v="0"/>
    <n v="1337102187"/>
    <x v="2742"/>
    <b v="0"/>
    <x v="59"/>
    <b v="0"/>
  </r>
  <r>
    <n v="2743"/>
    <x v="2742"/>
    <s v="One Christmas every child was naughty, and Santa's son _x000a_St. Nick Jr sacrifices all his gifts over his whole life, for the children"/>
    <x v="368"/>
    <x v="117"/>
    <x v="2"/>
    <x v="0"/>
    <x v="0"/>
    <n v="1476863607"/>
    <x v="2743"/>
    <b v="0"/>
    <x v="78"/>
    <b v="0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x v="0"/>
    <n v="1330478998"/>
    <x v="2744"/>
    <b v="0"/>
    <x v="19"/>
    <b v="0"/>
  </r>
  <r>
    <n v="2745"/>
    <x v="2744"/>
    <s v="A spunky little girl, driven by a love of pumpkin pie, overcomes her fears and serendipitiously discovers what she'll be for Halloween"/>
    <x v="6"/>
    <x v="1883"/>
    <x v="2"/>
    <x v="0"/>
    <x v="0"/>
    <n v="1342309368"/>
    <x v="2745"/>
    <b v="0"/>
    <x v="72"/>
    <b v="0"/>
  </r>
  <r>
    <n v="2746"/>
    <x v="2745"/>
    <s v="An easy fun way for children to understand the physical limitations of someone with CFIDS and Fibromyalgia using marbles and a jar."/>
    <x v="9"/>
    <x v="1688"/>
    <x v="2"/>
    <x v="0"/>
    <x v="0"/>
    <n v="1409337911"/>
    <x v="2746"/>
    <b v="0"/>
    <x v="10"/>
    <b v="0"/>
  </r>
  <r>
    <n v="2747"/>
    <x v="2746"/>
    <s v="A collection of childrens poems written to educate, inspire and create quality time with parents. Beautifully illustrated, 44 pp."/>
    <x v="2"/>
    <x v="133"/>
    <x v="2"/>
    <x v="0"/>
    <x v="0"/>
    <n v="1339816200"/>
    <x v="2747"/>
    <b v="0"/>
    <x v="80"/>
    <b v="0"/>
  </r>
  <r>
    <n v="2748"/>
    <x v="2747"/>
    <s v="Interactive Book with Audio to learn the Ojibwe Language for Children.  Website, Ebook and more!"/>
    <x v="10"/>
    <x v="500"/>
    <x v="2"/>
    <x v="0"/>
    <x v="0"/>
    <n v="1472835802"/>
    <x v="2748"/>
    <b v="0"/>
    <x v="80"/>
    <b v="0"/>
  </r>
  <r>
    <n v="2749"/>
    <x v="2748"/>
    <s v="Self-publishing my children's book."/>
    <x v="3"/>
    <x v="178"/>
    <x v="2"/>
    <x v="0"/>
    <x v="0"/>
    <n v="1428171037"/>
    <x v="2749"/>
    <b v="0"/>
    <x v="84"/>
    <b v="0"/>
  </r>
  <r>
    <n v="2750"/>
    <x v="2749"/>
    <s v="This is a journal where parents daily write something positive about their child.  Places for pictures, too."/>
    <x v="369"/>
    <x v="117"/>
    <x v="2"/>
    <x v="0"/>
    <x v="0"/>
    <n v="1341086400"/>
    <x v="2750"/>
    <b v="0"/>
    <x v="78"/>
    <b v="0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x v="0"/>
    <n v="1403039842"/>
    <x v="2751"/>
    <b v="0"/>
    <x v="78"/>
    <b v="0"/>
  </r>
  <r>
    <n v="2752"/>
    <x v="2751"/>
    <s v="Andrew wonders if his life would be more exciting if he'd been hatched a frog. Shiny and green just seems more exciting to him. Until.."/>
    <x v="225"/>
    <x v="1100"/>
    <x v="2"/>
    <x v="0"/>
    <x v="0"/>
    <n v="1324232504"/>
    <x v="2752"/>
    <b v="0"/>
    <x v="25"/>
    <b v="0"/>
  </r>
  <r>
    <n v="2753"/>
    <x v="2752"/>
    <s v="Written by my daughter and myself, illustrated by Jack Wiens. Everything is complete except for publishing."/>
    <x v="13"/>
    <x v="163"/>
    <x v="2"/>
    <x v="0"/>
    <x v="0"/>
    <n v="1346017023"/>
    <x v="2753"/>
    <b v="0"/>
    <x v="22"/>
    <b v="0"/>
  </r>
  <r>
    <n v="2754"/>
    <x v="2753"/>
    <s v="I have been a writer all my life. But until recently never a parent. I want to write a children book for my children, and yours!"/>
    <x v="3"/>
    <x v="117"/>
    <x v="2"/>
    <x v="0"/>
    <x v="0"/>
    <n v="1410448551"/>
    <x v="2754"/>
    <b v="0"/>
    <x v="78"/>
    <b v="0"/>
  </r>
  <r>
    <n v="2755"/>
    <x v="2754"/>
    <s v="Colourful and imaginative book app for children, will be relished especially by those with Irish roots."/>
    <x v="2"/>
    <x v="92"/>
    <x v="2"/>
    <x v="17"/>
    <x v="3"/>
    <n v="1428519527"/>
    <x v="2755"/>
    <b v="0"/>
    <x v="41"/>
    <b v="0"/>
  </r>
  <r>
    <n v="2756"/>
    <x v="2755"/>
    <s v="We all pray to the same God no matter what name we might refer to Him as.  Our children deserve to know this basic truth."/>
    <x v="3"/>
    <x v="1884"/>
    <x v="2"/>
    <x v="0"/>
    <x v="0"/>
    <n v="1389476201"/>
    <x v="2756"/>
    <b v="0"/>
    <x v="51"/>
    <b v="0"/>
  </r>
  <r>
    <n v="2757"/>
    <x v="2756"/>
    <s v="A children's letter book that Lampoons Hillary Clinton"/>
    <x v="15"/>
    <x v="115"/>
    <x v="2"/>
    <x v="0"/>
    <x v="0"/>
    <n v="1470498332"/>
    <x v="2757"/>
    <b v="0"/>
    <x v="84"/>
    <b v="0"/>
  </r>
  <r>
    <n v="2758"/>
    <x v="2757"/>
    <s v="Water Bomb Fight, Swooped &amp; Moon You Are Unique by Soraya Yvette are Christ centred Aussie outdoor fun adventure books for tween/teens"/>
    <x v="13"/>
    <x v="731"/>
    <x v="2"/>
    <x v="2"/>
    <x v="2"/>
    <n v="1476095783"/>
    <x v="2758"/>
    <b v="0"/>
    <x v="79"/>
    <b v="0"/>
  </r>
  <r>
    <n v="2759"/>
    <x v="2758"/>
    <s v="READY TO PRINT. A fun 38 page full color, hand illustrated children's book based on Australian animals and Indigenous Legends."/>
    <x v="28"/>
    <x v="522"/>
    <x v="2"/>
    <x v="2"/>
    <x v="2"/>
    <n v="1468658866"/>
    <x v="2759"/>
    <b v="0"/>
    <x v="84"/>
    <b v="0"/>
  </r>
  <r>
    <n v="2760"/>
    <x v="2759"/>
    <s v="A fantastic Doggie Adventure filled with laughter, tears and heroics. Lets get a fresh New Edition of Bosley published for all to enjoy"/>
    <x v="10"/>
    <x v="117"/>
    <x v="2"/>
    <x v="1"/>
    <x v="1"/>
    <n v="1371726258"/>
    <x v="2760"/>
    <b v="0"/>
    <x v="78"/>
    <b v="0"/>
  </r>
  <r>
    <n v="2761"/>
    <x v="2760"/>
    <s v="Help me give away 500 copies of my picture book so more kids will know US geography!"/>
    <x v="10"/>
    <x v="1275"/>
    <x v="2"/>
    <x v="0"/>
    <x v="0"/>
    <n v="1357176693"/>
    <x v="2761"/>
    <b v="0"/>
    <x v="80"/>
    <b v="0"/>
  </r>
  <r>
    <n v="2762"/>
    <x v="2761"/>
    <s v="How-to book of toys and games constructed from materials found in nature, recyclable and easily available."/>
    <x v="53"/>
    <x v="379"/>
    <x v="2"/>
    <x v="0"/>
    <x v="0"/>
    <n v="1332114795"/>
    <x v="2762"/>
    <b v="0"/>
    <x v="29"/>
    <b v="0"/>
  </r>
  <r>
    <n v="2763"/>
    <x v="2762"/>
    <s v="How Santa finds childrens homes without getting lost by following certain stars."/>
    <x v="371"/>
    <x v="456"/>
    <x v="2"/>
    <x v="0"/>
    <x v="0"/>
    <n v="1369403684"/>
    <x v="2763"/>
    <b v="0"/>
    <x v="83"/>
    <b v="0"/>
  </r>
  <r>
    <n v="2764"/>
    <x v="2763"/>
    <s v="My Budding Bears are four teddy bears living in an enchanted garden sharing friendship, tea parties and delightful adventures."/>
    <x v="23"/>
    <x v="372"/>
    <x v="2"/>
    <x v="0"/>
    <x v="0"/>
    <n v="1338404400"/>
    <x v="2764"/>
    <b v="0"/>
    <x v="80"/>
    <b v="0"/>
  </r>
  <r>
    <n v="2765"/>
    <x v="2764"/>
    <s v="I am writing an illustrated book for children ages 3 to 7 that meshes technology in everyday life stories."/>
    <x v="23"/>
    <x v="117"/>
    <x v="2"/>
    <x v="0"/>
    <x v="0"/>
    <n v="1351432428"/>
    <x v="2765"/>
    <b v="0"/>
    <x v="78"/>
    <b v="0"/>
  </r>
  <r>
    <n v="2766"/>
    <x v="2765"/>
    <s v="Jambie is a children's book geared towards kids ages 4-9 years of age. This book teaches young children about making wise decisions."/>
    <x v="10"/>
    <x v="173"/>
    <x v="2"/>
    <x v="0"/>
    <x v="0"/>
    <n v="1313078518"/>
    <x v="2766"/>
    <b v="0"/>
    <x v="80"/>
    <b v="0"/>
  </r>
  <r>
    <n v="2767"/>
    <x v="2766"/>
    <s v="An animated bedtime story with Dedka, Babka and the rest of the family working together on a BIG problem"/>
    <x v="23"/>
    <x v="1172"/>
    <x v="2"/>
    <x v="5"/>
    <x v="5"/>
    <n v="1439766050"/>
    <x v="2767"/>
    <b v="0"/>
    <x v="83"/>
    <b v="0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x v="0"/>
    <n v="1333028723"/>
    <x v="2768"/>
    <b v="0"/>
    <x v="69"/>
    <b v="0"/>
  </r>
  <r>
    <n v="2769"/>
    <x v="2768"/>
    <s v="Raph the Ninja Giraffe is a project that is my 5 year old sons idea, &amp; I am working with him to bring his idea to life."/>
    <x v="134"/>
    <x v="369"/>
    <x v="2"/>
    <x v="1"/>
    <x v="1"/>
    <n v="1401997790"/>
    <x v="2769"/>
    <b v="0"/>
    <x v="84"/>
    <b v="0"/>
  </r>
  <r>
    <n v="2770"/>
    <x v="2769"/>
    <s v="A story about two friends who part ways because they are different, then reunite after learning they both are made of atoms."/>
    <x v="22"/>
    <x v="1886"/>
    <x v="2"/>
    <x v="0"/>
    <x v="0"/>
    <n v="1395158130"/>
    <x v="2770"/>
    <b v="0"/>
    <x v="51"/>
    <b v="0"/>
  </r>
  <r>
    <n v="2771"/>
    <x v="2770"/>
    <s v="Hello Vermont are books that demonstrate the 4 seasons. Subtitles: Soggy Spring, Sizzling Summer, Fabulous Fall &amp; Winter Wonderland."/>
    <x v="372"/>
    <x v="117"/>
    <x v="2"/>
    <x v="0"/>
    <x v="0"/>
    <n v="1359738000"/>
    <x v="2771"/>
    <b v="0"/>
    <x v="78"/>
    <b v="0"/>
  </r>
  <r>
    <n v="2772"/>
    <x v="2771"/>
    <s v="See the little boy in the photo? Doesn't he look angelic? Wouldn't you like to read his story? Take a look at this......."/>
    <x v="6"/>
    <x v="117"/>
    <x v="2"/>
    <x v="0"/>
    <x v="0"/>
    <n v="1381006294"/>
    <x v="2772"/>
    <b v="0"/>
    <x v="78"/>
    <b v="0"/>
  </r>
  <r>
    <n v="2773"/>
    <x v="2772"/>
    <s v="Parents know the pain of rereading bad bedtime stories. I want to write stories that all ages will enjoy"/>
    <x v="373"/>
    <x v="116"/>
    <x v="2"/>
    <x v="5"/>
    <x v="5"/>
    <n v="1461530721"/>
    <x v="2773"/>
    <b v="0"/>
    <x v="29"/>
    <b v="0"/>
  </r>
  <r>
    <n v="2774"/>
    <x v="2773"/>
    <s v="Building the inner wealth of children builds stronger families, schools and communities. Peaceful and positive relationships flourish."/>
    <x v="23"/>
    <x v="365"/>
    <x v="2"/>
    <x v="0"/>
    <x v="0"/>
    <n v="1362711728"/>
    <x v="2774"/>
    <b v="0"/>
    <x v="62"/>
    <b v="0"/>
  </r>
  <r>
    <n v="2775"/>
    <x v="2774"/>
    <s v="Kids Radio Theatre is a radio show played on National Pubic Radio to teach children all about theatre every Sunday 20 states."/>
    <x v="10"/>
    <x v="403"/>
    <x v="2"/>
    <x v="0"/>
    <x v="0"/>
    <n v="1323994754"/>
    <x v="2775"/>
    <b v="0"/>
    <x v="84"/>
    <b v="0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x v="0"/>
    <n v="1434092876"/>
    <x v="2776"/>
    <b v="0"/>
    <x v="17"/>
    <b v="0"/>
  </r>
  <r>
    <n v="2777"/>
    <x v="2776"/>
    <s v="Thisis a children's story.It teaches family values and about other animals in the forest.It teaches the value of friendship also.Thanks"/>
    <x v="9"/>
    <x v="115"/>
    <x v="2"/>
    <x v="0"/>
    <x v="0"/>
    <n v="1437149004"/>
    <x v="2777"/>
    <b v="0"/>
    <x v="29"/>
    <b v="0"/>
  </r>
  <r>
    <n v="2778"/>
    <x v="2777"/>
    <s v="Mariah is an illustrated story of a girl and a tiny Mermaid._x000a_Make  your own Mermaid Doll with the included knitting or sewing pattern!"/>
    <x v="62"/>
    <x v="1166"/>
    <x v="2"/>
    <x v="0"/>
    <x v="0"/>
    <n v="1409009306"/>
    <x v="2778"/>
    <b v="0"/>
    <x v="41"/>
    <b v="0"/>
  </r>
  <r>
    <n v="2779"/>
    <x v="2778"/>
    <s v="Our Moon is a simple book based on a nightly tradition my mother and youngest son started while I was working away."/>
    <x v="30"/>
    <x v="500"/>
    <x v="2"/>
    <x v="0"/>
    <x v="0"/>
    <n v="1448204621"/>
    <x v="2779"/>
    <b v="0"/>
    <x v="29"/>
    <b v="0"/>
  </r>
  <r>
    <n v="2780"/>
    <x v="2779"/>
    <s v="Turn the World with my kids, and then write a book with the advice for traveling with baby"/>
    <x v="57"/>
    <x v="117"/>
    <x v="2"/>
    <x v="13"/>
    <x v="3"/>
    <n v="1489142688"/>
    <x v="2780"/>
    <b v="0"/>
    <x v="78"/>
    <b v="0"/>
  </r>
  <r>
    <n v="2781"/>
    <x v="2780"/>
    <s v="STRIKE, DANCE AND RISE with us at the University of Utah to end violence against women and girls!"/>
    <x v="21"/>
    <x v="1887"/>
    <x v="0"/>
    <x v="0"/>
    <x v="0"/>
    <n v="1423724400"/>
    <x v="2781"/>
    <b v="0"/>
    <x v="33"/>
    <b v="1"/>
  </r>
  <r>
    <n v="2782"/>
    <x v="2781"/>
    <s v="The premiere theatre troupe in SE Michigan offering acting opportunities for the 50+ actor."/>
    <x v="28"/>
    <x v="647"/>
    <x v="0"/>
    <x v="0"/>
    <x v="0"/>
    <n v="1424149140"/>
    <x v="2782"/>
    <b v="0"/>
    <x v="59"/>
    <b v="1"/>
  </r>
  <r>
    <n v="2783"/>
    <x v="2782"/>
    <s v="A new, LGBTQ focused adaptation of As You Like It that puts Celia and Rosalind's romantic relationship centre stage for the first time."/>
    <x v="28"/>
    <x v="1288"/>
    <x v="0"/>
    <x v="1"/>
    <x v="1"/>
    <n v="1429793446"/>
    <x v="2783"/>
    <b v="0"/>
    <x v="42"/>
    <b v="1"/>
  </r>
  <r>
    <n v="2784"/>
    <x v="2783"/>
    <s v="David Sedaris' &quot;The Santaland Diaries&quot; starring Matt Crabtree at The Working Stage Theatre in Hollywood!"/>
    <x v="12"/>
    <x v="583"/>
    <x v="0"/>
    <x v="0"/>
    <x v="0"/>
    <n v="1414608843"/>
    <x v="2784"/>
    <b v="0"/>
    <x v="52"/>
    <b v="1"/>
  </r>
  <r>
    <n v="2785"/>
    <x v="2784"/>
    <s v="Bare Theatre and Raleigh Little Theatre present Shakespeare's epic, set in a post-apocalyptic dystopia."/>
    <x v="10"/>
    <x v="1888"/>
    <x v="0"/>
    <x v="0"/>
    <x v="0"/>
    <n v="1470430800"/>
    <x v="2785"/>
    <b v="0"/>
    <x v="136"/>
    <b v="1"/>
  </r>
  <r>
    <n v="2786"/>
    <x v="2785"/>
    <s v="A heart-melting farce about sex, art and the lovelorn lay-abouts of London-town."/>
    <x v="30"/>
    <x v="1889"/>
    <x v="0"/>
    <x v="1"/>
    <x v="1"/>
    <n v="1404913180"/>
    <x v="2786"/>
    <b v="0"/>
    <x v="142"/>
    <b v="1"/>
  </r>
  <r>
    <n v="2787"/>
    <x v="2786"/>
    <s v="Orson Welles and Superman meet up to record a radio drama version of their &quot;true&quot; adventure triumphing over Fascist Martians."/>
    <x v="28"/>
    <x v="1890"/>
    <x v="0"/>
    <x v="0"/>
    <x v="0"/>
    <n v="1405658752"/>
    <x v="2787"/>
    <b v="0"/>
    <x v="44"/>
    <b v="1"/>
  </r>
  <r>
    <n v="2788"/>
    <x v="2787"/>
    <s v="MOVING FORWARD! WE HAVE REACHED GOAL BUT HAVE MORE TIME!! PLEASE CONSIDER PLEDGING."/>
    <x v="13"/>
    <x v="420"/>
    <x v="0"/>
    <x v="0"/>
    <x v="0"/>
    <n v="1469811043"/>
    <x v="2788"/>
    <b v="0"/>
    <x v="9"/>
    <b v="1"/>
  </r>
  <r>
    <n v="2789"/>
    <x v="2788"/>
    <s v="BNT's Biggest Adventure So Far: Our 2015 full length production!"/>
    <x v="9"/>
    <x v="1891"/>
    <x v="0"/>
    <x v="0"/>
    <x v="0"/>
    <n v="1426132800"/>
    <x v="2789"/>
    <b v="0"/>
    <x v="54"/>
    <b v="1"/>
  </r>
  <r>
    <n v="2790"/>
    <x v="2789"/>
    <s v="We want to perform the one act play &quot;Old Friends&quot; at the El Portal Theatre in North Hollywood, CA.!!  Help us to get on the stage!!"/>
    <x v="9"/>
    <x v="1892"/>
    <x v="0"/>
    <x v="0"/>
    <x v="0"/>
    <n v="1423693903"/>
    <x v="2790"/>
    <b v="0"/>
    <x v="36"/>
    <b v="1"/>
  </r>
  <r>
    <n v="2791"/>
    <x v="2790"/>
    <s v="A one act play, one act cabaret focusing on various social issues to remind us that when we come together, beautiful things can happen."/>
    <x v="13"/>
    <x v="420"/>
    <x v="0"/>
    <x v="0"/>
    <x v="0"/>
    <n v="1473393600"/>
    <x v="2791"/>
    <b v="0"/>
    <x v="33"/>
    <b v="1"/>
  </r>
  <r>
    <n v="2792"/>
    <x v="2791"/>
    <s v="Homeless and hopeless, this prequel tells the story of a Colorado youth who leans on her friends when family leaves her behind."/>
    <x v="13"/>
    <x v="778"/>
    <x v="0"/>
    <x v="0"/>
    <x v="0"/>
    <n v="1439357559"/>
    <x v="2792"/>
    <b v="0"/>
    <x v="54"/>
    <b v="1"/>
  </r>
  <r>
    <n v="2793"/>
    <x v="2792"/>
    <s v="THE GOODS are Premiering the NEW Australian play DROPPED by Katy Warner @ OLD FITZ THEATRE Dec 8-20 _x000a_Its Godot with Gals n Grenades"/>
    <x v="3"/>
    <x v="1893"/>
    <x v="0"/>
    <x v="2"/>
    <x v="2"/>
    <n v="1437473005"/>
    <x v="2793"/>
    <b v="0"/>
    <x v="196"/>
    <b v="1"/>
  </r>
  <r>
    <n v="2794"/>
    <x v="2793"/>
    <s v="Dusk Theatre have created a brand new adaptation of the hilarious BBC4 comedy &quot;Macbeth Rebothered&quot; originally by The Penny Dreadfuls."/>
    <x v="45"/>
    <x v="735"/>
    <x v="0"/>
    <x v="1"/>
    <x v="1"/>
    <n v="1457031600"/>
    <x v="2794"/>
    <b v="0"/>
    <x v="83"/>
    <b v="1"/>
  </r>
  <r>
    <n v="2795"/>
    <x v="2794"/>
    <s v="A new play about five bad bitches who fought in the Civil War disguised as men, premiering at Ars Nova's ANT Fest."/>
    <x v="176"/>
    <x v="655"/>
    <x v="0"/>
    <x v="0"/>
    <x v="0"/>
    <n v="1402095600"/>
    <x v="2795"/>
    <b v="0"/>
    <x v="9"/>
    <b v="1"/>
  </r>
  <r>
    <n v="2796"/>
    <x v="2795"/>
    <s v="Fishcakes is a piece of new writing for the Camden Fringe that explores a story of love, loss, and all the â€˜little things'."/>
    <x v="134"/>
    <x v="1894"/>
    <x v="0"/>
    <x v="1"/>
    <x v="1"/>
    <n v="1404564028"/>
    <x v="2796"/>
    <b v="0"/>
    <x v="64"/>
    <b v="1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x v="1"/>
    <n v="1404858840"/>
    <x v="2797"/>
    <b v="0"/>
    <x v="225"/>
    <b v="1"/>
  </r>
  <r>
    <n v="2798"/>
    <x v="2797"/>
    <s v="A darkly funny new play about the supermarket industry and its impact on all of our lives by award-nominated playwright Michael Ross."/>
    <x v="10"/>
    <x v="1896"/>
    <x v="0"/>
    <x v="1"/>
    <x v="1"/>
    <n v="1438358400"/>
    <x v="2798"/>
    <b v="0"/>
    <x v="237"/>
    <b v="1"/>
  </r>
  <r>
    <n v="2799"/>
    <x v="2798"/>
    <s v="August012 make their debut at Edinburgh Fringe with their play about the absurdity of wanting to bring children into a deranged world"/>
    <x v="10"/>
    <x v="1897"/>
    <x v="0"/>
    <x v="1"/>
    <x v="1"/>
    <n v="1466179200"/>
    <x v="2799"/>
    <b v="0"/>
    <x v="208"/>
    <b v="1"/>
  </r>
  <r>
    <n v="2800"/>
    <x v="2799"/>
    <s v="Exeter University Theatre Company is bringing the award winning play by Dale Wasserman to Exeter's Northcott Theatre"/>
    <x v="28"/>
    <x v="414"/>
    <x v="0"/>
    <x v="1"/>
    <x v="1"/>
    <n v="1420377366"/>
    <x v="2800"/>
    <b v="0"/>
    <x v="162"/>
    <b v="1"/>
  </r>
  <r>
    <n v="2801"/>
    <x v="2800"/>
    <s v="Arise Theatre Company's production of August Strindberg's expressionist masterpiece 'A Dream Play'."/>
    <x v="2"/>
    <x v="1898"/>
    <x v="0"/>
    <x v="2"/>
    <x v="2"/>
    <n v="1412938800"/>
    <x v="2801"/>
    <b v="0"/>
    <x v="62"/>
    <b v="1"/>
  </r>
  <r>
    <n v="2802"/>
    <x v="2801"/>
    <s v="An honest &amp; inspiring journey with cancer, discovery of self-mortality &amp; celebration of life. Winner of IdeasTap Underbelly Award 2015."/>
    <x v="9"/>
    <x v="987"/>
    <x v="0"/>
    <x v="1"/>
    <x v="1"/>
    <n v="1438875107"/>
    <x v="2802"/>
    <b v="0"/>
    <x v="240"/>
    <b v="1"/>
  </r>
  <r>
    <n v="2803"/>
    <x v="2802"/>
    <s v="An original theatrical production using music, movement and monologues to tell the story of a TN native growing up within a sex ring."/>
    <x v="3"/>
    <x v="1899"/>
    <x v="0"/>
    <x v="0"/>
    <x v="0"/>
    <n v="1437004800"/>
    <x v="2803"/>
    <b v="0"/>
    <x v="261"/>
    <b v="1"/>
  </r>
  <r>
    <n v="2804"/>
    <x v="2803"/>
    <s v="The real-life story of the mysterious 'Piano Man' who washed ashore with no memory; with no speech; but with an amazing ability..."/>
    <x v="28"/>
    <x v="1900"/>
    <x v="0"/>
    <x v="1"/>
    <x v="1"/>
    <n v="1411987990"/>
    <x v="2804"/>
    <b v="0"/>
    <x v="23"/>
    <b v="1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x v="1"/>
    <n v="1440245273"/>
    <x v="2805"/>
    <b v="0"/>
    <x v="59"/>
    <b v="1"/>
  </r>
  <r>
    <n v="2806"/>
    <x v="2805"/>
    <s v="A one woman show about the challenges of being a feminist in a digital age. Touring 6 UK cities. Now with Stretch Goals!"/>
    <x v="9"/>
    <x v="1902"/>
    <x v="0"/>
    <x v="1"/>
    <x v="1"/>
    <n v="1438772400"/>
    <x v="2806"/>
    <b v="0"/>
    <x v="88"/>
    <b v="1"/>
  </r>
  <r>
    <n v="2807"/>
    <x v="2806"/>
    <s v="Bringing Shakespeare back to the Playwrights"/>
    <x v="10"/>
    <x v="540"/>
    <x v="0"/>
    <x v="0"/>
    <x v="0"/>
    <n v="1435611438"/>
    <x v="2807"/>
    <b v="0"/>
    <x v="251"/>
    <b v="1"/>
  </r>
  <r>
    <n v="2808"/>
    <x v="2807"/>
    <s v="Seat of the Pants mounts our first show in a black box space that could become permanent; can you help us excel and seal the deal?"/>
    <x v="37"/>
    <x v="1903"/>
    <x v="0"/>
    <x v="0"/>
    <x v="0"/>
    <n v="1440274735"/>
    <x v="2808"/>
    <b v="0"/>
    <x v="50"/>
    <b v="1"/>
  </r>
  <r>
    <n v="2809"/>
    <x v="2808"/>
    <s v="Sugarglass is a Dublin based theatre company committed to international collaboration. 2016 sees the launch of their NYC division."/>
    <x v="30"/>
    <x v="1904"/>
    <x v="0"/>
    <x v="0"/>
    <x v="0"/>
    <n v="1459348740"/>
    <x v="2809"/>
    <b v="0"/>
    <x v="64"/>
    <b v="1"/>
  </r>
  <r>
    <n v="2810"/>
    <x v="2809"/>
    <s v="We're remounting the musical that brought down the Bush Administration: A Brief History of the Earth And Everything In It!"/>
    <x v="30"/>
    <x v="1905"/>
    <x v="0"/>
    <x v="0"/>
    <x v="0"/>
    <n v="1401595140"/>
    <x v="2810"/>
    <b v="0"/>
    <x v="7"/>
    <b v="1"/>
  </r>
  <r>
    <n v="2811"/>
    <x v="2810"/>
    <s v="Ray Gunn and Starburst is an audio sci-fi/comedy sending up the tropes of classic and pulp science-fiction."/>
    <x v="3"/>
    <x v="1906"/>
    <x v="0"/>
    <x v="1"/>
    <x v="1"/>
    <n v="1424692503"/>
    <x v="2811"/>
    <b v="0"/>
    <x v="52"/>
    <b v="1"/>
  </r>
  <r>
    <n v="2812"/>
    <x v="2811"/>
    <s v="&quot;A short, nasty and razor sharp play in one of Toronto's hottest new &quot;off-off Broadway&quot; style venues."/>
    <x v="10"/>
    <x v="1907"/>
    <x v="0"/>
    <x v="5"/>
    <x v="5"/>
    <n v="1428292800"/>
    <x v="2812"/>
    <b v="0"/>
    <x v="183"/>
    <b v="1"/>
  </r>
  <r>
    <n v="2813"/>
    <x v="2812"/>
    <s v="Ryan has a higher sex drive than you. He also has cerebral palsy. Join him for his hilarious and poignant new solo show!"/>
    <x v="70"/>
    <x v="1908"/>
    <x v="0"/>
    <x v="0"/>
    <x v="0"/>
    <n v="1481737761"/>
    <x v="2813"/>
    <b v="0"/>
    <x v="93"/>
    <b v="1"/>
  </r>
  <r>
    <n v="2814"/>
    <x v="2813"/>
    <s v="Stitching is a play exploring how a couple cope with the loss of their child. It will run for a month at The Drayton Arms Theatre."/>
    <x v="15"/>
    <x v="1909"/>
    <x v="0"/>
    <x v="1"/>
    <x v="1"/>
    <n v="1431164115"/>
    <x v="2814"/>
    <b v="0"/>
    <x v="31"/>
    <b v="1"/>
  </r>
  <r>
    <n v="2815"/>
    <x v="2814"/>
    <s v="Set in 1950s Northern Ireland, this play tells the story of two sisters in a community of Travellers, or Irish Gypsies."/>
    <x v="49"/>
    <x v="898"/>
    <x v="0"/>
    <x v="5"/>
    <x v="5"/>
    <n v="1470595109"/>
    <x v="2815"/>
    <b v="0"/>
    <x v="25"/>
    <b v="1"/>
  </r>
  <r>
    <n v="2816"/>
    <x v="2815"/>
    <s v="Inspired by real life interviews 'In My Head' is a new play exploring the lives of those living with a mental health condition."/>
    <x v="9"/>
    <x v="1910"/>
    <x v="0"/>
    <x v="1"/>
    <x v="1"/>
    <n v="1438531200"/>
    <x v="2816"/>
    <b v="0"/>
    <x v="39"/>
    <b v="1"/>
  </r>
  <r>
    <n v="2817"/>
    <x v="2816"/>
    <s v="Let Go Theatre Co's very first production is going ahead in June 2015. Help support a brand new theatre co as we begin our adventure"/>
    <x v="20"/>
    <x v="1911"/>
    <x v="0"/>
    <x v="1"/>
    <x v="1"/>
    <n v="1425136462"/>
    <x v="2817"/>
    <b v="0"/>
    <x v="51"/>
    <b v="1"/>
  </r>
  <r>
    <n v="2818"/>
    <x v="2817"/>
    <s v="Joe West and his wonderful theater company THEATER OF DEATH present original plays both horrific and comical."/>
    <x v="3"/>
    <x v="1912"/>
    <x v="0"/>
    <x v="0"/>
    <x v="0"/>
    <n v="1443018086"/>
    <x v="2818"/>
    <b v="0"/>
    <x v="332"/>
    <b v="1"/>
  </r>
  <r>
    <n v="2819"/>
    <x v="2818"/>
    <s v="Years of work, my best show, and a top Edinburgh venue.  Help me expose my talents to the UK and tell an important story."/>
    <x v="10"/>
    <x v="1913"/>
    <x v="0"/>
    <x v="1"/>
    <x v="1"/>
    <n v="1434285409"/>
    <x v="2819"/>
    <b v="0"/>
    <x v="201"/>
    <b v="1"/>
  </r>
  <r>
    <n v="2820"/>
    <x v="2819"/>
    <s v="Montage Theatre Arts, as part of National Theatre Connections, are performing a show - We need you help to raise vital funds!"/>
    <x v="48"/>
    <x v="1914"/>
    <x v="0"/>
    <x v="1"/>
    <x v="1"/>
    <n v="1456444800"/>
    <x v="2820"/>
    <b v="0"/>
    <x v="9"/>
    <b v="1"/>
  </r>
  <r>
    <n v="2821"/>
    <x v="2820"/>
    <s v="Help us share an untold story of Britain's involvement in the slave trade, in the church where Wilberforce began his abolition campaign"/>
    <x v="28"/>
    <x v="325"/>
    <x v="0"/>
    <x v="1"/>
    <x v="1"/>
    <n v="1411510135"/>
    <x v="2821"/>
    <b v="0"/>
    <x v="2"/>
    <b v="1"/>
  </r>
  <r>
    <n v="2822"/>
    <x v="2821"/>
    <s v="A campaign to support the artists creating Theatre Forever's The Nature Crown, premiering in the Guthrie Theater's Dowling Studio!"/>
    <x v="12"/>
    <x v="44"/>
    <x v="0"/>
    <x v="0"/>
    <x v="0"/>
    <n v="1427469892"/>
    <x v="2822"/>
    <b v="0"/>
    <x v="225"/>
    <b v="1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x v="1"/>
    <n v="1427842740"/>
    <x v="2823"/>
    <b v="0"/>
    <x v="25"/>
    <b v="1"/>
  </r>
  <r>
    <n v="2824"/>
    <x v="2823"/>
    <s v="I wrote a One Act play called The Rooftop for a Female Playwright's festival. Every little bit helps!"/>
    <x v="81"/>
    <x v="1158"/>
    <x v="0"/>
    <x v="0"/>
    <x v="0"/>
    <n v="1434159780"/>
    <x v="2824"/>
    <b v="0"/>
    <x v="41"/>
    <b v="1"/>
  </r>
  <r>
    <n v="2825"/>
    <x v="2824"/>
    <s v="Help Saltmine Theatre Company tell the exciting story of St Nicholas and the importance of gratefulness in their new Christmas show."/>
    <x v="9"/>
    <x v="109"/>
    <x v="0"/>
    <x v="1"/>
    <x v="1"/>
    <n v="1449255686"/>
    <x v="2825"/>
    <b v="0"/>
    <x v="13"/>
    <b v="1"/>
  </r>
  <r>
    <n v="2826"/>
    <x v="2825"/>
    <s v="Mickey &amp; Worm is a Noir stage experience, written by Santa Paula playwright John McKinley and back again on tour by popular demand!"/>
    <x v="13"/>
    <x v="1915"/>
    <x v="0"/>
    <x v="0"/>
    <x v="0"/>
    <n v="1436511600"/>
    <x v="2826"/>
    <b v="0"/>
    <x v="10"/>
    <b v="1"/>
  </r>
  <r>
    <n v="2827"/>
    <x v="2826"/>
    <s v="We are Capital J Theater Company and are looking to create the first production of an Alumni Theater Series at The Pennington School!"/>
    <x v="13"/>
    <x v="858"/>
    <x v="0"/>
    <x v="0"/>
    <x v="0"/>
    <n v="1464971400"/>
    <x v="2827"/>
    <b v="0"/>
    <x v="23"/>
    <b v="1"/>
  </r>
  <r>
    <n v="2828"/>
    <x v="2827"/>
    <s v="The Battle of Britain has been lost; London is occupied, who can you trust? Help produce this classic piece of theatre. Drama for now."/>
    <x v="196"/>
    <x v="1916"/>
    <x v="0"/>
    <x v="1"/>
    <x v="1"/>
    <n v="1443826800"/>
    <x v="2828"/>
    <b v="0"/>
    <x v="174"/>
    <b v="1"/>
  </r>
  <r>
    <n v="2829"/>
    <x v="2828"/>
    <s v="In a visceral new play about family, grief and red meat, Sarah Kosar (Royal Court) asks how far we'd go to connect with those we love."/>
    <x v="30"/>
    <x v="1917"/>
    <x v="0"/>
    <x v="1"/>
    <x v="1"/>
    <n v="1464863118"/>
    <x v="2829"/>
    <b v="0"/>
    <x v="88"/>
    <b v="1"/>
  </r>
  <r>
    <n v="2830"/>
    <x v="2829"/>
    <s v="Avalon is a new South African Township play and Nakhtik is a  danced political lecture."/>
    <x v="9"/>
    <x v="142"/>
    <x v="0"/>
    <x v="0"/>
    <x v="0"/>
    <n v="1399867140"/>
    <x v="2830"/>
    <b v="0"/>
    <x v="202"/>
    <b v="1"/>
  </r>
  <r>
    <n v="2831"/>
    <x v="2830"/>
    <s v="We each wrote a play and would like to produce them for you for nothing more than art's sake!"/>
    <x v="9"/>
    <x v="1918"/>
    <x v="0"/>
    <x v="0"/>
    <x v="0"/>
    <n v="1437076070"/>
    <x v="2831"/>
    <b v="0"/>
    <x v="47"/>
    <b v="1"/>
  </r>
  <r>
    <n v="2832"/>
    <x v="2831"/>
    <s v="Charting the big stuff in life from dance routines to coming out; exploring homophobia, family, friendship &amp; finding your own voice."/>
    <x v="30"/>
    <x v="1919"/>
    <x v="0"/>
    <x v="1"/>
    <x v="1"/>
    <n v="1416780000"/>
    <x v="2832"/>
    <b v="0"/>
    <x v="195"/>
    <b v="1"/>
  </r>
  <r>
    <n v="2833"/>
    <x v="2832"/>
    <s v="A new play about exploring outer space"/>
    <x v="200"/>
    <x v="1920"/>
    <x v="0"/>
    <x v="0"/>
    <x v="0"/>
    <n v="1444528800"/>
    <x v="2833"/>
    <b v="0"/>
    <x v="2"/>
    <b v="1"/>
  </r>
  <r>
    <n v="2834"/>
    <x v="2833"/>
    <s v="Thank You For Smoking. A play about love, 5 trillion cigarettes and how the Flintstones earned the tobacco industry millions."/>
    <x v="134"/>
    <x v="1467"/>
    <x v="0"/>
    <x v="1"/>
    <x v="1"/>
    <n v="1422658930"/>
    <x v="2834"/>
    <b v="0"/>
    <x v="64"/>
    <b v="1"/>
  </r>
  <r>
    <n v="2835"/>
    <x v="2834"/>
    <s v="A celebratory community theatre project about the Focus E15 Occupation of empty council homes on Carpenters Estate."/>
    <x v="28"/>
    <x v="1921"/>
    <x v="0"/>
    <x v="1"/>
    <x v="1"/>
    <n v="1449273600"/>
    <x v="2835"/>
    <b v="0"/>
    <x v="251"/>
    <b v="1"/>
  </r>
  <r>
    <n v="2836"/>
    <x v="2835"/>
    <s v="We're fundraising $450 by Feb.17, 2017 to purchase the rights for the show &amp; any extra proceeds will be used toward props and costume."/>
    <x v="52"/>
    <x v="1922"/>
    <x v="0"/>
    <x v="0"/>
    <x v="0"/>
    <n v="1487393940"/>
    <x v="2836"/>
    <b v="0"/>
    <x v="202"/>
    <b v="1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x v="5"/>
    <n v="1449701284"/>
    <x v="2837"/>
    <b v="0"/>
    <x v="64"/>
    <b v="1"/>
  </r>
  <r>
    <n v="2838"/>
    <x v="2837"/>
    <s v="You like things that are funny. You (secretly) like murder. So why not support the NYC return of this hilarious whodunit?"/>
    <x v="13"/>
    <x v="858"/>
    <x v="0"/>
    <x v="0"/>
    <x v="0"/>
    <n v="1407967200"/>
    <x v="2838"/>
    <b v="0"/>
    <x v="241"/>
    <b v="1"/>
  </r>
  <r>
    <n v="2839"/>
    <x v="2838"/>
    <s v="Help us tour our brand new show &quot;Stripe and Spot (Learn to) Get Along&quot; to neighborhoods throughout the Twin Cities metro area!"/>
    <x v="8"/>
    <x v="1923"/>
    <x v="0"/>
    <x v="0"/>
    <x v="0"/>
    <n v="1408942740"/>
    <x v="2839"/>
    <b v="0"/>
    <x v="162"/>
    <b v="1"/>
  </r>
  <r>
    <n v="2840"/>
    <x v="2839"/>
    <s v="The world premiere of an astounding new play at Southwark Playhouse exploring slut shaming/cyber bullying &amp; the emotional repercussions"/>
    <x v="30"/>
    <x v="1287"/>
    <x v="0"/>
    <x v="1"/>
    <x v="1"/>
    <n v="1426698000"/>
    <x v="2840"/>
    <b v="0"/>
    <x v="462"/>
    <b v="1"/>
  </r>
  <r>
    <n v="2841"/>
    <x v="2840"/>
    <s v="1920's London; two brothers try to make a name for themselves in the underground crime world but encounter a ruthless Irish mob boss."/>
    <x v="28"/>
    <x v="115"/>
    <x v="2"/>
    <x v="1"/>
    <x v="1"/>
    <n v="1450032297"/>
    <x v="2841"/>
    <b v="0"/>
    <x v="29"/>
    <b v="0"/>
  </r>
  <r>
    <n v="2842"/>
    <x v="2841"/>
    <s v="A play performed at the FCO Global Summit on the Preventing Sexual Violence Initiative, hosted by William Hague and Angelina Jolie"/>
    <x v="15"/>
    <x v="117"/>
    <x v="2"/>
    <x v="1"/>
    <x v="1"/>
    <n v="1403348400"/>
    <x v="2842"/>
    <b v="0"/>
    <x v="78"/>
    <b v="0"/>
  </r>
  <r>
    <n v="2843"/>
    <x v="2842"/>
    <s v="We're high school students directing a film adaptation of the play, Fallen Angels, written by NoÃ«l Coward and set in the 1920's."/>
    <x v="38"/>
    <x v="117"/>
    <x v="2"/>
    <x v="0"/>
    <x v="0"/>
    <n v="1465790400"/>
    <x v="2843"/>
    <b v="0"/>
    <x v="78"/>
    <b v="0"/>
  </r>
  <r>
    <n v="2844"/>
    <x v="2843"/>
    <s v="Zwei ausgebildete Schauspieler, ein Musiker - gemeinsam bringt man ein waschechtes KabarettstÃ¼ck auf die BÃ¼hne."/>
    <x v="131"/>
    <x v="134"/>
    <x v="2"/>
    <x v="15"/>
    <x v="3"/>
    <n v="1483535180"/>
    <x v="2844"/>
    <b v="0"/>
    <x v="29"/>
    <b v="0"/>
  </r>
  <r>
    <n v="2845"/>
    <x v="2844"/>
    <s v="The Maderati: A bitingly witty absurdest comedy, which pokes wickedly perceptive fun at NY artist lifestyle."/>
    <x v="51"/>
    <x v="1924"/>
    <x v="2"/>
    <x v="0"/>
    <x v="0"/>
    <n v="1433723033"/>
    <x v="2845"/>
    <b v="0"/>
    <x v="70"/>
    <b v="0"/>
  </r>
  <r>
    <n v="2846"/>
    <x v="2845"/>
    <s v="SIN, has an important message, outstanding music, uplifting performances and amazing entertainment. SIN, is a &quot;must see&quot; for everyone!"/>
    <x v="6"/>
    <x v="117"/>
    <x v="2"/>
    <x v="0"/>
    <x v="0"/>
    <n v="1432917394"/>
    <x v="2846"/>
    <b v="0"/>
    <x v="78"/>
    <b v="0"/>
  </r>
  <r>
    <n v="2847"/>
    <x v="2846"/>
    <s v="Dark secrets come to light when Mariah meets Stella. They find a way to face the south's largest elephant in the room: RACISM."/>
    <x v="13"/>
    <x v="117"/>
    <x v="2"/>
    <x v="0"/>
    <x v="0"/>
    <n v="1464031265"/>
    <x v="2847"/>
    <b v="0"/>
    <x v="78"/>
    <b v="0"/>
  </r>
  <r>
    <n v="2848"/>
    <x v="2847"/>
    <s v="Wendell Pierce stars in Brothers from the Bottom by Jackie Alexander to mark Hurricane Katrinaâ€™s 10th Anniversary. June 2015 in NoLA."/>
    <x v="19"/>
    <x v="119"/>
    <x v="2"/>
    <x v="0"/>
    <x v="0"/>
    <n v="1432913659"/>
    <x v="2848"/>
    <b v="0"/>
    <x v="83"/>
    <b v="0"/>
  </r>
  <r>
    <n v="2849"/>
    <x v="2848"/>
    <s v="NonSens!cal tackles the struggles of four people with mental health issues/disorders inspired by A.A Milne's Winnie the Pooh"/>
    <x v="2"/>
    <x v="139"/>
    <x v="2"/>
    <x v="1"/>
    <x v="1"/>
    <n v="1461406600"/>
    <x v="2849"/>
    <b v="0"/>
    <x v="29"/>
    <b v="0"/>
  </r>
  <r>
    <n v="2850"/>
    <x v="2849"/>
    <s v="Romeo and Juliet: Wouldn't it be great if they didn't all die at the end? Now YOU get to control the fate of these timeless characters!"/>
    <x v="6"/>
    <x v="1925"/>
    <x v="2"/>
    <x v="0"/>
    <x v="0"/>
    <n v="1409962211"/>
    <x v="2850"/>
    <b v="0"/>
    <x v="62"/>
    <b v="0"/>
  </r>
  <r>
    <n v="2851"/>
    <x v="2850"/>
    <s v="Set in Southern America â€œThe Divideâ€ is a stage play that touches on the issues that are forefront in America and the world."/>
    <x v="37"/>
    <x v="117"/>
    <x v="2"/>
    <x v="17"/>
    <x v="3"/>
    <n v="1454109420"/>
    <x v="2851"/>
    <b v="0"/>
    <x v="78"/>
    <b v="0"/>
  </r>
  <r>
    <n v="2852"/>
    <x v="2851"/>
    <s v="Just one time back to the past on the Freedom Train will open your eyes and your lives will never ever be the same!"/>
    <x v="10"/>
    <x v="483"/>
    <x v="2"/>
    <x v="0"/>
    <x v="0"/>
    <n v="1403312703"/>
    <x v="2852"/>
    <b v="0"/>
    <x v="79"/>
    <b v="0"/>
  </r>
  <r>
    <n v="2853"/>
    <x v="2852"/>
    <s v="Much has been written by women on breast cancer. Yet, there is little that has been written for the theatre on this by men. I have!"/>
    <x v="196"/>
    <x v="117"/>
    <x v="2"/>
    <x v="5"/>
    <x v="5"/>
    <n v="1410669297"/>
    <x v="2853"/>
    <b v="0"/>
    <x v="78"/>
    <b v="0"/>
  </r>
  <r>
    <n v="2854"/>
    <x v="2853"/>
    <s v="Almost Random Theatre's play about a candidate - with no policies - who is seeking election in May 2015"/>
    <x v="28"/>
    <x v="1926"/>
    <x v="2"/>
    <x v="1"/>
    <x v="1"/>
    <n v="1431018719"/>
    <x v="2854"/>
    <b v="0"/>
    <x v="25"/>
    <b v="0"/>
  </r>
  <r>
    <n v="2855"/>
    <x v="2854"/>
    <s v="Raising funds to have a private stage reading for an upcoming play from THE ENSEMBLE THEATRE COMPANY OF NEW YORK (www.tetcny.org)"/>
    <x v="20"/>
    <x v="452"/>
    <x v="2"/>
    <x v="0"/>
    <x v="0"/>
    <n v="1454110440"/>
    <x v="2855"/>
    <b v="0"/>
    <x v="81"/>
    <b v="0"/>
  </r>
  <r>
    <n v="2856"/>
    <x v="2855"/>
    <s v="This will be the fifth play of The Jokeress, based on the ebook/paperback novelette series. It is scifi, suspense, terror, and noir."/>
    <x v="9"/>
    <x v="1927"/>
    <x v="2"/>
    <x v="0"/>
    <x v="0"/>
    <n v="1439069640"/>
    <x v="2856"/>
    <b v="0"/>
    <x v="79"/>
    <b v="0"/>
  </r>
  <r>
    <n v="2857"/>
    <x v="2856"/>
    <s v="Somos una compaÃ±Ã­a de teatro independiente. Y en el 2017 queremos arrancar con el montaje de 3 obras._x000a_3 elencos, 3 espacios."/>
    <x v="114"/>
    <x v="1928"/>
    <x v="2"/>
    <x v="14"/>
    <x v="10"/>
    <n v="1487613600"/>
    <x v="2857"/>
    <b v="0"/>
    <x v="41"/>
    <b v="0"/>
  </r>
  <r>
    <n v="2858"/>
    <x v="2857"/>
    <s v="Een Gay Party in het centrum van Amersfoort. _x000a_Een geweldige avond uit, met een show, optredens en DJ's."/>
    <x v="28"/>
    <x v="117"/>
    <x v="2"/>
    <x v="9"/>
    <x v="3"/>
    <n v="1417778880"/>
    <x v="2858"/>
    <b v="0"/>
    <x v="78"/>
    <b v="0"/>
  </r>
  <r>
    <n v="2859"/>
    <x v="2858"/>
    <s v="A theatre company that will create works to inspire young people and get everyone involved."/>
    <x v="13"/>
    <x v="428"/>
    <x v="2"/>
    <x v="2"/>
    <x v="2"/>
    <n v="1444984904"/>
    <x v="2859"/>
    <b v="0"/>
    <x v="29"/>
    <b v="0"/>
  </r>
  <r>
    <n v="2860"/>
    <x v="2859"/>
    <s v="The Bard's classic tale set in the 2016 Presidential Campaign. Power, corruption, greed, and conspiracy. How far are you willing to go?"/>
    <x v="23"/>
    <x v="764"/>
    <x v="2"/>
    <x v="0"/>
    <x v="0"/>
    <n v="1466363576"/>
    <x v="2860"/>
    <b v="0"/>
    <x v="82"/>
    <b v="0"/>
  </r>
  <r>
    <n v="2861"/>
    <x v="2860"/>
    <s v="The University of Queensland Drama Production Course is putting on an adaptation of William Shakespeares Julius Caesar"/>
    <x v="49"/>
    <x v="439"/>
    <x v="2"/>
    <x v="2"/>
    <x v="2"/>
    <n v="1443103848"/>
    <x v="2861"/>
    <b v="0"/>
    <x v="83"/>
    <b v="0"/>
  </r>
  <r>
    <n v="2862"/>
    <x v="2861"/>
    <s v="&quot;Get Your Life Back&quot; is a dynamic stage play that deals with true issues of life that reign in the lives of many people everyday."/>
    <x v="83"/>
    <x v="434"/>
    <x v="2"/>
    <x v="0"/>
    <x v="0"/>
    <n v="1403636229"/>
    <x v="2862"/>
    <b v="0"/>
    <x v="83"/>
    <b v="0"/>
  </r>
  <r>
    <n v="2863"/>
    <x v="2862"/>
    <s v="I would like to start a Acting Company that supports and includes LGBTQ youth and young adults in very conservative North Texas"/>
    <x v="63"/>
    <x v="170"/>
    <x v="2"/>
    <x v="0"/>
    <x v="0"/>
    <n v="1410279123"/>
    <x v="2863"/>
    <b v="0"/>
    <x v="29"/>
    <b v="0"/>
  </r>
  <r>
    <n v="2864"/>
    <x v="2863"/>
    <s v="Accessible, original theatre for all!"/>
    <x v="30"/>
    <x v="130"/>
    <x v="2"/>
    <x v="1"/>
    <x v="1"/>
    <n v="1437139080"/>
    <x v="2864"/>
    <b v="0"/>
    <x v="83"/>
    <b v="0"/>
  </r>
  <r>
    <n v="2865"/>
    <x v="2864"/>
    <s v="Prepare to be Swept Away. Three short plays from three master playwrights; LANDFALL, SNIPER and DANGERS of TOBACCO!"/>
    <x v="374"/>
    <x v="117"/>
    <x v="2"/>
    <x v="0"/>
    <x v="0"/>
    <n v="1420512259"/>
    <x v="2865"/>
    <b v="0"/>
    <x v="78"/>
    <b v="0"/>
  </r>
  <r>
    <n v="2866"/>
    <x v="2865"/>
    <s v="The reality is dark, sinister. The milieu is not as friendly as it claims. What is this place? Where is it? Is it your local church?"/>
    <x v="10"/>
    <x v="372"/>
    <x v="2"/>
    <x v="0"/>
    <x v="0"/>
    <n v="1476482400"/>
    <x v="2866"/>
    <b v="0"/>
    <x v="84"/>
    <b v="0"/>
  </r>
  <r>
    <n v="2867"/>
    <x v="2866"/>
    <s v="This production is being put together by Wilson's newest professional theater company, the Wyldepine Players in conjunction w/ Taiplab"/>
    <x v="30"/>
    <x v="1929"/>
    <x v="2"/>
    <x v="0"/>
    <x v="0"/>
    <n v="1467604800"/>
    <x v="2867"/>
    <b v="0"/>
    <x v="73"/>
    <b v="0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x v="0"/>
    <n v="1475697054"/>
    <x v="2868"/>
    <b v="0"/>
    <x v="65"/>
    <b v="0"/>
  </r>
  <r>
    <n v="2869"/>
    <x v="2868"/>
    <s v="We provide performing arts training and experience to young people of low income families in NYC, building confidence and self esteem"/>
    <x v="22"/>
    <x v="571"/>
    <x v="2"/>
    <x v="0"/>
    <x v="0"/>
    <n v="1468937681"/>
    <x v="2869"/>
    <b v="0"/>
    <x v="81"/>
    <b v="0"/>
  </r>
  <r>
    <n v="2870"/>
    <x v="2869"/>
    <s v="The war in Iraq changed everything -one journey from the safe haven of the 99% to the shadows of veteran. How would you persevere?"/>
    <x v="10"/>
    <x v="661"/>
    <x v="2"/>
    <x v="0"/>
    <x v="0"/>
    <n v="1400301165"/>
    <x v="2870"/>
    <b v="0"/>
    <x v="82"/>
    <b v="0"/>
  </r>
  <r>
    <n v="2871"/>
    <x v="2870"/>
    <s v="America's dad or serial rapist? Or both? The stories of the Bill Cosby accusers and the society so skeptical of them."/>
    <x v="3"/>
    <x v="720"/>
    <x v="2"/>
    <x v="0"/>
    <x v="0"/>
    <n v="1419183813"/>
    <x v="2871"/>
    <b v="0"/>
    <x v="62"/>
    <b v="0"/>
  </r>
  <r>
    <n v="2872"/>
    <x v="2871"/>
    <s v="Local Theatre group in Loudoun County, Virginia. Looking for funds to start producing shows!"/>
    <x v="9"/>
    <x v="117"/>
    <x v="2"/>
    <x v="0"/>
    <x v="0"/>
    <n v="1434768438"/>
    <x v="2872"/>
    <b v="0"/>
    <x v="78"/>
    <b v="0"/>
  </r>
  <r>
    <n v="2873"/>
    <x v="2872"/>
    <s v="DC/Baltimore AEA actors band together produce a world premiere of a touching, bittersweet, award winning play about letting go to live"/>
    <x v="30"/>
    <x v="1931"/>
    <x v="2"/>
    <x v="0"/>
    <x v="0"/>
    <n v="1422473831"/>
    <x v="2873"/>
    <b v="0"/>
    <x v="22"/>
    <b v="0"/>
  </r>
  <r>
    <n v="2874"/>
    <x v="2873"/>
    <s v="We present Classics made for the 21st Century and we need a space! Please help us rent a space for The Importance of Being Earnest!"/>
    <x v="10"/>
    <x v="1932"/>
    <x v="2"/>
    <x v="0"/>
    <x v="0"/>
    <n v="1484684186"/>
    <x v="2874"/>
    <b v="0"/>
    <x v="83"/>
    <b v="0"/>
  </r>
  <r>
    <n v="2875"/>
    <x v="2874"/>
    <s v="Play about Tracey a gay man trapped in his room by his Bible thumping mother. He finds love but the room can not keep the love alive."/>
    <x v="22"/>
    <x v="1001"/>
    <x v="2"/>
    <x v="0"/>
    <x v="0"/>
    <n v="1462417493"/>
    <x v="2875"/>
    <b v="0"/>
    <x v="83"/>
    <b v="0"/>
  </r>
  <r>
    <n v="2876"/>
    <x v="2875"/>
    <s v="Charlotte NC playwright looking to showcase a series of three stage plays.  Plays are funny, completed and ready to run!"/>
    <x v="60"/>
    <x v="117"/>
    <x v="2"/>
    <x v="0"/>
    <x v="0"/>
    <n v="1437069079"/>
    <x v="2876"/>
    <b v="0"/>
    <x v="78"/>
    <b v="0"/>
  </r>
  <r>
    <n v="2877"/>
    <x v="2876"/>
    <s v="Two of the 20th Centuryâ€™s Greatest Artists _x000a_navigate the perilous terrain of Art &amp; Fame _x000a_in a historic Collaboration."/>
    <x v="12"/>
    <x v="1084"/>
    <x v="2"/>
    <x v="0"/>
    <x v="0"/>
    <n v="1480525200"/>
    <x v="2877"/>
    <b v="0"/>
    <x v="79"/>
    <b v="0"/>
  </r>
  <r>
    <n v="2878"/>
    <x v="2877"/>
    <s v="World premiere of &quot;I'm Just Here to Buy Soy Sauce&quot;, a play about China &amp; the UK housing crisis by Jingan Young location TBC"/>
    <x v="9"/>
    <x v="1933"/>
    <x v="2"/>
    <x v="1"/>
    <x v="1"/>
    <n v="1435934795"/>
    <x v="2878"/>
    <b v="0"/>
    <x v="80"/>
    <b v="0"/>
  </r>
  <r>
    <n v="2879"/>
    <x v="2878"/>
    <s v="She that fines a husband? Wait, is that right? Girl... you better check yourself, before you wreck yourself!"/>
    <x v="375"/>
    <x v="792"/>
    <x v="2"/>
    <x v="0"/>
    <x v="0"/>
    <n v="1453310661"/>
    <x v="2879"/>
    <b v="0"/>
    <x v="29"/>
    <b v="0"/>
  </r>
  <r>
    <n v="2880"/>
    <x v="2879"/>
    <s v="BELIEF leaves res &amp; crosses nations, swims the Atlantic, landing on Isle where Salish meets Gaelic, where humanity transcends barriers"/>
    <x v="14"/>
    <x v="1794"/>
    <x v="2"/>
    <x v="0"/>
    <x v="0"/>
    <n v="1440090300"/>
    <x v="2880"/>
    <b v="0"/>
    <x v="60"/>
    <b v="0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x v="0"/>
    <n v="1417620036"/>
    <x v="2881"/>
    <b v="0"/>
    <x v="78"/>
    <b v="0"/>
  </r>
  <r>
    <n v="2882"/>
    <x v="2881"/>
    <s v="A one-woman show about the life of Eva Schloss, her time in Auschwitz, and the positive impact she has had on thousands of lives."/>
    <x v="47"/>
    <x v="800"/>
    <x v="2"/>
    <x v="0"/>
    <x v="0"/>
    <n v="1462112318"/>
    <x v="2882"/>
    <b v="0"/>
    <x v="80"/>
    <b v="0"/>
  </r>
  <r>
    <n v="2883"/>
    <x v="2882"/>
    <s v="Ticket sales benefit Bedford Hills Maximum Security Prison, Women's College Program Library. Presented by Theater For The New City."/>
    <x v="3"/>
    <x v="1934"/>
    <x v="2"/>
    <x v="0"/>
    <x v="0"/>
    <n v="1454734740"/>
    <x v="2883"/>
    <b v="0"/>
    <x v="81"/>
    <b v="0"/>
  </r>
  <r>
    <n v="2884"/>
    <x v="2883"/>
    <s v="Come explore the dream world of Jim Morrison, rock singer, mystic, poet, shaman."/>
    <x v="101"/>
    <x v="1935"/>
    <x v="2"/>
    <x v="0"/>
    <x v="0"/>
    <n v="1417800435"/>
    <x v="2884"/>
    <b v="0"/>
    <x v="80"/>
    <b v="0"/>
  </r>
  <r>
    <n v="2885"/>
    <x v="2884"/>
    <s v="An historic and proud work of Polish nationalistic literature performed on stage."/>
    <x v="44"/>
    <x v="176"/>
    <x v="2"/>
    <x v="0"/>
    <x v="0"/>
    <n v="1426294201"/>
    <x v="2885"/>
    <b v="0"/>
    <x v="81"/>
    <b v="0"/>
  </r>
  <r>
    <n v="2886"/>
    <x v="2885"/>
    <s v="Help us provide half-price tickets to the 11th annual Variations Project, allowing our fellow artists to see this wonderful production."/>
    <x v="48"/>
    <x v="115"/>
    <x v="2"/>
    <x v="0"/>
    <x v="0"/>
    <n v="1442635140"/>
    <x v="2886"/>
    <b v="0"/>
    <x v="29"/>
    <b v="0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x v="0"/>
    <n v="1420971324"/>
    <x v="2887"/>
    <b v="0"/>
    <x v="29"/>
    <b v="0"/>
  </r>
  <r>
    <n v="2888"/>
    <x v="2887"/>
    <s v="We're dedicated to writing &amp; producing plays, infusing inspirational, universal principles that aren't commonly displayed in America."/>
    <x v="11"/>
    <x v="117"/>
    <x v="2"/>
    <x v="0"/>
    <x v="0"/>
    <n v="1413608340"/>
    <x v="2888"/>
    <b v="0"/>
    <x v="78"/>
    <b v="0"/>
  </r>
  <r>
    <n v="2889"/>
    <x v="2888"/>
    <s v="Halfway, Nebraska explores the limits of hope and what it means to love someone who may be too far damaged to save."/>
    <x v="9"/>
    <x v="1936"/>
    <x v="2"/>
    <x v="0"/>
    <x v="0"/>
    <n v="1409344985"/>
    <x v="2889"/>
    <b v="0"/>
    <x v="25"/>
    <b v="0"/>
  </r>
  <r>
    <n v="2890"/>
    <x v="2889"/>
    <s v="This Theological Comedy tells a story of when seemingly similar beliefs are discovered to be worlds apart; Damnation-Southern Style."/>
    <x v="13"/>
    <x v="577"/>
    <x v="2"/>
    <x v="0"/>
    <x v="0"/>
    <n v="1407553200"/>
    <x v="2890"/>
    <b v="0"/>
    <x v="83"/>
    <b v="0"/>
  </r>
  <r>
    <n v="2891"/>
    <x v="2890"/>
    <s v="Did you know that we are enriching the lives of Brooklyn kids through literacy and educational theater? We just need a little help."/>
    <x v="3"/>
    <x v="687"/>
    <x v="2"/>
    <x v="0"/>
    <x v="0"/>
    <n v="1460751128"/>
    <x v="2891"/>
    <b v="0"/>
    <x v="73"/>
    <b v="0"/>
  </r>
  <r>
    <n v="2892"/>
    <x v="2891"/>
    <s v="Something Precious is the world's first musical to alert folks to the harmful effects of technology on the human spirit."/>
    <x v="62"/>
    <x v="83"/>
    <x v="2"/>
    <x v="0"/>
    <x v="0"/>
    <n v="1409000400"/>
    <x v="2892"/>
    <b v="0"/>
    <x v="57"/>
    <b v="0"/>
  </r>
  <r>
    <n v="2893"/>
    <x v="2892"/>
    <s v="Fundraising for REDISCOVERING KIA THE PLAY"/>
    <x v="10"/>
    <x v="379"/>
    <x v="2"/>
    <x v="0"/>
    <x v="0"/>
    <n v="1420768800"/>
    <x v="2893"/>
    <b v="0"/>
    <x v="84"/>
    <b v="0"/>
  </r>
  <r>
    <n v="2894"/>
    <x v="2893"/>
    <s v="This Is A Story About A Woman A Man And A Woman"/>
    <x v="63"/>
    <x v="117"/>
    <x v="2"/>
    <x v="0"/>
    <x v="0"/>
    <n v="1428100815"/>
    <x v="2894"/>
    <b v="0"/>
    <x v="78"/>
    <b v="0"/>
  </r>
  <r>
    <n v="2895"/>
    <x v="2894"/>
    <s v="Alice on stage with a magical twist to brighten your smile and warm your heart. Project is in Polish with semi-pro actors and children."/>
    <x v="2"/>
    <x v="1937"/>
    <x v="2"/>
    <x v="0"/>
    <x v="0"/>
    <n v="1403470800"/>
    <x v="2895"/>
    <b v="0"/>
    <x v="80"/>
    <b v="0"/>
  </r>
  <r>
    <n v="2896"/>
    <x v="2895"/>
    <s v="&quot;Miracle on 34th Street&quot; is about faith and believing in others. _x000a_We believe. Do you?"/>
    <x v="9"/>
    <x v="1370"/>
    <x v="2"/>
    <x v="0"/>
    <x v="0"/>
    <n v="1481522400"/>
    <x v="2896"/>
    <b v="0"/>
    <x v="8"/>
    <b v="0"/>
  </r>
  <r>
    <n v="2897"/>
    <x v="2896"/>
    <s v="A unique stage play about the epic struggle of psychic Edgar Cayce to deal with his extraordinary abilities and find his place in life."/>
    <x v="14"/>
    <x v="1100"/>
    <x v="2"/>
    <x v="0"/>
    <x v="0"/>
    <n v="1444577345"/>
    <x v="2897"/>
    <b v="0"/>
    <x v="83"/>
    <b v="0"/>
  </r>
  <r>
    <n v="2898"/>
    <x v="2897"/>
    <s v="This is an action packed Sci-Fi stage play, using foam latex creature puppets, projected video footage, and audience participation."/>
    <x v="51"/>
    <x v="1938"/>
    <x v="2"/>
    <x v="0"/>
    <x v="0"/>
    <n v="1446307053"/>
    <x v="2898"/>
    <b v="0"/>
    <x v="8"/>
    <b v="0"/>
  </r>
  <r>
    <n v="2899"/>
    <x v="2898"/>
    <s v="Sex, intrigue, lust, &amp; love; follow the lives of two individuals as their romance turns from innocent online flirting to something more"/>
    <x v="3"/>
    <x v="117"/>
    <x v="2"/>
    <x v="0"/>
    <x v="0"/>
    <n v="1469325158"/>
    <x v="2899"/>
    <b v="0"/>
    <x v="78"/>
    <b v="0"/>
  </r>
  <r>
    <n v="2900"/>
    <x v="2899"/>
    <s v="In October, we plan to premiere Oedipus Revenant, a historically grounded horror adaptation of Sophoclesâ€™ classic, Oedipus the Tyrant."/>
    <x v="62"/>
    <x v="1939"/>
    <x v="2"/>
    <x v="0"/>
    <x v="0"/>
    <n v="1407562632"/>
    <x v="2900"/>
    <b v="0"/>
    <x v="63"/>
    <b v="0"/>
  </r>
  <r>
    <n v="2901"/>
    <x v="2900"/>
    <s v="How can the visual age appreciate something that cant see? With these Audio Plays I will show you, if your willing to listen."/>
    <x v="47"/>
    <x v="360"/>
    <x v="2"/>
    <x v="0"/>
    <x v="0"/>
    <n v="1423345339"/>
    <x v="2901"/>
    <b v="0"/>
    <x v="84"/>
    <b v="0"/>
  </r>
  <r>
    <n v="2902"/>
    <x v="2901"/>
    <s v="Help me honor and bring &quot;The American Soprano&quot; Leontyne Price back to the stage one more time."/>
    <x v="60"/>
    <x v="379"/>
    <x v="2"/>
    <x v="0"/>
    <x v="0"/>
    <n v="1440412396"/>
    <x v="2902"/>
    <b v="0"/>
    <x v="29"/>
    <b v="0"/>
  </r>
  <r>
    <n v="2903"/>
    <x v="2902"/>
    <s v="We are raising funds to rent a theater hall for a play to help educate teenagers and parents on the pitfalls teenagers currently face."/>
    <x v="10"/>
    <x v="1665"/>
    <x v="2"/>
    <x v="0"/>
    <x v="0"/>
    <n v="1441771218"/>
    <x v="2903"/>
    <b v="0"/>
    <x v="80"/>
    <b v="0"/>
  </r>
  <r>
    <n v="2904"/>
    <x v="2903"/>
    <s v="A Tequila slammer with a slice of Tarantino, a line of the London Fringe scene and a shot of â€œBreaking Badâ€. New Writing."/>
    <x v="15"/>
    <x v="735"/>
    <x v="2"/>
    <x v="1"/>
    <x v="1"/>
    <n v="1415534400"/>
    <x v="2904"/>
    <b v="0"/>
    <x v="80"/>
    <b v="0"/>
  </r>
  <r>
    <n v="2905"/>
    <x v="2904"/>
    <s v="Philly-based feminist theatre's inaugural production about a woman's friendship with an awesome lady cowboy."/>
    <x v="8"/>
    <x v="1940"/>
    <x v="2"/>
    <x v="0"/>
    <x v="0"/>
    <n v="1473211313"/>
    <x v="2905"/>
    <b v="0"/>
    <x v="57"/>
    <b v="0"/>
  </r>
  <r>
    <n v="2906"/>
    <x v="2905"/>
    <s v="The smash hit, award-winning comedy sashays onto the Los Angeles Theater Scene in a fabulous new production at Atwater Village Theatre."/>
    <x v="12"/>
    <x v="1941"/>
    <x v="2"/>
    <x v="0"/>
    <x v="0"/>
    <n v="1438390800"/>
    <x v="2906"/>
    <b v="0"/>
    <x v="63"/>
    <b v="0"/>
  </r>
  <r>
    <n v="2907"/>
    <x v="2906"/>
    <s v="Spend an evening in the afterlife with some of the greatest women who ever lived. LITTLE NELL's,by Jill Hughes, Los Angeles- June, 2016"/>
    <x v="30"/>
    <x v="369"/>
    <x v="2"/>
    <x v="0"/>
    <x v="0"/>
    <n v="1463259837"/>
    <x v="2907"/>
    <b v="0"/>
    <x v="84"/>
    <b v="0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x v="0"/>
    <n v="1465407219"/>
    <x v="2908"/>
    <b v="0"/>
    <x v="81"/>
    <b v="0"/>
  </r>
  <r>
    <n v="2909"/>
    <x v="2908"/>
    <s v="CONVERSATIONS WITH AN AVERAGE JOE tells our stories exposing those in charge of our lives and tells how to take control of country back"/>
    <x v="237"/>
    <x v="170"/>
    <x v="2"/>
    <x v="0"/>
    <x v="0"/>
    <n v="1416944760"/>
    <x v="2909"/>
    <b v="0"/>
    <x v="29"/>
    <b v="0"/>
  </r>
  <r>
    <n v="2910"/>
    <x v="2909"/>
    <s v="Free drama, dance and singing workshops for disadvantaged young people to inspire, create and help them follow their dreams."/>
    <x v="11"/>
    <x v="116"/>
    <x v="2"/>
    <x v="1"/>
    <x v="1"/>
    <n v="1434139887"/>
    <x v="2910"/>
    <b v="0"/>
    <x v="29"/>
    <b v="0"/>
  </r>
  <r>
    <n v="2911"/>
    <x v="2910"/>
    <s v="The Most Beautiful Things in Japan are Hidden...Our different &amp; original play from the Japanese folk tale The Bamboo Cutters Daughter."/>
    <x v="40"/>
    <x v="1943"/>
    <x v="2"/>
    <x v="0"/>
    <x v="0"/>
    <n v="1435429626"/>
    <x v="2911"/>
    <b v="0"/>
    <x v="25"/>
    <b v="0"/>
  </r>
  <r>
    <n v="2912"/>
    <x v="2911"/>
    <s v="Set in Iceland, Fair Play is a a dark comedy- a play within a play. An extravaganza, fueled by Absinthe, and touched by the Surreal."/>
    <x v="377"/>
    <x v="1944"/>
    <x v="2"/>
    <x v="0"/>
    <x v="0"/>
    <n v="1452827374"/>
    <x v="2912"/>
    <b v="0"/>
    <x v="55"/>
    <b v="0"/>
  </r>
  <r>
    <n v="2913"/>
    <x v="2912"/>
    <s v="A LIVE history infused, frightening magic and mind reading show in the heart of the Halloween capital of the world, Salem, MA!!"/>
    <x v="3"/>
    <x v="369"/>
    <x v="2"/>
    <x v="0"/>
    <x v="0"/>
    <n v="1410041339"/>
    <x v="2913"/>
    <b v="0"/>
    <x v="84"/>
    <b v="0"/>
  </r>
  <r>
    <n v="2914"/>
    <x v="2913"/>
    <s v="Hercules must complete four challenges in order to meet the father he never knew"/>
    <x v="31"/>
    <x v="116"/>
    <x v="2"/>
    <x v="1"/>
    <x v="1"/>
    <n v="1426365994"/>
    <x v="2914"/>
    <b v="0"/>
    <x v="29"/>
    <b v="0"/>
  </r>
  <r>
    <n v="2915"/>
    <x v="2914"/>
    <s v="An inclusive, cross community, multi-cultural theatre production for children aged 3 to 16 and their families"/>
    <x v="28"/>
    <x v="1945"/>
    <x v="2"/>
    <x v="1"/>
    <x v="1"/>
    <n v="1458117190"/>
    <x v="2915"/>
    <b v="0"/>
    <x v="83"/>
    <b v="0"/>
  </r>
  <r>
    <n v="2916"/>
    <x v="2915"/>
    <s v="The moving dramatisation of one man's journey to find the truth behind the Libyan regime change."/>
    <x v="378"/>
    <x v="1011"/>
    <x v="2"/>
    <x v="1"/>
    <x v="1"/>
    <n v="1400498789"/>
    <x v="2916"/>
    <b v="0"/>
    <x v="63"/>
    <b v="0"/>
  </r>
  <r>
    <n v="2917"/>
    <x v="2916"/>
    <s v="Cross dressing, cross gartering, crossed swords. Cross a bridge and come see this fantastically fun rendition of Twelfth Night"/>
    <x v="13"/>
    <x v="1946"/>
    <x v="2"/>
    <x v="0"/>
    <x v="0"/>
    <n v="1442381847"/>
    <x v="2917"/>
    <b v="0"/>
    <x v="82"/>
    <b v="0"/>
  </r>
  <r>
    <n v="2918"/>
    <x v="2917"/>
    <s v="A meta-theatrical retelling of Chekhov's Three Sisters, framed with Civil War Hymns, Dance, and wild theatricality."/>
    <x v="10"/>
    <x v="1947"/>
    <x v="2"/>
    <x v="0"/>
    <x v="0"/>
    <n v="1446131207"/>
    <x v="2918"/>
    <b v="0"/>
    <x v="9"/>
    <b v="0"/>
  </r>
  <r>
    <n v="2919"/>
    <x v="2918"/>
    <s v="A full staged reading of a new play about a boy who learns how to be happy from the most unexpected person."/>
    <x v="20"/>
    <x v="152"/>
    <x v="2"/>
    <x v="0"/>
    <x v="0"/>
    <n v="1407250329"/>
    <x v="2919"/>
    <b v="0"/>
    <x v="79"/>
    <b v="0"/>
  </r>
  <r>
    <n v="2920"/>
    <x v="2919"/>
    <s v="Help save this village theatre group. Funding required for lighting, stage equipment, &amp; ongoing productions. Involves youth  &amp; adults."/>
    <x v="30"/>
    <x v="1948"/>
    <x v="2"/>
    <x v="5"/>
    <x v="5"/>
    <n v="1427306470"/>
    <x v="2920"/>
    <b v="0"/>
    <x v="62"/>
    <b v="0"/>
  </r>
  <r>
    <n v="2921"/>
    <x v="2920"/>
    <s v="I'm creating a cabaret in which all donations go directly to Broadway Cares/Equity Fights AIDS."/>
    <x v="213"/>
    <x v="1949"/>
    <x v="0"/>
    <x v="0"/>
    <x v="0"/>
    <n v="1411679804"/>
    <x v="2921"/>
    <b v="0"/>
    <x v="83"/>
    <b v="1"/>
  </r>
  <r>
    <n v="2922"/>
    <x v="2921"/>
    <s v="We as a Performing Arts College are to perform 'Les Miserables'. We need backing in order to afford the set, costume and other aspects."/>
    <x v="2"/>
    <x v="83"/>
    <x v="0"/>
    <x v="1"/>
    <x v="1"/>
    <n v="1431982727"/>
    <x v="2922"/>
    <b v="0"/>
    <x v="79"/>
    <b v="1"/>
  </r>
  <r>
    <n v="2923"/>
    <x v="2922"/>
    <s v="Spreading the love of theatre, one step at a time. I would like to produce a reading of one of my favorite musicals"/>
    <x v="43"/>
    <x v="452"/>
    <x v="0"/>
    <x v="0"/>
    <x v="0"/>
    <n v="1422068400"/>
    <x v="2923"/>
    <b v="0"/>
    <x v="73"/>
    <b v="1"/>
  </r>
  <r>
    <n v="2924"/>
    <x v="2923"/>
    <s v="Theatre is home and there's no place like home!  So, click your heels three times, and come home to the magic we create for you!"/>
    <x v="31"/>
    <x v="1950"/>
    <x v="0"/>
    <x v="0"/>
    <x v="0"/>
    <n v="1431143940"/>
    <x v="2924"/>
    <b v="0"/>
    <x v="206"/>
    <b v="1"/>
  </r>
  <r>
    <n v="2925"/>
    <x v="2924"/>
    <s v="Help the Gold Dust Orphans bring their new musical 'SNOW WHITE AND THE SEVEN BOTTOMS' to New York City this fall!"/>
    <x v="101"/>
    <x v="1951"/>
    <x v="0"/>
    <x v="0"/>
    <x v="0"/>
    <n v="1410444068"/>
    <x v="2925"/>
    <b v="0"/>
    <x v="473"/>
    <b v="1"/>
  </r>
  <r>
    <n v="2926"/>
    <x v="2925"/>
    <s v="A musical, by Louis Lagalante and Patty Hamilton, that explores loss and the different ways we can choose to move on from it."/>
    <x v="9"/>
    <x v="1952"/>
    <x v="0"/>
    <x v="0"/>
    <x v="0"/>
    <n v="1424715779"/>
    <x v="2926"/>
    <b v="0"/>
    <x v="133"/>
    <b v="1"/>
  </r>
  <r>
    <n v="2927"/>
    <x v="2926"/>
    <s v="They're Creepy, They're Kooky, And They're coming to Tuscaloosa this October! Help Us Bring the World of The Addams Family To Life!"/>
    <x v="40"/>
    <x v="1229"/>
    <x v="0"/>
    <x v="0"/>
    <x v="0"/>
    <n v="1405400400"/>
    <x v="2927"/>
    <b v="0"/>
    <x v="64"/>
    <b v="1"/>
  </r>
  <r>
    <n v="2928"/>
    <x v="2927"/>
    <s v="This is a touring production for schools in the Treasure Valley!"/>
    <x v="28"/>
    <x v="325"/>
    <x v="0"/>
    <x v="0"/>
    <x v="0"/>
    <n v="1457135846"/>
    <x v="2928"/>
    <b v="0"/>
    <x v="54"/>
    <b v="1"/>
  </r>
  <r>
    <n v="2929"/>
    <x v="2928"/>
    <s v="Help fund ROCKT's first production!  We want to bring musical theater to kids who have limited access to it, and offer it free to kids."/>
    <x v="6"/>
    <x v="1953"/>
    <x v="0"/>
    <x v="0"/>
    <x v="0"/>
    <n v="1401024758"/>
    <x v="2929"/>
    <b v="0"/>
    <x v="58"/>
    <b v="1"/>
  </r>
  <r>
    <n v="2930"/>
    <x v="2929"/>
    <s v="Forbear! is a new theatre company aiming to produce exciting and innovative theatre using performers from a variety of disciplines."/>
    <x v="3"/>
    <x v="1954"/>
    <x v="0"/>
    <x v="1"/>
    <x v="1"/>
    <n v="1431007264"/>
    <x v="2930"/>
    <b v="0"/>
    <x v="95"/>
    <b v="1"/>
  </r>
  <r>
    <n v="2931"/>
    <x v="2930"/>
    <s v="And More Shenanigans Theatre is a brand new Edmonton based theatre company dedicated to creating and developing quirky original works"/>
    <x v="47"/>
    <x v="1955"/>
    <x v="0"/>
    <x v="5"/>
    <x v="5"/>
    <n v="1410761280"/>
    <x v="2931"/>
    <b v="0"/>
    <x v="82"/>
    <b v="1"/>
  </r>
  <r>
    <n v="2932"/>
    <x v="2931"/>
    <s v="When a rich girl fakes destitution so she can audition for a homeless talent show, she bridges our wealth gap with a tragic love."/>
    <x v="379"/>
    <x v="1681"/>
    <x v="0"/>
    <x v="2"/>
    <x v="2"/>
    <n v="1424516400"/>
    <x v="2932"/>
    <b v="0"/>
    <x v="44"/>
    <b v="1"/>
  </r>
  <r>
    <n v="2933"/>
    <x v="2932"/>
    <s v="An intimate musical about friendship and time, growing up, and coming of age. Music and words that will stay with you for years to come"/>
    <x v="30"/>
    <x v="1956"/>
    <x v="0"/>
    <x v="0"/>
    <x v="0"/>
    <n v="1465081053"/>
    <x v="2933"/>
    <b v="0"/>
    <x v="241"/>
    <b v="1"/>
  </r>
  <r>
    <n v="2934"/>
    <x v="2933"/>
    <s v="Powerful community theatre production of Jason Robert Brown's &quot;Songs for a New World&quot; in London, Ontario."/>
    <x v="30"/>
    <x v="651"/>
    <x v="0"/>
    <x v="5"/>
    <x v="5"/>
    <n v="1402845364"/>
    <x v="2934"/>
    <b v="0"/>
    <x v="77"/>
    <b v="1"/>
  </r>
  <r>
    <n v="2935"/>
    <x v="2934"/>
    <s v="Fresco brings a full scale operatic production to your neighborhood - SNOW WHITE, set to the world's greatest music!"/>
    <x v="8"/>
    <x v="1957"/>
    <x v="0"/>
    <x v="0"/>
    <x v="0"/>
    <n v="1472490000"/>
    <x v="2935"/>
    <b v="0"/>
    <x v="70"/>
    <b v="1"/>
  </r>
  <r>
    <n v="2936"/>
    <x v="2935"/>
    <s v="We need your help to complete our musical! Help us add two more original songs to our winter show, Babes in Toyland."/>
    <x v="28"/>
    <x v="1958"/>
    <x v="0"/>
    <x v="0"/>
    <x v="0"/>
    <n v="1413176340"/>
    <x v="2936"/>
    <b v="0"/>
    <x v="69"/>
    <b v="1"/>
  </r>
  <r>
    <n v="2937"/>
    <x v="2936"/>
    <s v="UCAS is a new British musical premiering at the Edinburgh Fringe Festival 2014."/>
    <x v="15"/>
    <x v="41"/>
    <x v="0"/>
    <x v="1"/>
    <x v="1"/>
    <n v="1405249113"/>
    <x v="2937"/>
    <b v="0"/>
    <x v="165"/>
    <b v="1"/>
  </r>
  <r>
    <n v="2938"/>
    <x v="2937"/>
    <s v="Keep It Spinning! Is an after-school, six week workshop, during which students create an musical based on on an overarching theme."/>
    <x v="23"/>
    <x v="1959"/>
    <x v="0"/>
    <x v="0"/>
    <x v="0"/>
    <n v="1422636814"/>
    <x v="2938"/>
    <b v="0"/>
    <x v="58"/>
    <b v="1"/>
  </r>
  <r>
    <n v="2939"/>
    <x v="2938"/>
    <s v="Skyline Board Trustees have offered matching grants to help fund next season's production of Dreamgirls! Your donation will be doubled!"/>
    <x v="6"/>
    <x v="1960"/>
    <x v="0"/>
    <x v="0"/>
    <x v="0"/>
    <n v="1409187600"/>
    <x v="2939"/>
    <b v="0"/>
    <x v="20"/>
    <b v="1"/>
  </r>
  <r>
    <n v="2940"/>
    <x v="2939"/>
    <s v="We are asking for people to donate to our theater club, the ITAVA Players, a public high school club from Brooklyn, NY."/>
    <x v="30"/>
    <x v="615"/>
    <x v="0"/>
    <x v="0"/>
    <x v="0"/>
    <n v="1421606018"/>
    <x v="2940"/>
    <b v="0"/>
    <x v="51"/>
    <b v="1"/>
  </r>
  <r>
    <n v="2941"/>
    <x v="2940"/>
    <s v="Ovations wants to buy property to open a variety club to become the 1st minority owned club in Cincy, focusing on artists on the rise."/>
    <x v="31"/>
    <x v="116"/>
    <x v="2"/>
    <x v="0"/>
    <x v="0"/>
    <n v="1425250955"/>
    <x v="2941"/>
    <b v="0"/>
    <x v="29"/>
    <b v="0"/>
  </r>
  <r>
    <n v="2942"/>
    <x v="2941"/>
    <s v="YOUR community theatre:  provide a facility that is usable for presentation of movies, live music, live theatre and community events"/>
    <x v="61"/>
    <x v="1961"/>
    <x v="2"/>
    <x v="5"/>
    <x v="5"/>
    <n v="1450297080"/>
    <x v="2942"/>
    <b v="0"/>
    <x v="91"/>
    <b v="0"/>
  </r>
  <r>
    <n v="2943"/>
    <x v="2942"/>
    <s v="Building a Resource Network and Funding Capacity to support, empower and promote Afrocentric Arts in Metro Columbus"/>
    <x v="9"/>
    <x v="117"/>
    <x v="2"/>
    <x v="0"/>
    <x v="0"/>
    <n v="1428894380"/>
    <x v="2943"/>
    <b v="0"/>
    <x v="78"/>
    <b v="0"/>
  </r>
  <r>
    <n v="2944"/>
    <x v="2943"/>
    <s v="Our vision: build and operate a Theater Arts Center for south-central Washington state in Goldendale."/>
    <x v="3"/>
    <x v="173"/>
    <x v="2"/>
    <x v="0"/>
    <x v="0"/>
    <n v="1433714198"/>
    <x v="2944"/>
    <b v="0"/>
    <x v="29"/>
    <b v="0"/>
  </r>
  <r>
    <n v="2945"/>
    <x v="2944"/>
    <s v="Where people that enjoy theater, or just something new can go to have fun and experience varying types of theater in Albuquerque."/>
    <x v="63"/>
    <x v="117"/>
    <x v="2"/>
    <x v="0"/>
    <x v="0"/>
    <n v="1432437660"/>
    <x v="2945"/>
    <b v="0"/>
    <x v="78"/>
    <b v="0"/>
  </r>
  <r>
    <n v="2946"/>
    <x v="2945"/>
    <s v="I have set up a new theatre company, and am looking to raise funds to purchase a venue with a difference to a standard theatre."/>
    <x v="13"/>
    <x v="369"/>
    <x v="2"/>
    <x v="1"/>
    <x v="1"/>
    <n v="1471265092"/>
    <x v="2946"/>
    <b v="0"/>
    <x v="84"/>
    <b v="0"/>
  </r>
  <r>
    <n v="2947"/>
    <x v="2946"/>
    <s v="Bringing Health, Wellness and Creative Empowerment to an active community in a whole new way... are you ready to 'FLOAT', Duluth?"/>
    <x v="31"/>
    <x v="1962"/>
    <x v="2"/>
    <x v="0"/>
    <x v="0"/>
    <n v="1480007460"/>
    <x v="2947"/>
    <b v="0"/>
    <x v="62"/>
    <b v="0"/>
  </r>
  <r>
    <n v="2948"/>
    <x v="2947"/>
    <s v="The Space Opera is an action packed reenactment of Xenu's story, a sacred teaching thats considered a secret of the Scientology church"/>
    <x v="69"/>
    <x v="363"/>
    <x v="2"/>
    <x v="0"/>
    <x v="0"/>
    <n v="1433259293"/>
    <x v="2948"/>
    <b v="0"/>
    <x v="82"/>
    <b v="0"/>
  </r>
  <r>
    <n v="2949"/>
    <x v="2948"/>
    <s v="This center will be open to any and all people regardless of their religion.   We will be offering art, music, empowerment, and more!"/>
    <x v="28"/>
    <x v="379"/>
    <x v="2"/>
    <x v="0"/>
    <x v="0"/>
    <n v="1447965917"/>
    <x v="2949"/>
    <b v="0"/>
    <x v="84"/>
    <b v="0"/>
  </r>
  <r>
    <n v="2950"/>
    <x v="2949"/>
    <s v="Help www.KidZoneMuseum.org grow to serve children 1-18 with science, engineering, arts and PLAY especially low-income families."/>
    <x v="380"/>
    <x v="117"/>
    <x v="2"/>
    <x v="0"/>
    <x v="0"/>
    <n v="1453538752"/>
    <x v="2950"/>
    <b v="0"/>
    <x v="78"/>
    <b v="0"/>
  </r>
  <r>
    <n v="2951"/>
    <x v="2950"/>
    <s v="A building w/office, rehearsal space and classrooms centered on performing arts._x000a_Brentwood Theater Company is a non-profit 501(c)(3)"/>
    <x v="63"/>
    <x v="1963"/>
    <x v="1"/>
    <x v="0"/>
    <x v="0"/>
    <n v="1412536573"/>
    <x v="2951"/>
    <b v="0"/>
    <x v="6"/>
    <b v="0"/>
  </r>
  <r>
    <n v="2952"/>
    <x v="2951"/>
    <s v="Mountain Haven transforms a former disused Mt Laguna Church into space for celebrations, events, learning, conferences, retreats &amp; more"/>
    <x v="22"/>
    <x v="1964"/>
    <x v="1"/>
    <x v="0"/>
    <x v="0"/>
    <n v="1476676800"/>
    <x v="2952"/>
    <b v="0"/>
    <x v="22"/>
    <b v="0"/>
  </r>
  <r>
    <n v="2953"/>
    <x v="2952"/>
    <s v="I want to purchase the former Bread Of Life Church and convert it into a multipurpose theater space for local talent."/>
    <x v="307"/>
    <x v="898"/>
    <x v="1"/>
    <x v="0"/>
    <x v="0"/>
    <n v="1444330821"/>
    <x v="2953"/>
    <b v="0"/>
    <x v="83"/>
    <b v="0"/>
  </r>
  <r>
    <n v="2954"/>
    <x v="2953"/>
    <s v="Independent film theater, studio and tech lab with storefront, open space for creative people to grow their dream into a profit."/>
    <x v="36"/>
    <x v="117"/>
    <x v="1"/>
    <x v="0"/>
    <x v="0"/>
    <n v="1489669203"/>
    <x v="2954"/>
    <b v="0"/>
    <x v="78"/>
    <b v="0"/>
  </r>
  <r>
    <n v="2955"/>
    <x v="2954"/>
    <s v="Stage Door Theater needs a stage for its current and future productions. Can you help?"/>
    <x v="38"/>
    <x v="526"/>
    <x v="1"/>
    <x v="0"/>
    <x v="0"/>
    <n v="1434476849"/>
    <x v="2955"/>
    <b v="0"/>
    <x v="202"/>
    <b v="0"/>
  </r>
  <r>
    <n v="2956"/>
    <x v="2955"/>
    <s v="Family-owned and community-operated haunted Halloween attraction in Bladensburg, OH, needs your help to grow bigger!"/>
    <x v="278"/>
    <x v="1965"/>
    <x v="1"/>
    <x v="0"/>
    <x v="0"/>
    <n v="1462402850"/>
    <x v="2956"/>
    <b v="0"/>
    <x v="9"/>
    <b v="0"/>
  </r>
  <r>
    <n v="2957"/>
    <x v="2956"/>
    <s v="Theatre in Tuscaloosa, AL built in the 1930s.  The headsets seem about that old. They are almost unusable."/>
    <x v="36"/>
    <x v="668"/>
    <x v="1"/>
    <x v="0"/>
    <x v="0"/>
    <n v="1427498172"/>
    <x v="2957"/>
    <b v="0"/>
    <x v="83"/>
    <b v="0"/>
  </r>
  <r>
    <n v="2958"/>
    <x v="2957"/>
    <s v="Chicago Based Theater Company and Venue Dedicated to Social Justice and Mainstreaming the Palestinian Narrative"/>
    <x v="58"/>
    <x v="117"/>
    <x v="1"/>
    <x v="0"/>
    <x v="0"/>
    <n v="1462729317"/>
    <x v="2958"/>
    <b v="0"/>
    <x v="78"/>
    <b v="0"/>
  </r>
  <r>
    <n v="2959"/>
    <x v="2958"/>
    <s v="A magical, unique, theatre bus which aims to inspire the creative communities around Bath and create unique performance opportunities."/>
    <x v="3"/>
    <x v="117"/>
    <x v="1"/>
    <x v="1"/>
    <x v="1"/>
    <n v="1465258325"/>
    <x v="2959"/>
    <b v="0"/>
    <x v="78"/>
    <b v="0"/>
  </r>
  <r>
    <n v="2960"/>
    <x v="2959"/>
    <s v="Built in the late 1800's, this 70K sq. feet estate has fallen into disrepair.  Seeking to buy and convert to useful space"/>
    <x v="381"/>
    <x v="117"/>
    <x v="1"/>
    <x v="0"/>
    <x v="0"/>
    <n v="1410459023"/>
    <x v="2960"/>
    <b v="0"/>
    <x v="78"/>
    <b v="0"/>
  </r>
  <r>
    <n v="2961"/>
    <x v="2960"/>
    <s v="Teens in Take Note Troupe put on Shakespeare in the Park annually. Keep relevant, family-friendly Shakespeare in the community!"/>
    <x v="10"/>
    <x v="1966"/>
    <x v="0"/>
    <x v="0"/>
    <x v="0"/>
    <n v="1427342400"/>
    <x v="2961"/>
    <b v="0"/>
    <x v="52"/>
    <b v="1"/>
  </r>
  <r>
    <n v="2962"/>
    <x v="2961"/>
    <s v="A pop-up outdoor theatre company bringing accessible Shakespeare to parks and other locations in the greater Phoenix area!"/>
    <x v="28"/>
    <x v="1967"/>
    <x v="0"/>
    <x v="0"/>
    <x v="0"/>
    <n v="1425193140"/>
    <x v="2962"/>
    <b v="0"/>
    <x v="9"/>
    <b v="1"/>
  </r>
  <r>
    <n v="2963"/>
    <x v="2962"/>
    <s v="A hilarious comedy show about motherhood...through stories, videos and stand-up you'll realize YOUâ€™RE NOT CRAZY, motherhood is!"/>
    <x v="3"/>
    <x v="1968"/>
    <x v="0"/>
    <x v="0"/>
    <x v="0"/>
    <n v="1435835824"/>
    <x v="2963"/>
    <b v="0"/>
    <x v="15"/>
    <b v="1"/>
  </r>
  <r>
    <n v="2964"/>
    <x v="2963"/>
    <s v="I want to produce the first-ever all-pug production of &quot;Hamlet.&quot;  As you can imagine, this will require finding very talented pugs."/>
    <x v="10"/>
    <x v="1969"/>
    <x v="0"/>
    <x v="0"/>
    <x v="0"/>
    <n v="1407360720"/>
    <x v="2964"/>
    <b v="0"/>
    <x v="193"/>
    <b v="1"/>
  </r>
  <r>
    <n v="2965"/>
    <x v="2964"/>
    <s v="Marina's mother has disappeared at sea.  Everyone believes she has drowned.  But Marina believes her mother has become a mermaid."/>
    <x v="15"/>
    <x v="1970"/>
    <x v="0"/>
    <x v="0"/>
    <x v="0"/>
    <n v="1436290233"/>
    <x v="2965"/>
    <b v="0"/>
    <x v="70"/>
    <b v="1"/>
  </r>
  <r>
    <n v="2966"/>
    <x v="2965"/>
    <s v="Bringing one of Neil LaBute's incredibly witty and viciously honest plays, about body image and the effect it has on us, to life!"/>
    <x v="3"/>
    <x v="1971"/>
    <x v="0"/>
    <x v="0"/>
    <x v="0"/>
    <n v="1442425412"/>
    <x v="2966"/>
    <b v="0"/>
    <x v="130"/>
    <b v="1"/>
  </r>
  <r>
    <n v="2967"/>
    <x v="2966"/>
    <s v="Scissortail is a story of loss, grief, and recovery based on the events of the 1995 Oklahoma City Bombing."/>
    <x v="10"/>
    <x v="1972"/>
    <x v="0"/>
    <x v="0"/>
    <x v="0"/>
    <n v="1425872692"/>
    <x v="2967"/>
    <b v="0"/>
    <x v="26"/>
    <b v="1"/>
  </r>
  <r>
    <n v="2968"/>
    <x v="2967"/>
    <s v="The Curse of the Babywoman is real â€” and it is coming to FringeNYC this August."/>
    <x v="8"/>
    <x v="1973"/>
    <x v="0"/>
    <x v="0"/>
    <x v="0"/>
    <n v="1471406340"/>
    <x v="2968"/>
    <b v="0"/>
    <x v="5"/>
    <b v="1"/>
  </r>
  <r>
    <n v="2969"/>
    <x v="2968"/>
    <s v="A poignant &amp; hilarious tale of Charlie Brown &amp; friends navigating high school. A fresh take on the off Broadway hit by YYC artists."/>
    <x v="28"/>
    <x v="897"/>
    <x v="0"/>
    <x v="5"/>
    <x v="5"/>
    <n v="1430693460"/>
    <x v="2969"/>
    <b v="0"/>
    <x v="57"/>
    <b v="1"/>
  </r>
  <r>
    <n v="2970"/>
    <x v="2969"/>
    <s v="Kara Ayn Napolitano's latest play about a young mother's attempt to reclaim her life after making a serious mistake."/>
    <x v="12"/>
    <x v="834"/>
    <x v="0"/>
    <x v="0"/>
    <x v="0"/>
    <n v="1405699451"/>
    <x v="2970"/>
    <b v="0"/>
    <x v="110"/>
    <b v="1"/>
  </r>
  <r>
    <n v="2971"/>
    <x v="2970"/>
    <s v="An Asian-Jewish-American family collides with music, food, and identity crises in this world premiere New York theater production."/>
    <x v="50"/>
    <x v="1974"/>
    <x v="0"/>
    <x v="0"/>
    <x v="0"/>
    <n v="1409500078"/>
    <x v="2971"/>
    <b v="0"/>
    <x v="68"/>
    <b v="1"/>
  </r>
  <r>
    <n v="2972"/>
    <x v="2971"/>
    <s v="A group of artists. A mythical art piece. A harrowing quest. And some margaritas."/>
    <x v="13"/>
    <x v="1975"/>
    <x v="0"/>
    <x v="0"/>
    <x v="0"/>
    <n v="1480899600"/>
    <x v="2972"/>
    <b v="0"/>
    <x v="57"/>
    <b v="1"/>
  </r>
  <r>
    <n v="2973"/>
    <x v="2972"/>
    <s v="We're going to represent the entire USA at the World Festival of Children's Theater in Stratford, ON in June, 2016. Help us get there!"/>
    <x v="10"/>
    <x v="1976"/>
    <x v="0"/>
    <x v="0"/>
    <x v="0"/>
    <n v="1451620800"/>
    <x v="2973"/>
    <b v="0"/>
    <x v="51"/>
    <b v="1"/>
  </r>
  <r>
    <n v="2974"/>
    <x v="2973"/>
    <s v="Known for producing gritty new work, TheatreFIRST presents an exciting new romantic comedy by the hottest playwright in the country."/>
    <x v="10"/>
    <x v="1977"/>
    <x v="0"/>
    <x v="0"/>
    <x v="0"/>
    <n v="1411695300"/>
    <x v="2974"/>
    <b v="0"/>
    <x v="45"/>
    <b v="1"/>
  </r>
  <r>
    <n v="2975"/>
    <x v="2974"/>
    <s v="[By The Mummers] needs your help this holiday season to stage a full scale production of William Gibson's &quot;The Butterfingers Angel...&quot;"/>
    <x v="6"/>
    <x v="1978"/>
    <x v="0"/>
    <x v="0"/>
    <x v="0"/>
    <n v="1417057200"/>
    <x v="2975"/>
    <b v="0"/>
    <x v="116"/>
    <b v="1"/>
  </r>
  <r>
    <n v="2976"/>
    <x v="2975"/>
    <s v="A play that addresses an important social issue, brought to light by members of the UoM Drama Society."/>
    <x v="159"/>
    <x v="678"/>
    <x v="0"/>
    <x v="1"/>
    <x v="1"/>
    <n v="1457870400"/>
    <x v="2976"/>
    <b v="0"/>
    <x v="25"/>
    <b v="1"/>
  </r>
  <r>
    <n v="2977"/>
    <x v="2976"/>
    <s v="In celebration of THE MEDEA PROJECT: THEATER FOR INCARCERATED WOMENâ€™S 25TH ANNIVERSARY Brava Theater  presents â€œBIRTHRIGHT?&quot;"/>
    <x v="9"/>
    <x v="767"/>
    <x v="0"/>
    <x v="0"/>
    <x v="0"/>
    <n v="1427076840"/>
    <x v="2977"/>
    <b v="0"/>
    <x v="209"/>
    <b v="1"/>
  </r>
  <r>
    <n v="2978"/>
    <x v="2977"/>
    <s v="The Border Theatre presents The Fall of Wallace Winter, an exploration of American obsessions, this Nov. 7th-9th at the Plaza Theatre"/>
    <x v="47"/>
    <x v="1979"/>
    <x v="0"/>
    <x v="0"/>
    <x v="0"/>
    <n v="1413784740"/>
    <x v="2978"/>
    <b v="0"/>
    <x v="38"/>
    <b v="1"/>
  </r>
  <r>
    <n v="2979"/>
    <x v="2978"/>
    <s v="Dear Stone returns with Yasmina Reza's 'ART', a compelling, clever exploration of friendship under duress. Thanks for watching!"/>
    <x v="10"/>
    <x v="1896"/>
    <x v="0"/>
    <x v="0"/>
    <x v="0"/>
    <n v="1420524000"/>
    <x v="2979"/>
    <b v="0"/>
    <x v="67"/>
    <b v="1"/>
  </r>
  <r>
    <n v="2980"/>
    <x v="2979"/>
    <s v="1 director, 4 actors, and a whole lotta determination. Help us bring this brilliant story to the heart of NYC!"/>
    <x v="9"/>
    <x v="1980"/>
    <x v="0"/>
    <x v="0"/>
    <x v="0"/>
    <n v="1440381600"/>
    <x v="2980"/>
    <b v="0"/>
    <x v="54"/>
    <b v="1"/>
  </r>
  <r>
    <n v="2981"/>
    <x v="2980"/>
    <s v="We are fundraising to create a Dublin based circus training centre for public and professionals to learn, upskill, perform and teach."/>
    <x v="23"/>
    <x v="1981"/>
    <x v="0"/>
    <x v="17"/>
    <x v="3"/>
    <n v="1443014756"/>
    <x v="2981"/>
    <b v="1"/>
    <x v="174"/>
    <b v="1"/>
  </r>
  <r>
    <n v="2982"/>
    <x v="2981"/>
    <s v="Renovating this historical landmark, into an arts venue and theatre space for the community."/>
    <x v="10"/>
    <x v="1982"/>
    <x v="0"/>
    <x v="1"/>
    <x v="1"/>
    <n v="1455208143"/>
    <x v="2982"/>
    <b v="1"/>
    <x v="211"/>
    <b v="1"/>
  </r>
  <r>
    <n v="2983"/>
    <x v="2982"/>
    <s v="Dad's Garage Theatre Company needs your help buying our new, forever home by hitting our $150,000 STRETCH GOAL!"/>
    <x v="382"/>
    <x v="1983"/>
    <x v="0"/>
    <x v="0"/>
    <x v="0"/>
    <n v="1415722236"/>
    <x v="2983"/>
    <b v="1"/>
    <x v="486"/>
    <b v="1"/>
  </r>
  <r>
    <n v="2984"/>
    <x v="2983"/>
    <s v="A traveling wooden wagon that transforms into a theatrical playing space presenting FREE original performance while building community!"/>
    <x v="31"/>
    <x v="1984"/>
    <x v="0"/>
    <x v="0"/>
    <x v="0"/>
    <n v="1472020881"/>
    <x v="2984"/>
    <b v="1"/>
    <x v="423"/>
    <b v="1"/>
  </r>
  <r>
    <n v="2985"/>
    <x v="2984"/>
    <s v="From the moment we flew in to the world of The Circus, we have dreamed of opening our own studio. Help us get our dream off the ground!"/>
    <x v="3"/>
    <x v="297"/>
    <x v="0"/>
    <x v="4"/>
    <x v="4"/>
    <n v="1477886400"/>
    <x v="2985"/>
    <b v="0"/>
    <x v="112"/>
    <b v="1"/>
  </r>
  <r>
    <n v="2986"/>
    <x v="2985"/>
    <s v="Support the circus arts and help our aerial students work with more height. With your support, we will install beams at 19ft!"/>
    <x v="262"/>
    <x v="1985"/>
    <x v="0"/>
    <x v="1"/>
    <x v="1"/>
    <n v="1462100406"/>
    <x v="2986"/>
    <b v="0"/>
    <x v="66"/>
    <b v="1"/>
  </r>
  <r>
    <n v="2987"/>
    <x v="2986"/>
    <s v="Help Curious Comedy evolve into an independent comedy theater with a complete professional digital production studio built right in."/>
    <x v="31"/>
    <x v="1986"/>
    <x v="0"/>
    <x v="0"/>
    <x v="0"/>
    <n v="1476316800"/>
    <x v="2987"/>
    <b v="0"/>
    <x v="236"/>
    <b v="1"/>
  </r>
  <r>
    <n v="2988"/>
    <x v="2987"/>
    <s v="Since October 2015 the Shoebox Theatre has become a hub of creativity - The next step in our journey is to hang stage curtains!"/>
    <x v="28"/>
    <x v="325"/>
    <x v="0"/>
    <x v="1"/>
    <x v="1"/>
    <n v="1466412081"/>
    <x v="2988"/>
    <b v="0"/>
    <x v="33"/>
    <b v="1"/>
  </r>
  <r>
    <n v="2989"/>
    <x v="2988"/>
    <s v="Bring the movies back to Bethel, Maine."/>
    <x v="22"/>
    <x v="1987"/>
    <x v="0"/>
    <x v="0"/>
    <x v="0"/>
    <n v="1450673940"/>
    <x v="2989"/>
    <b v="0"/>
    <x v="487"/>
    <b v="1"/>
  </r>
  <r>
    <n v="2990"/>
    <x v="2989"/>
    <s v="We are a non-profit revitalizing the Gloria Theatre - our gift to the community - and we need your help #arts #community #theater"/>
    <x v="3"/>
    <x v="1117"/>
    <x v="0"/>
    <x v="0"/>
    <x v="0"/>
    <n v="1452174420"/>
    <x v="2990"/>
    <b v="0"/>
    <x v="74"/>
    <b v="1"/>
  </r>
  <r>
    <n v="2991"/>
    <x v="2990"/>
    <s v="A new intimate listening room with tables &amp; theatre seating where artist &amp; fans connect through music, comedy &amp; performing arts."/>
    <x v="0"/>
    <x v="1988"/>
    <x v="0"/>
    <x v="0"/>
    <x v="0"/>
    <n v="1485547530"/>
    <x v="2991"/>
    <b v="0"/>
    <x v="251"/>
    <b v="1"/>
  </r>
  <r>
    <n v="2992"/>
    <x v="2991"/>
    <s v="Creating a non-profit CAFE &amp; VILLAGE COMMONS in SE Portland, in service to Neighbors, Kids, Artists &amp; the Underserved"/>
    <x v="9"/>
    <x v="1989"/>
    <x v="0"/>
    <x v="0"/>
    <x v="0"/>
    <n v="1476037510"/>
    <x v="2992"/>
    <b v="0"/>
    <x v="31"/>
    <b v="1"/>
  </r>
  <r>
    <n v="2993"/>
    <x v="2992"/>
    <s v="Help us build the Kitchen from Hell!"/>
    <x v="28"/>
    <x v="1141"/>
    <x v="0"/>
    <x v="0"/>
    <x v="0"/>
    <n v="1455998867"/>
    <x v="2993"/>
    <b v="0"/>
    <x v="19"/>
    <b v="1"/>
  </r>
  <r>
    <n v="2994"/>
    <x v="2993"/>
    <s v="Help the hosts of the infamous St. Michael sustain and create epic boat parties through Halloween and into 2015"/>
    <x v="43"/>
    <x v="1990"/>
    <x v="0"/>
    <x v="1"/>
    <x v="1"/>
    <n v="1412335772"/>
    <x v="2994"/>
    <b v="0"/>
    <x v="211"/>
    <b v="1"/>
  </r>
  <r>
    <n v="2995"/>
    <x v="2994"/>
    <s v="Keeping the drive-in culture alive for 6 years, we now ask for your help so we can CREATE A NEW HOME and save 35MM movies!"/>
    <x v="36"/>
    <x v="1991"/>
    <x v="0"/>
    <x v="0"/>
    <x v="0"/>
    <n v="1484841471"/>
    <x v="2995"/>
    <b v="0"/>
    <x v="437"/>
    <b v="1"/>
  </r>
  <r>
    <n v="2996"/>
    <x v="2995"/>
    <s v="A permanent home for comedy in Connecticut in the heart of downtown Hartford."/>
    <x v="19"/>
    <x v="1992"/>
    <x v="0"/>
    <x v="0"/>
    <x v="0"/>
    <n v="1432677240"/>
    <x v="2996"/>
    <b v="0"/>
    <x v="413"/>
    <b v="1"/>
  </r>
  <r>
    <n v="2997"/>
    <x v="2996"/>
    <s v="We're moving to a new space and upgrading our facilities to continue providing a local theatre venue and arts education program!"/>
    <x v="3"/>
    <x v="1993"/>
    <x v="0"/>
    <x v="0"/>
    <x v="0"/>
    <n v="1488171540"/>
    <x v="2997"/>
    <b v="0"/>
    <x v="248"/>
    <b v="1"/>
  </r>
  <r>
    <n v="2998"/>
    <x v="2997"/>
    <s v="The New Movement works tirelessly to put Nola on the comedy map. This project will upgrade our theater and production facilities."/>
    <x v="63"/>
    <x v="1994"/>
    <x v="0"/>
    <x v="0"/>
    <x v="0"/>
    <n v="1402892700"/>
    <x v="2998"/>
    <b v="0"/>
    <x v="488"/>
    <b v="1"/>
  </r>
  <r>
    <n v="2999"/>
    <x v="2998"/>
    <s v="Restless Artists' Theatre is building risers and installing better lighting for our patrons.  We need to purchase raw materials."/>
    <x v="383"/>
    <x v="1964"/>
    <x v="0"/>
    <x v="0"/>
    <x v="0"/>
    <n v="1488333600"/>
    <x v="2999"/>
    <b v="0"/>
    <x v="9"/>
    <b v="1"/>
  </r>
  <r>
    <n v="3000"/>
    <x v="2999"/>
    <s v="A benefit show featuring musicians, dancers &amp; poets all under age 30 to raise money in support of LGBTQ rights and programs."/>
    <x v="2"/>
    <x v="83"/>
    <x v="0"/>
    <x v="0"/>
    <x v="0"/>
    <n v="1485885600"/>
    <x v="3000"/>
    <b v="0"/>
    <x v="22"/>
    <b v="1"/>
  </r>
  <r>
    <n v="3001"/>
    <x v="3000"/>
    <s v="Get Scene Studios and Highwire Comedy Co. creating an amazing training facility and theater for Atlanta comedy and film talent!"/>
    <x v="384"/>
    <x v="1995"/>
    <x v="0"/>
    <x v="0"/>
    <x v="0"/>
    <n v="1468445382"/>
    <x v="3001"/>
    <b v="0"/>
    <x v="489"/>
    <b v="1"/>
  </r>
  <r>
    <n v="3002"/>
    <x v="3001"/>
    <s v="Make the workshop/ small stage space at Jimmy's No 43 even better than before!"/>
    <x v="39"/>
    <x v="1996"/>
    <x v="0"/>
    <x v="0"/>
    <x v="0"/>
    <n v="1356552252"/>
    <x v="3002"/>
    <b v="0"/>
    <x v="201"/>
    <b v="1"/>
  </r>
  <r>
    <n v="3003"/>
    <x v="3002"/>
    <s v="We finally found a place to call home! Help us move in to (and collaborate with) the NEW Fischer Creative Arts Center in Waukesha, WI!"/>
    <x v="9"/>
    <x v="1891"/>
    <x v="0"/>
    <x v="0"/>
    <x v="0"/>
    <n v="1456811940"/>
    <x v="3003"/>
    <b v="0"/>
    <x v="57"/>
    <b v="1"/>
  </r>
  <r>
    <n v="3004"/>
    <x v="3003"/>
    <s v="The Agawam Cinemas is to be successfully reopened by new ownership and the twin theaters must be converted to digital projection."/>
    <x v="79"/>
    <x v="1997"/>
    <x v="0"/>
    <x v="0"/>
    <x v="0"/>
    <n v="1416089324"/>
    <x v="3004"/>
    <b v="0"/>
    <x v="490"/>
    <b v="1"/>
  </r>
  <r>
    <n v="3005"/>
    <x v="3004"/>
    <s v="Pangea House is a collectively run, all ages music venue and community space in desperate need of some renovation and updates."/>
    <x v="385"/>
    <x v="1998"/>
    <x v="0"/>
    <x v="0"/>
    <x v="0"/>
    <n v="1412611905"/>
    <x v="3005"/>
    <b v="0"/>
    <x v="115"/>
    <b v="1"/>
  </r>
  <r>
    <n v="3006"/>
    <x v="3005"/>
    <s v="We're an affordable theatre and rental space that can be molded into anything by anyone."/>
    <x v="6"/>
    <x v="1999"/>
    <x v="0"/>
    <x v="5"/>
    <x v="5"/>
    <n v="1418580591"/>
    <x v="3006"/>
    <b v="0"/>
    <x v="174"/>
    <b v="1"/>
  </r>
  <r>
    <n v="3007"/>
    <x v="3006"/>
    <s v="Consuite for 2015 CoreCon.  An adventure into insanity."/>
    <x v="20"/>
    <x v="1144"/>
    <x v="0"/>
    <x v="0"/>
    <x v="0"/>
    <n v="1429938683"/>
    <x v="3007"/>
    <b v="0"/>
    <x v="9"/>
    <b v="1"/>
  </r>
  <r>
    <n v="3008"/>
    <x v="3007"/>
    <s v="Help fund Silver Spring Stage's HVAC costs for the upcoming year! Don't leave us out in the cold (pun intended)!"/>
    <x v="9"/>
    <x v="1891"/>
    <x v="0"/>
    <x v="0"/>
    <x v="0"/>
    <n v="1453352719"/>
    <x v="3008"/>
    <b v="0"/>
    <x v="55"/>
    <b v="1"/>
  </r>
  <r>
    <n v="3009"/>
    <x v="3008"/>
    <s v="The Montauk Surf Museum will present ocean science, as well as the art and history of surfing to visitors and schools in creative ways."/>
    <x v="31"/>
    <x v="2000"/>
    <x v="0"/>
    <x v="0"/>
    <x v="0"/>
    <n v="1417012840"/>
    <x v="3009"/>
    <b v="0"/>
    <x v="130"/>
    <b v="1"/>
  </r>
  <r>
    <n v="3010"/>
    <x v="3009"/>
    <s v="STC &amp; the Sheboygan Area School District are working tirelessly to renovate our 30-year-old sound system. Help us sound better for you!"/>
    <x v="15"/>
    <x v="23"/>
    <x v="0"/>
    <x v="0"/>
    <x v="0"/>
    <n v="1424548719"/>
    <x v="3010"/>
    <b v="0"/>
    <x v="41"/>
    <b v="1"/>
  </r>
  <r>
    <n v="3011"/>
    <x v="3010"/>
    <s v="Necesitamos tu ayuda para poder llevar la magia del teatro universitario al Teatro Lagrada de Madrid el 23 de diciembre :)"/>
    <x v="43"/>
    <x v="2001"/>
    <x v="0"/>
    <x v="3"/>
    <x v="3"/>
    <n v="1450911540"/>
    <x v="3011"/>
    <b v="0"/>
    <x v="20"/>
    <b v="1"/>
  </r>
  <r>
    <n v="3012"/>
    <x v="3011"/>
    <s v="Spring Theatre has recently found a new home in the heart of Winston Salem. We need your help for an up-lifting up-fit!"/>
    <x v="23"/>
    <x v="2002"/>
    <x v="0"/>
    <x v="0"/>
    <x v="0"/>
    <n v="1423587130"/>
    <x v="3012"/>
    <b v="0"/>
    <x v="165"/>
    <b v="1"/>
  </r>
  <r>
    <n v="3013"/>
    <x v="3012"/>
    <s v="Barebones Productions is developing a new theater and performance facility in Braddock, Pa. &quot;The barebones black box&quot;"/>
    <x v="3"/>
    <x v="2003"/>
    <x v="0"/>
    <x v="0"/>
    <x v="0"/>
    <n v="1434917049"/>
    <x v="3013"/>
    <b v="0"/>
    <x v="329"/>
    <b v="1"/>
  </r>
  <r>
    <n v="3014"/>
    <x v="3013"/>
    <s v="Help build an immersion experience for kids to have fun with Santa and make their Christmas season shine just a little bit brighter."/>
    <x v="31"/>
    <x v="2004"/>
    <x v="0"/>
    <x v="0"/>
    <x v="0"/>
    <n v="1415163600"/>
    <x v="3014"/>
    <b v="0"/>
    <x v="491"/>
    <b v="1"/>
  </r>
  <r>
    <n v="3015"/>
    <x v="3014"/>
    <s v="We're turning an old yogurt shop into a live theater in downtown Charleston.   Please help us hang our sign!"/>
    <x v="104"/>
    <x v="2005"/>
    <x v="0"/>
    <x v="0"/>
    <x v="0"/>
    <n v="1402459200"/>
    <x v="3015"/>
    <b v="0"/>
    <x v="244"/>
    <b v="1"/>
  </r>
  <r>
    <n v="3016"/>
    <x v="3015"/>
    <s v="Let there be sound! Make our new theatre more accessible by installing a modern sound and hearing assistance system for our audience."/>
    <x v="0"/>
    <x v="2006"/>
    <x v="0"/>
    <x v="0"/>
    <x v="0"/>
    <n v="1405688952"/>
    <x v="3016"/>
    <b v="0"/>
    <x v="17"/>
    <b v="1"/>
  </r>
  <r>
    <n v="3017"/>
    <x v="3016"/>
    <s v="Help us build a 200 seat theater and classroom space in North Andover, MA. Let's get kids off the screens, and into the spotlight!"/>
    <x v="29"/>
    <x v="2007"/>
    <x v="0"/>
    <x v="0"/>
    <x v="0"/>
    <n v="1408566243"/>
    <x v="3017"/>
    <b v="0"/>
    <x v="180"/>
    <b v="1"/>
  </r>
  <r>
    <n v="3018"/>
    <x v="3017"/>
    <s v="Le projet vise la crÃ©ation dâ€™un lieu de rÃ©sidence, recherche et formation dÃ©diÃ© Ã  l'art vivant, l'image et la narration."/>
    <x v="285"/>
    <x v="2008"/>
    <x v="0"/>
    <x v="6"/>
    <x v="3"/>
    <n v="1437429600"/>
    <x v="3018"/>
    <b v="0"/>
    <x v="14"/>
    <b v="1"/>
  </r>
  <r>
    <n v="3019"/>
    <x v="3018"/>
    <s v="We plan to transition from 35mm to the new digital projection format to continue to show current first run films for our community."/>
    <x v="36"/>
    <x v="2009"/>
    <x v="0"/>
    <x v="0"/>
    <x v="0"/>
    <n v="1401159600"/>
    <x v="3019"/>
    <b v="0"/>
    <x v="334"/>
    <b v="1"/>
  </r>
  <r>
    <n v="3020"/>
    <x v="3019"/>
    <s v="Any donation--big or small--will help us upgrade our studio/rehearsal space into a black box theater and offer even more programs."/>
    <x v="39"/>
    <x v="2010"/>
    <x v="0"/>
    <x v="0"/>
    <x v="0"/>
    <n v="1439583533"/>
    <x v="3020"/>
    <b v="0"/>
    <x v="209"/>
    <b v="1"/>
  </r>
  <r>
    <n v="3021"/>
    <x v="3020"/>
    <s v="At the end of October 2016, 2nd Story will be moving from its current office space to a storefront space in Albany Park, Chicago, IL."/>
    <x v="37"/>
    <x v="2011"/>
    <x v="0"/>
    <x v="0"/>
    <x v="0"/>
    <n v="1479794340"/>
    <x v="3021"/>
    <b v="0"/>
    <x v="273"/>
    <b v="1"/>
  </r>
  <r>
    <n v="3022"/>
    <x v="3021"/>
    <s v="Help us launch a new performing arts complex in Cambridge! The Thalia provides space for performance, rehearsals, and collaboration!"/>
    <x v="3"/>
    <x v="2012"/>
    <x v="0"/>
    <x v="0"/>
    <x v="0"/>
    <n v="1472338409"/>
    <x v="3022"/>
    <b v="0"/>
    <x v="95"/>
    <b v="1"/>
  </r>
  <r>
    <n v="3023"/>
    <x v="3022"/>
    <s v="Antonia Goddard Productions in association with Jethro Compton Productions presents THE NIGHT WATCH, an exciting new historical drama."/>
    <x v="176"/>
    <x v="2013"/>
    <x v="0"/>
    <x v="1"/>
    <x v="1"/>
    <n v="1434039186"/>
    <x v="3023"/>
    <b v="0"/>
    <x v="79"/>
    <b v="1"/>
  </r>
  <r>
    <n v="3024"/>
    <x v="3023"/>
    <s v="Steel City Improv Theater has found a new space in the Shadyside neighborhood of Pittsburgh and we're raising $5000 to build it!"/>
    <x v="10"/>
    <x v="2014"/>
    <x v="0"/>
    <x v="0"/>
    <x v="0"/>
    <n v="1349567475"/>
    <x v="3024"/>
    <b v="0"/>
    <x v="0"/>
    <b v="1"/>
  </r>
  <r>
    <n v="3025"/>
    <x v="3024"/>
    <s v="Be part of building Cardiff's first pub theatre, located right in the city centre. Launching January 2015."/>
    <x v="30"/>
    <x v="2015"/>
    <x v="0"/>
    <x v="1"/>
    <x v="1"/>
    <n v="1401465600"/>
    <x v="3025"/>
    <b v="0"/>
    <x v="108"/>
    <b v="1"/>
  </r>
  <r>
    <n v="3026"/>
    <x v="3025"/>
    <s v="The Bohemian Balcony is a innovate multi-arts venue created by the people for the community. A platform for our arts to grow and shine."/>
    <x v="42"/>
    <x v="2016"/>
    <x v="0"/>
    <x v="1"/>
    <x v="1"/>
    <n v="1488538892"/>
    <x v="3026"/>
    <b v="0"/>
    <x v="20"/>
    <b v="1"/>
  </r>
  <r>
    <n v="3027"/>
    <x v="3026"/>
    <s v="Wavy says let's LIGHT UP THE RAINBOW STAGE and as our stretch reward we'll throw all of us a PARTY!"/>
    <x v="79"/>
    <x v="2017"/>
    <x v="0"/>
    <x v="0"/>
    <x v="0"/>
    <n v="1426866851"/>
    <x v="3027"/>
    <b v="0"/>
    <x v="492"/>
    <b v="1"/>
  </r>
  <r>
    <n v="3028"/>
    <x v="3027"/>
    <s v="We have a space! Help us fill it with a stage, chairs, gear and audiences' laughter!"/>
    <x v="10"/>
    <x v="2018"/>
    <x v="0"/>
    <x v="0"/>
    <x v="0"/>
    <n v="1471242025"/>
    <x v="3028"/>
    <b v="0"/>
    <x v="221"/>
    <b v="1"/>
  </r>
  <r>
    <n v="3029"/>
    <x v="3028"/>
    <s v="We're building a new theatre venue in Austin! Austin is growing, but we are losing space for artists- help us keep local theatre alive!"/>
    <x v="11"/>
    <x v="2019"/>
    <x v="0"/>
    <x v="0"/>
    <x v="0"/>
    <n v="1416285300"/>
    <x v="3029"/>
    <b v="0"/>
    <x v="493"/>
    <b v="1"/>
  </r>
  <r>
    <n v="3030"/>
    <x v="3029"/>
    <s v="Guilford Center Stage is a new project bringing theater to our 1896 Grange; we need to purchase simple theater lighting for our stage."/>
    <x v="257"/>
    <x v="122"/>
    <x v="0"/>
    <x v="0"/>
    <x v="0"/>
    <n v="1442426171"/>
    <x v="3030"/>
    <b v="0"/>
    <x v="14"/>
    <b v="1"/>
  </r>
  <r>
    <n v="3031"/>
    <x v="3030"/>
    <s v="Blue Thyme Nights is the production of Am I Blue by Beth Henley &amp; Thymus Vulgaris by Lanford  Wilson._x000a__x000a_Artwork by Charlotte Ager"/>
    <x v="15"/>
    <x v="646"/>
    <x v="0"/>
    <x v="0"/>
    <x v="0"/>
    <n v="1476479447"/>
    <x v="3031"/>
    <b v="0"/>
    <x v="60"/>
    <b v="1"/>
  </r>
  <r>
    <n v="3032"/>
    <x v="3031"/>
    <s v="One night only, not-for-profit, neighborhood haunted attraction that will scare your mask off! Coming this Halloween."/>
    <x v="28"/>
    <x v="2020"/>
    <x v="0"/>
    <x v="0"/>
    <x v="0"/>
    <n v="1441933459"/>
    <x v="3032"/>
    <b v="0"/>
    <x v="20"/>
    <b v="1"/>
  </r>
  <r>
    <n v="3033"/>
    <x v="3032"/>
    <s v="Finally Stagelights will have a space of our very own!  Be a part of this exciting new adventure in Greensboro!!"/>
    <x v="9"/>
    <x v="2021"/>
    <x v="0"/>
    <x v="0"/>
    <x v="0"/>
    <n v="1471487925"/>
    <x v="3033"/>
    <b v="0"/>
    <x v="23"/>
    <b v="1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x v="0"/>
    <n v="1477972740"/>
    <x v="3034"/>
    <b v="0"/>
    <x v="494"/>
    <b v="1"/>
  </r>
  <r>
    <n v="3035"/>
    <x v="3034"/>
    <s v="Help create a permanent home for live comedy shows and classes in Downtown RVA."/>
    <x v="31"/>
    <x v="2023"/>
    <x v="0"/>
    <x v="0"/>
    <x v="0"/>
    <n v="1367674009"/>
    <x v="3035"/>
    <b v="0"/>
    <x v="495"/>
    <b v="1"/>
  </r>
  <r>
    <n v="3036"/>
    <x v="3035"/>
    <s v="Help Synetic Theater create a new Studio to produce amazing  shows in the 2013/14 season and train awesome artists of all ages!"/>
    <x v="31"/>
    <x v="2024"/>
    <x v="0"/>
    <x v="0"/>
    <x v="0"/>
    <n v="1376654340"/>
    <x v="3036"/>
    <b v="0"/>
    <x v="313"/>
    <b v="1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x v="0"/>
    <n v="1285995540"/>
    <x v="3037"/>
    <b v="0"/>
    <x v="58"/>
    <b v="1"/>
  </r>
  <r>
    <n v="3038"/>
    <x v="3037"/>
    <s v="Our little theater needs some love. We took over a lab and need to make our space look more inviting and well, like a theater!"/>
    <x v="28"/>
    <x v="2025"/>
    <x v="0"/>
    <x v="0"/>
    <x v="0"/>
    <n v="1457071397"/>
    <x v="3038"/>
    <b v="0"/>
    <x v="74"/>
    <b v="1"/>
  </r>
  <r>
    <n v="3039"/>
    <x v="3038"/>
    <s v="After 22 yrs downstairs we are &quot;getting out of  our parents basement&quot; and building a new 50 seat theater in a new location."/>
    <x v="22"/>
    <x v="2026"/>
    <x v="0"/>
    <x v="0"/>
    <x v="0"/>
    <n v="1388303940"/>
    <x v="3039"/>
    <b v="0"/>
    <x v="163"/>
    <b v="1"/>
  </r>
  <r>
    <n v="3040"/>
    <x v="3039"/>
    <s v="48 hours of deck screws, dry wall, hard hats and needed renovation to help the Jayhawk rise from the ashes."/>
    <x v="9"/>
    <x v="2027"/>
    <x v="0"/>
    <x v="0"/>
    <x v="0"/>
    <n v="1435359600"/>
    <x v="3040"/>
    <b v="0"/>
    <x v="288"/>
    <b v="1"/>
  </r>
  <r>
    <n v="3041"/>
    <x v="3040"/>
    <s v="Privet! Hello! Bon Jour! We are the Arlekin Players Theatre and we need a home."/>
    <x v="386"/>
    <x v="2028"/>
    <x v="0"/>
    <x v="0"/>
    <x v="0"/>
    <n v="1453323048"/>
    <x v="3041"/>
    <b v="0"/>
    <x v="195"/>
    <b v="1"/>
  </r>
  <r>
    <n v="3042"/>
    <x v="3041"/>
    <s v="Hope Mill Theatre is a brand new Fringe Theatre in the heart of Manchester city - bringing a diverse programme of entertainment!"/>
    <x v="15"/>
    <x v="1151"/>
    <x v="0"/>
    <x v="1"/>
    <x v="1"/>
    <n v="1444149047"/>
    <x v="3042"/>
    <b v="0"/>
    <x v="77"/>
    <b v="1"/>
  </r>
  <r>
    <n v="3043"/>
    <x v="3042"/>
    <s v="Introducing The Post at 750! Join us in the creation of Vancouver's most exciting new cultural space in the heart of downtown."/>
    <x v="36"/>
    <x v="2029"/>
    <x v="0"/>
    <x v="5"/>
    <x v="5"/>
    <n v="1429152600"/>
    <x v="3043"/>
    <b v="0"/>
    <x v="130"/>
    <b v="1"/>
  </r>
  <r>
    <n v="3044"/>
    <x v="3043"/>
    <s v="Minnsky's - a theater in the Minneapolis NE Arts District that will harken back to a time of Vaudeville and Circus Entertainment!"/>
    <x v="14"/>
    <x v="2030"/>
    <x v="0"/>
    <x v="0"/>
    <x v="0"/>
    <n v="1454433998"/>
    <x v="3044"/>
    <b v="0"/>
    <x v="239"/>
    <b v="1"/>
  </r>
  <r>
    <n v="3045"/>
    <x v="3044"/>
    <s v="Walmart decided they wanted our space, so we had to move to a new theater. Help us make it an awesome space by painting it all black!"/>
    <x v="23"/>
    <x v="2031"/>
    <x v="0"/>
    <x v="0"/>
    <x v="0"/>
    <n v="1408679055"/>
    <x v="3045"/>
    <b v="0"/>
    <x v="31"/>
    <b v="1"/>
  </r>
  <r>
    <n v="3046"/>
    <x v="3045"/>
    <s v="Your opportunity to help improvMANIA open Chandler, Arizona's new home for family-friendly improv comedy in Historic Downtown Chandler!"/>
    <x v="278"/>
    <x v="2032"/>
    <x v="0"/>
    <x v="0"/>
    <x v="0"/>
    <n v="1410324720"/>
    <x v="3046"/>
    <b v="0"/>
    <x v="6"/>
    <b v="1"/>
  </r>
  <r>
    <n v="3047"/>
    <x v="3046"/>
    <s v="Hi! We're the Graduating Seniors Acting V Seniors at Temple University! Welcome to our Kick starter Page!"/>
    <x v="2"/>
    <x v="2033"/>
    <x v="0"/>
    <x v="0"/>
    <x v="0"/>
    <n v="1461762960"/>
    <x v="3047"/>
    <b v="0"/>
    <x v="9"/>
    <b v="1"/>
  </r>
  <r>
    <n v="3048"/>
    <x v="3047"/>
    <s v="By matching donations up to $5000, Jack Kesler and Maurice Richards have challenged YOU to help Urbanite outfit their brand new space."/>
    <x v="10"/>
    <x v="2034"/>
    <x v="0"/>
    <x v="0"/>
    <x v="0"/>
    <n v="1420060920"/>
    <x v="3048"/>
    <b v="0"/>
    <x v="5"/>
    <b v="1"/>
  </r>
  <r>
    <n v="3049"/>
    <x v="3048"/>
    <s v="Pickerington Community Theatre is seeking donations to purchase a Pipe &amp; Drape system to increase staging possibilities for the company"/>
    <x v="192"/>
    <x v="417"/>
    <x v="0"/>
    <x v="0"/>
    <x v="0"/>
    <n v="1434241255"/>
    <x v="3049"/>
    <b v="0"/>
    <x v="241"/>
    <b v="1"/>
  </r>
  <r>
    <n v="3050"/>
    <x v="3049"/>
    <s v="Help fund The Black Pearl Consuite at CoreCon VIII: On Ancient Seas!"/>
    <x v="20"/>
    <x v="69"/>
    <x v="0"/>
    <x v="0"/>
    <x v="0"/>
    <n v="1462420960"/>
    <x v="3050"/>
    <b v="0"/>
    <x v="82"/>
    <b v="1"/>
  </r>
  <r>
    <n v="3051"/>
    <x v="3050"/>
    <s v="The ABC tour: 26 comedy-juggling shows in 26 different venues - chosen by YOU - each beginning with a different letter of the alphabet."/>
    <x v="8"/>
    <x v="2035"/>
    <x v="2"/>
    <x v="1"/>
    <x v="1"/>
    <n v="1486547945"/>
    <x v="3051"/>
    <b v="1"/>
    <x v="2"/>
    <b v="0"/>
  </r>
  <r>
    <n v="3052"/>
    <x v="3051"/>
    <s v="To let the arts continue in Walker Minnesota We need a performing arts space and art gallery"/>
    <x v="63"/>
    <x v="735"/>
    <x v="2"/>
    <x v="0"/>
    <x v="0"/>
    <n v="1432828740"/>
    <x v="3052"/>
    <b v="0"/>
    <x v="84"/>
    <b v="0"/>
  </r>
  <r>
    <n v="3053"/>
    <x v="3052"/>
    <s v="Showroom is a multi-disciplinary space providing unorthodox concerts, events &amp; a platform creatives can express their creative vision"/>
    <x v="3"/>
    <x v="130"/>
    <x v="2"/>
    <x v="0"/>
    <x v="0"/>
    <n v="1412222340"/>
    <x v="3053"/>
    <b v="0"/>
    <x v="83"/>
    <b v="0"/>
  </r>
  <r>
    <n v="3054"/>
    <x v="3053"/>
    <s v="A &quot;haunted house&quot; that benefits the community by helping local college students with volunteer hours and helping out local charities."/>
    <x v="43"/>
    <x v="117"/>
    <x v="2"/>
    <x v="0"/>
    <x v="0"/>
    <n v="1425258240"/>
    <x v="3054"/>
    <b v="0"/>
    <x v="78"/>
    <b v="0"/>
  </r>
  <r>
    <n v="3055"/>
    <x v="3054"/>
    <s v="I have been in the Surfing business since 1962 have a collection of surfing memorabilia I would like to open a surfing museum"/>
    <x v="22"/>
    <x v="116"/>
    <x v="2"/>
    <x v="0"/>
    <x v="0"/>
    <n v="1420844390"/>
    <x v="3055"/>
    <b v="0"/>
    <x v="29"/>
    <b v="0"/>
  </r>
  <r>
    <n v="3056"/>
    <x v="3055"/>
    <s v="Looking to establish a communal space for art shows, bands, farmer's markets, environmental education, and traditional skills."/>
    <x v="31"/>
    <x v="117"/>
    <x v="2"/>
    <x v="0"/>
    <x v="0"/>
    <n v="1412003784"/>
    <x v="3056"/>
    <b v="0"/>
    <x v="78"/>
    <b v="0"/>
  </r>
  <r>
    <n v="3057"/>
    <x v="3056"/>
    <s v="A series of 6 educational theme parks. This project is to fund the plans and 3D designs required to build the first park."/>
    <x v="63"/>
    <x v="117"/>
    <x v="2"/>
    <x v="1"/>
    <x v="1"/>
    <n v="1459694211"/>
    <x v="3057"/>
    <b v="0"/>
    <x v="78"/>
    <b v="0"/>
  </r>
  <r>
    <n v="3058"/>
    <x v="3057"/>
    <s v="Restoration of a theatre to make an educational center for youngs and a place to socialize for everybody through the power of art."/>
    <x v="102"/>
    <x v="158"/>
    <x v="2"/>
    <x v="13"/>
    <x v="3"/>
    <n v="1463734740"/>
    <x v="3058"/>
    <b v="0"/>
    <x v="83"/>
    <b v="0"/>
  </r>
  <r>
    <n v="3059"/>
    <x v="3058"/>
    <s v="We, as a theatre, are 50 years old and our lights and building are even older so we are looking to update and revamp our lights."/>
    <x v="36"/>
    <x v="2036"/>
    <x v="2"/>
    <x v="0"/>
    <x v="0"/>
    <n v="1407536846"/>
    <x v="3059"/>
    <b v="0"/>
    <x v="202"/>
    <b v="0"/>
  </r>
  <r>
    <n v="3060"/>
    <x v="3059"/>
    <s v="Save the historic Roxy theatre in Bremerton WA from being repurposed as office space."/>
    <x v="135"/>
    <x v="400"/>
    <x v="2"/>
    <x v="0"/>
    <x v="0"/>
    <n v="1443422134"/>
    <x v="3060"/>
    <b v="0"/>
    <x v="79"/>
    <b v="0"/>
  </r>
  <r>
    <n v="3061"/>
    <x v="3060"/>
    <s v="Save a historic Local theater."/>
    <x v="80"/>
    <x v="117"/>
    <x v="2"/>
    <x v="0"/>
    <x v="0"/>
    <n v="1407955748"/>
    <x v="3061"/>
    <b v="0"/>
    <x v="78"/>
    <b v="0"/>
  </r>
  <r>
    <n v="3062"/>
    <x v="3061"/>
    <s v="In our 30th year we are relocating to the world famous Choo Choo on The South Side. We will be remodeling the old Station House."/>
    <x v="3"/>
    <x v="2037"/>
    <x v="2"/>
    <x v="0"/>
    <x v="0"/>
    <n v="1443636000"/>
    <x v="3062"/>
    <b v="0"/>
    <x v="85"/>
    <b v="0"/>
  </r>
  <r>
    <n v="3063"/>
    <x v="3062"/>
    <s v="Members of the local Miami music scene are putting together a venue/creative space in Kendall!"/>
    <x v="9"/>
    <x v="2038"/>
    <x v="2"/>
    <x v="0"/>
    <x v="0"/>
    <n v="1477174138"/>
    <x v="3063"/>
    <b v="0"/>
    <x v="23"/>
    <b v="0"/>
  </r>
  <r>
    <n v="3064"/>
    <x v="3063"/>
    <s v="An epicenter for connection, creation and expression of the community."/>
    <x v="96"/>
    <x v="2039"/>
    <x v="2"/>
    <x v="0"/>
    <x v="0"/>
    <n v="1448175540"/>
    <x v="3064"/>
    <b v="0"/>
    <x v="250"/>
    <b v="0"/>
  </r>
  <r>
    <n v="3065"/>
    <x v="3064"/>
    <s v="A castle themed events center with large and small spaces to support a variety of arts i.e. performing, visual, music, theater, dance"/>
    <x v="31"/>
    <x v="115"/>
    <x v="2"/>
    <x v="0"/>
    <x v="0"/>
    <n v="1406683172"/>
    <x v="3065"/>
    <b v="0"/>
    <x v="84"/>
    <b v="0"/>
  </r>
  <r>
    <n v="3066"/>
    <x v="3065"/>
    <s v="Our mission is to offer an innovative family watersports attraction that is fun, safe, economical and a leader in its field."/>
    <x v="90"/>
    <x v="2040"/>
    <x v="2"/>
    <x v="2"/>
    <x v="2"/>
    <n v="1468128537"/>
    <x v="3066"/>
    <b v="0"/>
    <x v="41"/>
    <b v="0"/>
  </r>
  <r>
    <n v="3067"/>
    <x v="3066"/>
    <s v="Host a special event in your home, collect donations and turn containers in the foyer to a comfortable welcoming place to sit &amp; chat!"/>
    <x v="6"/>
    <x v="148"/>
    <x v="2"/>
    <x v="4"/>
    <x v="4"/>
    <n v="1441837879"/>
    <x v="3067"/>
    <b v="0"/>
    <x v="29"/>
    <b v="0"/>
  </r>
  <r>
    <n v="3068"/>
    <x v="3067"/>
    <s v="Hearing loops will be installed in theaters to give hearing loss sufferers with cochlear implants and hearing aids much needed access."/>
    <x v="65"/>
    <x v="442"/>
    <x v="2"/>
    <x v="0"/>
    <x v="0"/>
    <n v="1445013352"/>
    <x v="3068"/>
    <b v="0"/>
    <x v="84"/>
    <b v="0"/>
  </r>
  <r>
    <n v="3069"/>
    <x v="3068"/>
    <s v="708 STL is ONE of a kind! The Best Burlesque &amp; Vaudeville, plus singing/dancing waitresses, high end comfort food &amp; GREAT craft beer!"/>
    <x v="28"/>
    <x v="385"/>
    <x v="2"/>
    <x v="0"/>
    <x v="0"/>
    <n v="1418587234"/>
    <x v="3069"/>
    <b v="0"/>
    <x v="63"/>
    <b v="0"/>
  </r>
  <r>
    <n v="3070"/>
    <x v="3069"/>
    <s v="Liverpool's 1st purpose built 7 night a week comedy club, bar &amp; restaurant with live music &amp; much more"/>
    <x v="3"/>
    <x v="2041"/>
    <x v="2"/>
    <x v="1"/>
    <x v="1"/>
    <n v="1481132169"/>
    <x v="3070"/>
    <b v="0"/>
    <x v="38"/>
    <b v="0"/>
  </r>
  <r>
    <n v="3071"/>
    <x v="3070"/>
    <s v="Anyone can create. They just need a place and an opportunity. The Echo Theatre (Provo) provides that opportunity."/>
    <x v="14"/>
    <x v="2042"/>
    <x v="2"/>
    <x v="0"/>
    <x v="0"/>
    <n v="1429595940"/>
    <x v="3071"/>
    <b v="0"/>
    <x v="27"/>
    <b v="0"/>
  </r>
  <r>
    <n v="3072"/>
    <x v="3071"/>
    <s v="Crosswalk Theatre Company - Network Directory promotes all stage talent. Increasing your odds to connect to the right hiring person."/>
    <x v="14"/>
    <x v="369"/>
    <x v="2"/>
    <x v="0"/>
    <x v="0"/>
    <n v="1477791960"/>
    <x v="3072"/>
    <b v="0"/>
    <x v="84"/>
    <b v="0"/>
  </r>
  <r>
    <n v="3073"/>
    <x v="3072"/>
    <s v="Conversion of a long dormant synagogue into a Performing and Visual Arts Center, revitalizing Rochester's inner city."/>
    <x v="387"/>
    <x v="2043"/>
    <x v="2"/>
    <x v="0"/>
    <x v="0"/>
    <n v="1434309540"/>
    <x v="3073"/>
    <b v="0"/>
    <x v="63"/>
    <b v="0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x v="3"/>
    <n v="1457617359"/>
    <x v="3074"/>
    <b v="0"/>
    <x v="83"/>
    <b v="0"/>
  </r>
  <r>
    <n v="3075"/>
    <x v="3074"/>
    <s v="Magic Morgan &amp; Liliana are raising funds to expand their famed traveling magic show to a theater of magic."/>
    <x v="36"/>
    <x v="2044"/>
    <x v="2"/>
    <x v="0"/>
    <x v="0"/>
    <n v="1471573640"/>
    <x v="3075"/>
    <b v="0"/>
    <x v="9"/>
    <b v="0"/>
  </r>
  <r>
    <n v="3076"/>
    <x v="3075"/>
    <s v="Helping female comedians get in their 10,000 Hours of practice!"/>
    <x v="3"/>
    <x v="84"/>
    <x v="2"/>
    <x v="0"/>
    <x v="0"/>
    <n v="1444405123"/>
    <x v="3076"/>
    <b v="0"/>
    <x v="133"/>
    <b v="0"/>
  </r>
  <r>
    <n v="3077"/>
    <x v="3076"/>
    <s v="I've created a live workshop for men who cannot afford it, giving them an opportunity to have healing, peace &amp; love in their lives."/>
    <x v="29"/>
    <x v="522"/>
    <x v="2"/>
    <x v="5"/>
    <x v="5"/>
    <n v="1488495478"/>
    <x v="3077"/>
    <b v="0"/>
    <x v="84"/>
    <b v="0"/>
  </r>
  <r>
    <n v="3078"/>
    <x v="3077"/>
    <s v="Help replace a broken chairlift with a vertical lift making all forms of arts and education accessible on our historical antique stage."/>
    <x v="127"/>
    <x v="1840"/>
    <x v="2"/>
    <x v="0"/>
    <x v="0"/>
    <n v="1424920795"/>
    <x v="3078"/>
    <b v="0"/>
    <x v="83"/>
    <b v="0"/>
  </r>
  <r>
    <n v="3079"/>
    <x v="3078"/>
    <s v="We desire to purchase a portion of Hell, in Michigan just outside of Detroit, to create a world-class performance art space.  Join us."/>
    <x v="388"/>
    <x v="2045"/>
    <x v="2"/>
    <x v="0"/>
    <x v="0"/>
    <n v="1427040435"/>
    <x v="3079"/>
    <b v="0"/>
    <x v="74"/>
    <b v="0"/>
  </r>
  <r>
    <n v="3080"/>
    <x v="3079"/>
    <s v="Sustainable, fire-proof, carbon-negative, and all-season recreation of the Globe Theater made famous by Shakespeare, with gardens."/>
    <x v="71"/>
    <x v="308"/>
    <x v="2"/>
    <x v="0"/>
    <x v="0"/>
    <n v="1419644444"/>
    <x v="3080"/>
    <b v="0"/>
    <x v="63"/>
    <b v="0"/>
  </r>
  <r>
    <n v="3081"/>
    <x v="3080"/>
    <s v="Help! is a full scale mobile theatrical musical bringing a Gospel revival through a story of love and hope to communities world wide."/>
    <x v="80"/>
    <x v="2046"/>
    <x v="2"/>
    <x v="0"/>
    <x v="0"/>
    <n v="1442722891"/>
    <x v="3081"/>
    <b v="0"/>
    <x v="81"/>
    <b v="0"/>
  </r>
  <r>
    <n v="3082"/>
    <x v="3081"/>
    <s v="Help expand the time of everyones favorite magic store!  It currently limited to 3 days a week. If not for you, then the children!"/>
    <x v="7"/>
    <x v="117"/>
    <x v="2"/>
    <x v="0"/>
    <x v="0"/>
    <n v="1447628946"/>
    <x v="3082"/>
    <b v="0"/>
    <x v="78"/>
    <b v="0"/>
  </r>
  <r>
    <n v="3083"/>
    <x v="3082"/>
    <s v="Crystal City Underground is a New &amp; Unique_x000a_indoor recreational facility, using an old silica sand mine,_x000a_we are the Haunted Maze"/>
    <x v="22"/>
    <x v="443"/>
    <x v="2"/>
    <x v="0"/>
    <x v="0"/>
    <n v="1409547600"/>
    <x v="3083"/>
    <b v="0"/>
    <x v="83"/>
    <b v="0"/>
  </r>
  <r>
    <n v="3084"/>
    <x v="3083"/>
    <s v="18-yr-old handicap-access ramp collapsed, must replace. Help fund &amp; ensure everyone access to our 35-seat non-profit community theater!"/>
    <x v="389"/>
    <x v="2047"/>
    <x v="2"/>
    <x v="0"/>
    <x v="0"/>
    <n v="1430851680"/>
    <x v="3084"/>
    <b v="0"/>
    <x v="79"/>
    <b v="0"/>
  </r>
  <r>
    <n v="3085"/>
    <x v="3084"/>
    <s v="Get behind a new music venue in our city by helping with equipment! We're pre-selling tickets to our party and offering other perks."/>
    <x v="31"/>
    <x v="904"/>
    <x v="2"/>
    <x v="0"/>
    <x v="0"/>
    <n v="1443561159"/>
    <x v="3085"/>
    <b v="0"/>
    <x v="82"/>
    <b v="0"/>
  </r>
  <r>
    <n v="3086"/>
    <x v="3085"/>
    <s v="A memorable theatre experience in the middle of Genoa's old town. Summer is coming and we have no intention to stop making you laugh."/>
    <x v="22"/>
    <x v="155"/>
    <x v="2"/>
    <x v="13"/>
    <x v="3"/>
    <n v="1439827559"/>
    <x v="3086"/>
    <b v="0"/>
    <x v="83"/>
    <b v="0"/>
  </r>
  <r>
    <n v="3087"/>
    <x v="3086"/>
    <s v="Austin's &quot;Full Service Rehearsal Space&quot;, APS is a comfortable, convenient place for the theater community to develop scripted plays."/>
    <x v="22"/>
    <x v="366"/>
    <x v="2"/>
    <x v="0"/>
    <x v="0"/>
    <n v="1482294990"/>
    <x v="3087"/>
    <b v="0"/>
    <x v="84"/>
    <b v="0"/>
  </r>
  <r>
    <n v="3088"/>
    <x v="3087"/>
    <s v="We believe it's time to open a visitor's center that highlights the small towns of the upper Midwest."/>
    <x v="99"/>
    <x v="691"/>
    <x v="2"/>
    <x v="0"/>
    <x v="0"/>
    <n v="1420724460"/>
    <x v="3088"/>
    <b v="0"/>
    <x v="83"/>
    <b v="0"/>
  </r>
  <r>
    <n v="3089"/>
    <x v="3088"/>
    <s v="A community space in Somerville, MA to celebrate the beautiful intersection of sports and creativity."/>
    <x v="31"/>
    <x v="2048"/>
    <x v="2"/>
    <x v="0"/>
    <x v="0"/>
    <n v="1468029540"/>
    <x v="3089"/>
    <b v="0"/>
    <x v="43"/>
    <b v="0"/>
  </r>
  <r>
    <n v="3090"/>
    <x v="3089"/>
    <s v="To create a space by restoring a historic church in Burlington, Ky where community theater, dance and music and art can be performed."/>
    <x v="390"/>
    <x v="2049"/>
    <x v="2"/>
    <x v="0"/>
    <x v="0"/>
    <n v="1430505545"/>
    <x v="3090"/>
    <b v="0"/>
    <x v="82"/>
    <b v="0"/>
  </r>
  <r>
    <n v="3091"/>
    <x v="3090"/>
    <s v="Roanoke, Virginia's first long-form improv theatre company. Producing improv and scripted theatre, with a dynamic training program."/>
    <x v="10"/>
    <x v="2050"/>
    <x v="2"/>
    <x v="0"/>
    <x v="0"/>
    <n v="1471214743"/>
    <x v="3091"/>
    <b v="0"/>
    <x v="82"/>
    <b v="0"/>
  </r>
  <r>
    <n v="3092"/>
    <x v="3091"/>
    <s v="Our goal is to purchase a theater on the Upper East Side of Manhattan that will act as a home for four theater companies."/>
    <x v="57"/>
    <x v="2051"/>
    <x v="2"/>
    <x v="0"/>
    <x v="0"/>
    <n v="1444946400"/>
    <x v="3092"/>
    <b v="0"/>
    <x v="64"/>
    <b v="0"/>
  </r>
  <r>
    <n v="3093"/>
    <x v="3092"/>
    <s v="Jump in the deep end of the provocative and darkly humourous, POOL (NO WATER)...to be performed in a Pool!  Directed by Gordon McCall."/>
    <x v="23"/>
    <x v="2052"/>
    <x v="2"/>
    <x v="5"/>
    <x v="5"/>
    <n v="1401595140"/>
    <x v="3093"/>
    <b v="0"/>
    <x v="57"/>
    <b v="0"/>
  </r>
  <r>
    <n v="3094"/>
    <x v="3093"/>
    <s v="This is a Kickstarter to help with the start up costs for Illusionist, Chris Lengyel's Summer 2016 Tour!"/>
    <x v="57"/>
    <x v="379"/>
    <x v="2"/>
    <x v="0"/>
    <x v="0"/>
    <n v="1442775956"/>
    <x v="3094"/>
    <b v="0"/>
    <x v="29"/>
    <b v="0"/>
  </r>
  <r>
    <n v="3095"/>
    <x v="3094"/>
    <s v="We are a small theatre company looking to provide world class theatre to the working class in the Greater New York area."/>
    <x v="391"/>
    <x v="155"/>
    <x v="2"/>
    <x v="0"/>
    <x v="0"/>
    <n v="1470011780"/>
    <x v="3095"/>
    <b v="0"/>
    <x v="29"/>
    <b v="0"/>
  </r>
  <r>
    <n v="3096"/>
    <x v="3095"/>
    <s v="To create a learning center for acting and all art types including anything that expresses the emotion of the human spirit."/>
    <x v="22"/>
    <x v="1955"/>
    <x v="2"/>
    <x v="0"/>
    <x v="0"/>
    <n v="1432151326"/>
    <x v="3096"/>
    <b v="0"/>
    <x v="25"/>
    <b v="0"/>
  </r>
  <r>
    <n v="3097"/>
    <x v="3096"/>
    <s v="The Bunker makes theatre with purpose: We provide ambitious artists a home in which to share their work with adventurous audiences."/>
    <x v="3"/>
    <x v="2053"/>
    <x v="2"/>
    <x v="1"/>
    <x v="1"/>
    <n v="1475848800"/>
    <x v="3097"/>
    <b v="0"/>
    <x v="288"/>
    <b v="0"/>
  </r>
  <r>
    <n v="3098"/>
    <x v="3097"/>
    <s v="A magical space, full of fairytale favorites, designed to make each individual have a unique experience; children's dreams made real."/>
    <x v="392"/>
    <x v="2054"/>
    <x v="2"/>
    <x v="0"/>
    <x v="0"/>
    <n v="1454890620"/>
    <x v="3098"/>
    <b v="0"/>
    <x v="74"/>
    <b v="0"/>
  </r>
  <r>
    <n v="3099"/>
    <x v="3098"/>
    <s v="I would like to screen this documentary at CSU at their Black Studies Dept. Looking to fly panelist in. Hoping to screen nationwide. &lt;3"/>
    <x v="13"/>
    <x v="2055"/>
    <x v="2"/>
    <x v="0"/>
    <x v="0"/>
    <n v="1455251591"/>
    <x v="3099"/>
    <b v="0"/>
    <x v="81"/>
    <b v="0"/>
  </r>
  <r>
    <n v="3100"/>
    <x v="3099"/>
    <s v="Friends for Change, a group of girls between the ages of 12 and 18 are building an outdoor Amphitheater as a gift to our community!"/>
    <x v="14"/>
    <x v="2056"/>
    <x v="2"/>
    <x v="0"/>
    <x v="0"/>
    <n v="1413816975"/>
    <x v="3100"/>
    <b v="0"/>
    <x v="62"/>
    <b v="0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x v="3"/>
    <n v="1437033360"/>
    <x v="3101"/>
    <b v="0"/>
    <x v="8"/>
    <b v="0"/>
  </r>
  <r>
    <n v="3102"/>
    <x v="3101"/>
    <s v="Imagine being able to take a performance anywhere! Meet the Theatre Bath Bus - a magical performance space where anything is possible."/>
    <x v="194"/>
    <x v="2057"/>
    <x v="2"/>
    <x v="1"/>
    <x v="1"/>
    <n v="1471939818"/>
    <x v="3102"/>
    <b v="0"/>
    <x v="240"/>
    <b v="0"/>
  </r>
  <r>
    <n v="3103"/>
    <x v="3102"/>
    <s v="Creating a place for local artists to perform, at substantially less cost for them"/>
    <x v="393"/>
    <x v="143"/>
    <x v="2"/>
    <x v="0"/>
    <x v="0"/>
    <n v="1434080706"/>
    <x v="3103"/>
    <b v="0"/>
    <x v="84"/>
    <b v="0"/>
  </r>
  <r>
    <n v="3104"/>
    <x v="3103"/>
    <s v="The Loft is CQEAP's latest studio. Located in Rockhampton's CBD we'll be running performing arts workshops for 5yrs to adults."/>
    <x v="23"/>
    <x v="1699"/>
    <x v="2"/>
    <x v="2"/>
    <x v="2"/>
    <n v="1422928800"/>
    <x v="3104"/>
    <b v="0"/>
    <x v="81"/>
    <b v="0"/>
  </r>
  <r>
    <n v="3105"/>
    <x v="3104"/>
    <s v="My hope is to raise $5845 and replace old stained and mismatched border curtains, cyclorama curtain, and backdrop."/>
    <x v="394"/>
    <x v="2058"/>
    <x v="2"/>
    <x v="0"/>
    <x v="0"/>
    <n v="1413694800"/>
    <x v="3105"/>
    <b v="0"/>
    <x v="162"/>
    <b v="0"/>
  </r>
  <r>
    <n v="3106"/>
    <x v="3105"/>
    <s v="Help fund the exciting first collaboration between Hotel Echo and Bristol Cathedral: WILD MEN, a show commemorating those lost in WW1."/>
    <x v="28"/>
    <x v="781"/>
    <x v="2"/>
    <x v="1"/>
    <x v="1"/>
    <n v="1442440800"/>
    <x v="3106"/>
    <b v="0"/>
    <x v="80"/>
    <b v="0"/>
  </r>
  <r>
    <n v="3107"/>
    <x v="3106"/>
    <s v="When opportunity knocks, we answer!  Help expand the ravishingly talented troupe into a new and exciting market and venue!"/>
    <x v="79"/>
    <x v="2059"/>
    <x v="2"/>
    <x v="0"/>
    <x v="0"/>
    <n v="1431372751"/>
    <x v="3107"/>
    <b v="0"/>
    <x v="60"/>
    <b v="0"/>
  </r>
  <r>
    <n v="3108"/>
    <x v="3107"/>
    <s v="We need a permanent home for the theater!"/>
    <x v="63"/>
    <x v="375"/>
    <x v="2"/>
    <x v="0"/>
    <x v="0"/>
    <n v="1430234394"/>
    <x v="3108"/>
    <b v="0"/>
    <x v="84"/>
    <b v="0"/>
  </r>
  <r>
    <n v="3109"/>
    <x v="3108"/>
    <s v="Help us exceed our goal to convert the Sidney Auto Vue Drive-In from 35mm to digital. This will cost upwards of $75,000. Thank you!"/>
    <x v="228"/>
    <x v="2060"/>
    <x v="2"/>
    <x v="0"/>
    <x v="0"/>
    <n v="1409194810"/>
    <x v="3109"/>
    <b v="0"/>
    <x v="229"/>
    <b v="0"/>
  </r>
  <r>
    <n v="3110"/>
    <x v="3109"/>
    <s v="Cat People Unite! It's time we get a space of our own to relax, socialize and learn! Join the Catmunity!"/>
    <x v="31"/>
    <x v="115"/>
    <x v="2"/>
    <x v="0"/>
    <x v="0"/>
    <n v="1487465119"/>
    <x v="3110"/>
    <b v="0"/>
    <x v="29"/>
    <b v="0"/>
  </r>
  <r>
    <n v="3111"/>
    <x v="3110"/>
    <s v="Help All Puppet Players perform it's 2015 season in a beautiful 200 seat theater for an entire year."/>
    <x v="22"/>
    <x v="2061"/>
    <x v="2"/>
    <x v="0"/>
    <x v="0"/>
    <n v="1412432220"/>
    <x v="3111"/>
    <b v="0"/>
    <x v="88"/>
    <b v="0"/>
  </r>
  <r>
    <n v="3112"/>
    <x v="3111"/>
    <s v="Children only have a short period of time to live care free, play hard, get dirty, I want to help every child in my Town play everyday."/>
    <x v="34"/>
    <x v="2062"/>
    <x v="2"/>
    <x v="0"/>
    <x v="0"/>
    <n v="1477968934"/>
    <x v="3112"/>
    <b v="0"/>
    <x v="82"/>
    <b v="0"/>
  </r>
  <r>
    <n v="3113"/>
    <x v="3112"/>
    <s v="An arts and craft beer theater showcasing local talent, locally crafted beer and providing performance and rehearsal space."/>
    <x v="395"/>
    <x v="673"/>
    <x v="2"/>
    <x v="0"/>
    <x v="0"/>
    <n v="1429291982"/>
    <x v="3113"/>
    <b v="0"/>
    <x v="77"/>
    <b v="0"/>
  </r>
  <r>
    <n v="3114"/>
    <x v="3113"/>
    <s v="A scary place to bring your friends. Interactive so that the people that were scared before get to scare others later. A diner on site."/>
    <x v="96"/>
    <x v="117"/>
    <x v="2"/>
    <x v="0"/>
    <x v="0"/>
    <n v="1411312250"/>
    <x v="3114"/>
    <b v="0"/>
    <x v="78"/>
    <b v="0"/>
  </r>
  <r>
    <n v="3115"/>
    <x v="3114"/>
    <s v="We are creating a mobile community devoted to the spreading and sharing of spoken word and other kinds of storytelling."/>
    <x v="3"/>
    <x v="452"/>
    <x v="2"/>
    <x v="11"/>
    <x v="9"/>
    <n v="1465123427"/>
    <x v="3115"/>
    <b v="0"/>
    <x v="29"/>
    <b v="0"/>
  </r>
  <r>
    <n v="3116"/>
    <x v="3115"/>
    <s v="Creating a consuite for CoreCon. A focus on the insanity of asylums and early medical practices from history."/>
    <x v="47"/>
    <x v="357"/>
    <x v="2"/>
    <x v="0"/>
    <x v="0"/>
    <n v="1427890925"/>
    <x v="3116"/>
    <b v="0"/>
    <x v="73"/>
    <b v="0"/>
  </r>
  <r>
    <n v="3117"/>
    <x v="3116"/>
    <s v="Performing Arts workshops, for young people aged 5 -16, exploring how the sea has shaped Cowes as a settlement."/>
    <x v="28"/>
    <x v="116"/>
    <x v="2"/>
    <x v="1"/>
    <x v="1"/>
    <n v="1464354720"/>
    <x v="3117"/>
    <b v="0"/>
    <x v="29"/>
    <b v="0"/>
  </r>
  <r>
    <n v="3118"/>
    <x v="3117"/>
    <s v="a magical place for all kind of people, like a fairytaile in all colours"/>
    <x v="69"/>
    <x v="551"/>
    <x v="2"/>
    <x v="11"/>
    <x v="9"/>
    <n v="1467473723"/>
    <x v="3118"/>
    <b v="0"/>
    <x v="84"/>
    <b v="0"/>
  </r>
  <r>
    <n v="3119"/>
    <x v="3118"/>
    <s v="An Information center downTOWN Buffalo...find directions to places of interest, events, eateries, lodging, maps, postcards and books."/>
    <x v="3"/>
    <x v="139"/>
    <x v="2"/>
    <x v="0"/>
    <x v="0"/>
    <n v="1427414732"/>
    <x v="3119"/>
    <b v="0"/>
    <x v="29"/>
    <b v="0"/>
  </r>
  <r>
    <n v="3120"/>
    <x v="3119"/>
    <s v="Wij willen Tropicana het subtropisch zwemparadijs van Rotterdam op een nieuwe locatie gaan bouwen."/>
    <x v="396"/>
    <x v="1491"/>
    <x v="2"/>
    <x v="9"/>
    <x v="3"/>
    <n v="1462484196"/>
    <x v="3120"/>
    <b v="0"/>
    <x v="73"/>
    <b v="0"/>
  </r>
  <r>
    <n v="3121"/>
    <x v="3120"/>
    <s v="I going to build a theatre for a local ant farm so that Ants can put on their theatre productions."/>
    <x v="15"/>
    <x v="115"/>
    <x v="1"/>
    <x v="5"/>
    <x v="5"/>
    <n v="1411748335"/>
    <x v="3121"/>
    <b v="0"/>
    <x v="29"/>
    <b v="0"/>
  </r>
  <r>
    <n v="3122"/>
    <x v="3121"/>
    <s v="cancelled until further notice"/>
    <x v="212"/>
    <x v="851"/>
    <x v="1"/>
    <x v="0"/>
    <x v="0"/>
    <n v="1478733732"/>
    <x v="3122"/>
    <b v="0"/>
    <x v="84"/>
    <b v="0"/>
  </r>
  <r>
    <n v="3123"/>
    <x v="3122"/>
    <s v="The Larchmont Playhouse is threatened! Help save the theater by becoming a Preservation Member of The Larchmont Playhouse."/>
    <x v="152"/>
    <x v="2063"/>
    <x v="1"/>
    <x v="0"/>
    <x v="0"/>
    <n v="1468108198"/>
    <x v="3123"/>
    <b v="0"/>
    <x v="493"/>
    <b v="0"/>
  </r>
  <r>
    <n v="3124"/>
    <x v="3123"/>
    <s v="A place where kids/ teens' dreams come true, and one finds there home without sparkly red shoes!"/>
    <x v="397"/>
    <x v="375"/>
    <x v="1"/>
    <x v="0"/>
    <x v="0"/>
    <n v="1422902601"/>
    <x v="3124"/>
    <b v="0"/>
    <x v="80"/>
    <b v="0"/>
  </r>
  <r>
    <n v="3125"/>
    <x v="3124"/>
    <s v="N/A"/>
    <x v="86"/>
    <x v="117"/>
    <x v="1"/>
    <x v="0"/>
    <x v="0"/>
    <n v="1452142672"/>
    <x v="3125"/>
    <b v="0"/>
    <x v="78"/>
    <b v="0"/>
  </r>
  <r>
    <n v="3126"/>
    <x v="3125"/>
    <s v="A big dream, small budget, the drive/passion of so many volunteers...indoor skatepark in Eau Claire, WI._x000a__x000a_This is UR skatepark!"/>
    <x v="31"/>
    <x v="578"/>
    <x v="1"/>
    <x v="0"/>
    <x v="0"/>
    <n v="1459121162"/>
    <x v="3126"/>
    <b v="0"/>
    <x v="57"/>
    <b v="0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x v="0"/>
    <n v="1425242029"/>
    <x v="3127"/>
    <b v="0"/>
    <x v="78"/>
    <b v="0"/>
  </r>
  <r>
    <n v="3128"/>
    <x v="3127"/>
    <s v="Bring Morag Fullarton's fun-loving spoof and homage of the classic and timeless film, 'Casablanca', to the stage in New York City."/>
    <x v="36"/>
    <x v="2064"/>
    <x v="0"/>
    <x v="0"/>
    <x v="0"/>
    <n v="1489690141"/>
    <x v="3128"/>
    <b v="0"/>
    <x v="27"/>
    <b v="0"/>
  </r>
  <r>
    <n v="3129"/>
    <x v="3128"/>
    <s v="The DE sheds light on the reality of what happens in college. Marcus Rashad created this play to help prepare future/current students"/>
    <x v="21"/>
    <x v="115"/>
    <x v="3"/>
    <x v="0"/>
    <x v="0"/>
    <n v="1492542819"/>
    <x v="3129"/>
    <b v="0"/>
    <x v="29"/>
    <b v="0"/>
  </r>
  <r>
    <n v="3130"/>
    <x v="3129"/>
    <s v="A shockingly relevant modern take on a 2,000-year-old tragedy that confronts current gender politics."/>
    <x v="3"/>
    <x v="672"/>
    <x v="3"/>
    <x v="0"/>
    <x v="0"/>
    <n v="1492145940"/>
    <x v="3130"/>
    <b v="0"/>
    <x v="80"/>
    <b v="0"/>
  </r>
  <r>
    <n v="3131"/>
    <x v="3130"/>
    <s v="A Staged Reading of &quot;Snake Eyes,&quot; a new play by Alex Rafala"/>
    <x v="393"/>
    <x v="2043"/>
    <x v="3"/>
    <x v="0"/>
    <x v="0"/>
    <n v="1491656045"/>
    <x v="3131"/>
    <b v="0"/>
    <x v="8"/>
    <b v="0"/>
  </r>
  <r>
    <n v="3132"/>
    <x v="3131"/>
    <s v="Smells Like Money, Drips Like Honey, Taste Like Mocha, Better Run AWAY"/>
    <x v="11"/>
    <x v="115"/>
    <x v="3"/>
    <x v="0"/>
    <x v="0"/>
    <n v="1492759460"/>
    <x v="3132"/>
    <b v="0"/>
    <x v="29"/>
    <b v="0"/>
  </r>
  <r>
    <n v="3133"/>
    <x v="3132"/>
    <s v="TwentySomething is taking Hell Has No Fury to Edinburgh! _x000a_We're looking for your support to get us there."/>
    <x v="2"/>
    <x v="2065"/>
    <x v="0"/>
    <x v="1"/>
    <x v="1"/>
    <n v="1490358834"/>
    <x v="3133"/>
    <b v="0"/>
    <x v="38"/>
    <b v="0"/>
  </r>
  <r>
    <n v="3134"/>
    <x v="3133"/>
    <s v="Time Zone Theatre &amp; Arteria Theatre present this emotional thriller about Love, Loss and what happens when life goes on, but you can't."/>
    <x v="28"/>
    <x v="1175"/>
    <x v="3"/>
    <x v="1"/>
    <x v="1"/>
    <n v="1490631419"/>
    <x v="3134"/>
    <b v="0"/>
    <x v="8"/>
    <b v="0"/>
  </r>
  <r>
    <n v="3135"/>
    <x v="3134"/>
    <s v="SEVEN tells the true stories of 7 women who bravely fought for the well-being of women, families, and children around the globe."/>
    <x v="398"/>
    <x v="2066"/>
    <x v="3"/>
    <x v="0"/>
    <x v="0"/>
    <n v="1491277121"/>
    <x v="3135"/>
    <b v="0"/>
    <x v="63"/>
    <b v="0"/>
  </r>
  <r>
    <n v="3136"/>
    <x v="3135"/>
    <s v="Help emberfly theatre put on their first production Heroines and pay our actors and creative team! Follow us @emberflytheatre"/>
    <x v="2"/>
    <x v="2067"/>
    <x v="0"/>
    <x v="1"/>
    <x v="1"/>
    <n v="1491001140"/>
    <x v="3136"/>
    <b v="0"/>
    <x v="19"/>
    <b v="0"/>
  </r>
  <r>
    <n v="3137"/>
    <x v="3136"/>
    <s v="Set in 1930s Chinatown, evocative of old world South Jackson Street during the Jazz era."/>
    <x v="15"/>
    <x v="155"/>
    <x v="3"/>
    <x v="0"/>
    <x v="0"/>
    <n v="1493838720"/>
    <x v="3137"/>
    <b v="0"/>
    <x v="29"/>
    <b v="0"/>
  </r>
  <r>
    <n v="3138"/>
    <x v="3137"/>
    <s v="A UWE Drama Society adaptation of Timberlake Wertenbaker's play. Funding needed for costumes/props to make the show a success. Thanks."/>
    <x v="48"/>
    <x v="117"/>
    <x v="3"/>
    <x v="1"/>
    <x v="1"/>
    <n v="1491233407"/>
    <x v="3138"/>
    <b v="0"/>
    <x v="78"/>
    <b v="0"/>
  </r>
  <r>
    <n v="3139"/>
    <x v="3138"/>
    <s v="Conoce y apoya el teatro de calidad que se escribe desde los centros penitenciarios, como es el caso de Casa Calabaza, de Maye Moreno."/>
    <x v="63"/>
    <x v="651"/>
    <x v="3"/>
    <x v="14"/>
    <x v="10"/>
    <n v="1490416380"/>
    <x v="3139"/>
    <b v="0"/>
    <x v="79"/>
    <b v="0"/>
  </r>
  <r>
    <n v="3140"/>
    <x v="3139"/>
    <s v="ReminiSens offers an Enchanting Time Travel experience: have diner at the court of Versailles and interact with the nobles of the time!"/>
    <x v="3"/>
    <x v="2068"/>
    <x v="3"/>
    <x v="6"/>
    <x v="3"/>
    <n v="1491581703"/>
    <x v="3140"/>
    <b v="0"/>
    <x v="80"/>
    <b v="0"/>
  </r>
  <r>
    <n v="3141"/>
    <x v="3140"/>
    <s v="We are a theatre society from the Groningen University in the Netherlands. _x000a_We would be more than happy for some help funding the play."/>
    <x v="2"/>
    <x v="2069"/>
    <x v="3"/>
    <x v="9"/>
    <x v="3"/>
    <n v="1492372800"/>
    <x v="3141"/>
    <b v="0"/>
    <x v="22"/>
    <b v="0"/>
  </r>
  <r>
    <n v="3142"/>
    <x v="3141"/>
    <s v="Our aim is to deliver a powerful piece of theatre to audiences across the UK, including Edinburgh Fringe (2017)."/>
    <x v="181"/>
    <x v="372"/>
    <x v="3"/>
    <x v="1"/>
    <x v="1"/>
    <n v="1489922339"/>
    <x v="3142"/>
    <b v="0"/>
    <x v="83"/>
    <b v="0"/>
  </r>
  <r>
    <n v="3143"/>
    <x v="3142"/>
    <s v="THE POIGNANT EXPLORATION OF WHAT IT MEANS TO SAY GOODBYE._x000a_Stripped Raw brings Liam Borrett's debut play 'This is Living' to Wiltshire."/>
    <x v="176"/>
    <x v="117"/>
    <x v="3"/>
    <x v="1"/>
    <x v="1"/>
    <n v="1491726956"/>
    <x v="3143"/>
    <b v="0"/>
    <x v="78"/>
    <b v="0"/>
  </r>
  <r>
    <n v="3144"/>
    <x v="3143"/>
    <s v="Two women, one love, one must die: a multicultural cast in a play about the denied holocaust of Libyan Jews. Premieres in March in NYC"/>
    <x v="3"/>
    <x v="2070"/>
    <x v="3"/>
    <x v="0"/>
    <x v="0"/>
    <n v="1489903200"/>
    <x v="3144"/>
    <b v="0"/>
    <x v="209"/>
    <b v="0"/>
  </r>
  <r>
    <n v="3145"/>
    <x v="3144"/>
    <s v="Dominion Theatre Company is the first community dinner theatre  to be established in Arlington TX."/>
    <x v="31"/>
    <x v="117"/>
    <x v="3"/>
    <x v="0"/>
    <x v="0"/>
    <n v="1490659134"/>
    <x v="3145"/>
    <b v="0"/>
    <x v="78"/>
    <b v="0"/>
  </r>
  <r>
    <n v="3146"/>
    <x v="3145"/>
    <s v="Somos... Podemos... Amamos... Nuestra muralla, nuestra utopÃ­a. Que el amor sea el lÃ­mite"/>
    <x v="63"/>
    <x v="2071"/>
    <x v="3"/>
    <x v="14"/>
    <x v="10"/>
    <n v="1492356166"/>
    <x v="3146"/>
    <b v="0"/>
    <x v="8"/>
    <b v="0"/>
  </r>
  <r>
    <n v="3147"/>
    <x v="3146"/>
    <s v="A play that uses photography to tell the story of a friendship forged during the demolition of New York's Pennsylvania Station."/>
    <x v="22"/>
    <x v="2072"/>
    <x v="0"/>
    <x v="0"/>
    <x v="0"/>
    <n v="1415319355"/>
    <x v="3147"/>
    <b v="1"/>
    <x v="496"/>
    <b v="1"/>
  </r>
  <r>
    <n v="3148"/>
    <x v="3147"/>
    <s v="Help fund The Aurora Project, an immersive science fiction epic."/>
    <x v="40"/>
    <x v="2073"/>
    <x v="0"/>
    <x v="0"/>
    <x v="0"/>
    <n v="1412136000"/>
    <x v="3148"/>
    <b v="1"/>
    <x v="7"/>
    <b v="1"/>
  </r>
  <r>
    <n v="3149"/>
    <x v="3148"/>
    <s v="A student led production at Northwestern U. of an adaptation by Frank Galati of the classic book Kafka on the Shore by Haruki Murakmi."/>
    <x v="21"/>
    <x v="166"/>
    <x v="0"/>
    <x v="0"/>
    <x v="0"/>
    <n v="1354845600"/>
    <x v="3149"/>
    <b v="1"/>
    <x v="20"/>
    <b v="1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x v="0"/>
    <n v="1295928000"/>
    <x v="3150"/>
    <b v="1"/>
    <x v="201"/>
    <b v="1"/>
  </r>
  <r>
    <n v="3151"/>
    <x v="3150"/>
    <s v="A Multi-Media Puppet Show, with large cable control puppets to tell a hilarious story for all ages."/>
    <x v="8"/>
    <x v="2075"/>
    <x v="0"/>
    <x v="0"/>
    <x v="0"/>
    <n v="1410379774"/>
    <x v="3151"/>
    <b v="1"/>
    <x v="69"/>
    <b v="1"/>
  </r>
  <r>
    <n v="3152"/>
    <x v="3151"/>
    <s v="'Gilead' is an original theatre piece inspired by Margaret Atwood's 'The Handmaid's Tale'. (Brighton Fringe 2014)"/>
    <x v="41"/>
    <x v="2076"/>
    <x v="0"/>
    <x v="1"/>
    <x v="1"/>
    <n v="1383425367"/>
    <x v="3152"/>
    <b v="1"/>
    <x v="85"/>
    <b v="1"/>
  </r>
  <r>
    <n v="3153"/>
    <x v="3152"/>
    <s v="A stage production of Terminator 2: Judgment Day, composed entirely of the words of William Shakespeare"/>
    <x v="9"/>
    <x v="2077"/>
    <x v="0"/>
    <x v="0"/>
    <x v="0"/>
    <n v="1304225940"/>
    <x v="3153"/>
    <b v="1"/>
    <x v="198"/>
    <b v="1"/>
  </r>
  <r>
    <n v="3154"/>
    <x v="3153"/>
    <s v="Hilarious play about two parents obsessed with getting their kid into the best pre-school and are willing to do ANYTHING to get him in!"/>
    <x v="39"/>
    <x v="2059"/>
    <x v="0"/>
    <x v="0"/>
    <x v="0"/>
    <n v="1333310458"/>
    <x v="3154"/>
    <b v="1"/>
    <x v="252"/>
    <b v="1"/>
  </r>
  <r>
    <n v="3155"/>
    <x v="3154"/>
    <s v="We want to take our stage adaptation of Studio Ghibli's 'Princess Mononoke' to more people.  Help us do it!"/>
    <x v="10"/>
    <x v="2078"/>
    <x v="0"/>
    <x v="1"/>
    <x v="1"/>
    <n v="1356004725"/>
    <x v="3155"/>
    <b v="1"/>
    <x v="177"/>
    <b v="1"/>
  </r>
  <r>
    <n v="3156"/>
    <x v="3155"/>
    <s v="First Love/Worst Love is an examination of love and its mutability, as expressed through twelve stories and five actors on one stage."/>
    <x v="62"/>
    <x v="2079"/>
    <x v="0"/>
    <x v="0"/>
    <x v="0"/>
    <n v="1338591144"/>
    <x v="3156"/>
    <b v="1"/>
    <x v="30"/>
    <b v="1"/>
  </r>
  <r>
    <n v="3157"/>
    <x v="3156"/>
    <s v="Four Directors.  Four One Acts.  Four Genres.  For You."/>
    <x v="23"/>
    <x v="74"/>
    <x v="0"/>
    <x v="0"/>
    <x v="0"/>
    <n v="1405746000"/>
    <x v="3157"/>
    <b v="1"/>
    <x v="14"/>
    <b v="1"/>
  </r>
  <r>
    <n v="3158"/>
    <x v="3157"/>
    <s v="A 40s crime-noir play using nursery rhyme characters."/>
    <x v="10"/>
    <x v="2080"/>
    <x v="0"/>
    <x v="0"/>
    <x v="0"/>
    <n v="1374523752"/>
    <x v="3158"/>
    <b v="1"/>
    <x v="50"/>
    <b v="1"/>
  </r>
  <r>
    <n v="3159"/>
    <x v="3158"/>
    <s v="WAXWING is an exciting new world premiere of mythic (perhaps even apocalyptic!) proportions."/>
    <x v="15"/>
    <x v="2081"/>
    <x v="0"/>
    <x v="0"/>
    <x v="0"/>
    <n v="1326927600"/>
    <x v="3159"/>
    <b v="1"/>
    <x v="47"/>
    <b v="1"/>
  </r>
  <r>
    <n v="3160"/>
    <x v="3159"/>
    <s v="Two stories by Anton Chekhov adapted for the stage and performed back-to-back in a stunning live theatrical performance."/>
    <x v="37"/>
    <x v="2082"/>
    <x v="0"/>
    <x v="0"/>
    <x v="0"/>
    <n v="1407905940"/>
    <x v="3160"/>
    <b v="1"/>
    <x v="7"/>
    <b v="1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x v="1"/>
    <n v="1413377522"/>
    <x v="3161"/>
    <b v="1"/>
    <x v="142"/>
    <b v="1"/>
  </r>
  <r>
    <n v="3162"/>
    <x v="3161"/>
    <s v="Radio show meets interactive novel, accompanied by live foley, music, and audience participation. YOU choose what happens next!"/>
    <x v="23"/>
    <x v="2084"/>
    <x v="0"/>
    <x v="0"/>
    <x v="0"/>
    <n v="1404698400"/>
    <x v="3162"/>
    <b v="1"/>
    <x v="287"/>
    <b v="1"/>
  </r>
  <r>
    <n v="3163"/>
    <x v="3162"/>
    <s v="We are a group of actors reviving a play called &quot;Sonny Under the Assumption&quot; to bring to Toronto, Canada this summer..."/>
    <x v="93"/>
    <x v="2085"/>
    <x v="0"/>
    <x v="0"/>
    <x v="0"/>
    <n v="1402855525"/>
    <x v="3163"/>
    <b v="1"/>
    <x v="250"/>
    <b v="1"/>
  </r>
  <r>
    <n v="3164"/>
    <x v="3163"/>
    <s v="Better than Shakespeare! Theatre Companyâ€™s inaugural production, â€œMuch Ado About Something.â€ The Something is Aliens."/>
    <x v="30"/>
    <x v="2086"/>
    <x v="0"/>
    <x v="0"/>
    <x v="0"/>
    <n v="1402341615"/>
    <x v="3164"/>
    <b v="1"/>
    <x v="26"/>
    <b v="1"/>
  </r>
  <r>
    <n v="3165"/>
    <x v="3164"/>
    <s v="THE MOON PLAY is a new play written by Carolyn Gilliam. The play follows an astronaut on the moon who has lost his reason to explore."/>
    <x v="47"/>
    <x v="2087"/>
    <x v="0"/>
    <x v="0"/>
    <x v="0"/>
    <n v="1304395140"/>
    <x v="3165"/>
    <b v="1"/>
    <x v="64"/>
    <b v="1"/>
  </r>
  <r>
    <n v="3166"/>
    <x v="3165"/>
    <s v="VERDIGRIS: A play written by Jim Beaver, star of Supernatural and Deadwood, opening March 2015 at Theatre West in Los Angeles."/>
    <x v="19"/>
    <x v="2088"/>
    <x v="0"/>
    <x v="0"/>
    <x v="0"/>
    <n v="1416988740"/>
    <x v="3166"/>
    <b v="1"/>
    <x v="497"/>
    <b v="1"/>
  </r>
  <r>
    <n v="3167"/>
    <x v="3166"/>
    <s v="What is destiny? Explore it with us this August at FringeNYC."/>
    <x v="9"/>
    <x v="2089"/>
    <x v="0"/>
    <x v="0"/>
    <x v="0"/>
    <n v="1406952781"/>
    <x v="3167"/>
    <b v="1"/>
    <x v="165"/>
    <b v="1"/>
  </r>
  <r>
    <n v="3168"/>
    <x v="3167"/>
    <s v="A dazzling aerial show that brings to life the whimsical and romantic short stories of beloved fantasy author Italo Calvino."/>
    <x v="30"/>
    <x v="2090"/>
    <x v="0"/>
    <x v="0"/>
    <x v="0"/>
    <n v="1402696800"/>
    <x v="3168"/>
    <b v="1"/>
    <x v="42"/>
    <b v="1"/>
  </r>
  <r>
    <n v="3169"/>
    <x v="3168"/>
    <s v="We're bringing The Window to the Cherry Lane Theater in January 2014."/>
    <x v="6"/>
    <x v="2091"/>
    <x v="0"/>
    <x v="0"/>
    <x v="0"/>
    <n v="1386910740"/>
    <x v="3169"/>
    <b v="1"/>
    <x v="141"/>
    <b v="1"/>
  </r>
  <r>
    <n v="3170"/>
    <x v="3169"/>
    <s v="An emotionally-charged journey through the history of black women in America told in reverse."/>
    <x v="13"/>
    <x v="2092"/>
    <x v="0"/>
    <x v="0"/>
    <x v="0"/>
    <n v="1404273600"/>
    <x v="3170"/>
    <b v="1"/>
    <x v="26"/>
    <b v="1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x v="1"/>
    <n v="1462545358"/>
    <x v="3171"/>
    <b v="1"/>
    <x v="27"/>
    <b v="1"/>
  </r>
  <r>
    <n v="3172"/>
    <x v="3171"/>
    <s v="Outcry Theatre needs your help to produce Carlos Murillo's play &quot;Dark Play&quot; for the 2012 Dallas fringe festival, Out of the Loop."/>
    <x v="13"/>
    <x v="2094"/>
    <x v="0"/>
    <x v="0"/>
    <x v="0"/>
    <n v="1329240668"/>
    <x v="3172"/>
    <b v="1"/>
    <x v="60"/>
    <b v="1"/>
  </r>
  <r>
    <n v="3173"/>
    <x v="3172"/>
    <s v="A play with songs written by Craig Wright, based on Shakespeare's &quot;The Winter's Tale&quot; set in late 20th Century, Pine City, Minnesota."/>
    <x v="3"/>
    <x v="285"/>
    <x v="0"/>
    <x v="0"/>
    <x v="0"/>
    <n v="1411765492"/>
    <x v="3173"/>
    <b v="1"/>
    <x v="142"/>
    <b v="1"/>
  </r>
  <r>
    <n v="3174"/>
    <x v="3173"/>
    <s v="This adaptation uses the text of Oâ€™Neill to explore race, and asks the audience if stereotypes impact a characters guilt or innocence."/>
    <x v="9"/>
    <x v="2095"/>
    <x v="0"/>
    <x v="0"/>
    <x v="0"/>
    <n v="1408999508"/>
    <x v="3174"/>
    <b v="1"/>
    <x v="23"/>
    <b v="1"/>
  </r>
  <r>
    <n v="3175"/>
    <x v="3174"/>
    <s v="One Year Lease Theater Company's world premiere theater production of THE KILLING ROOM, by playwright Daniel Keene, March 2011 in NYC."/>
    <x v="10"/>
    <x v="2096"/>
    <x v="0"/>
    <x v="0"/>
    <x v="0"/>
    <n v="1297977427"/>
    <x v="3175"/>
    <b v="1"/>
    <x v="65"/>
    <b v="1"/>
  </r>
  <r>
    <n v="3176"/>
    <x v="3175"/>
    <s v="Romeo and Juliet at Moody's Pub is an adapted, 90-minute version of Shakespeare's classic tragedy, performed for free in a restaurant"/>
    <x v="168"/>
    <x v="1226"/>
    <x v="0"/>
    <x v="0"/>
    <x v="0"/>
    <n v="1376838000"/>
    <x v="3176"/>
    <b v="1"/>
    <x v="165"/>
    <b v="1"/>
  </r>
  <r>
    <n v="3177"/>
    <x v="3176"/>
    <s v="This one-man play made a splash on the west coast. Help shine a spotlight on this rock &amp; roll spectacle in NEW YORK CITY_x0008_!"/>
    <x v="30"/>
    <x v="2097"/>
    <x v="0"/>
    <x v="0"/>
    <x v="0"/>
    <n v="1403366409"/>
    <x v="3177"/>
    <b v="1"/>
    <x v="13"/>
    <b v="1"/>
  </r>
  <r>
    <n v="3178"/>
    <x v="3177"/>
    <s v="Cutting Off Kate Bush is a one-woman show written &amp; performed by Lucy Benson-Brown, premiering at the Edinburgh Fringe Festival 2014"/>
    <x v="15"/>
    <x v="2098"/>
    <x v="0"/>
    <x v="1"/>
    <x v="1"/>
    <n v="1405521075"/>
    <x v="3178"/>
    <b v="1"/>
    <x v="76"/>
    <b v="1"/>
  </r>
  <r>
    <n v="3179"/>
    <x v="3178"/>
    <s v="A Sci-fi play in several vignettes that will narrate an alternate history in the mid-20th century."/>
    <x v="285"/>
    <x v="2099"/>
    <x v="0"/>
    <x v="0"/>
    <x v="0"/>
    <n v="1367859071"/>
    <x v="3179"/>
    <b v="1"/>
    <x v="95"/>
    <b v="1"/>
  </r>
  <r>
    <n v="3180"/>
    <x v="3179"/>
    <s v="A new tale of witches, fairies, cat-hunters and and bone-boilers from London theatre company Broken Glass."/>
    <x v="38"/>
    <x v="2100"/>
    <x v="0"/>
    <x v="1"/>
    <x v="1"/>
    <n v="1403258049"/>
    <x v="3180"/>
    <b v="1"/>
    <x v="43"/>
    <b v="1"/>
  </r>
  <r>
    <n v="3181"/>
    <x v="3180"/>
    <s v="ENDURING SONG by award-winning Bear Trap Theatre, is a sweeping historical epic about love, loss and family set in the First Crusade."/>
    <x v="2"/>
    <x v="614"/>
    <x v="0"/>
    <x v="1"/>
    <x v="1"/>
    <n v="1402848000"/>
    <x v="3181"/>
    <b v="1"/>
    <x v="41"/>
    <b v="1"/>
  </r>
  <r>
    <n v="3182"/>
    <x v="3181"/>
    <s v="FRANK, a newborn company, presents Wallace Shawn's famously unproduced,&quot;A Thought in Three Parts.&quot;_x000a_Be FRANK with us!"/>
    <x v="39"/>
    <x v="2101"/>
    <x v="0"/>
    <x v="0"/>
    <x v="0"/>
    <n v="1328029200"/>
    <x v="3182"/>
    <b v="1"/>
    <x v="299"/>
    <b v="1"/>
  </r>
  <r>
    <n v="3183"/>
    <x v="3182"/>
    <s v="Anton Chekhov's The Seagull. An outdoor Amphitheater in Manhattan. Trees. A River. Daybreak."/>
    <x v="30"/>
    <x v="444"/>
    <x v="0"/>
    <x v="0"/>
    <x v="0"/>
    <n v="1377284669"/>
    <x v="3183"/>
    <b v="1"/>
    <x v="32"/>
    <b v="1"/>
  </r>
  <r>
    <n v="3184"/>
    <x v="3183"/>
    <s v="Equus is the story of a psychiatrist treating a teenaged boy who blinds six horses with a metal spike."/>
    <x v="270"/>
    <x v="2102"/>
    <x v="0"/>
    <x v="0"/>
    <x v="0"/>
    <n v="1404258631"/>
    <x v="3184"/>
    <b v="1"/>
    <x v="67"/>
    <b v="1"/>
  </r>
  <r>
    <n v="3185"/>
    <x v="3184"/>
    <s v="I've written, and am producing, a fun new play with a gorgeous cast for this year's Edfringe and it just needs a little extra dough :)"/>
    <x v="28"/>
    <x v="325"/>
    <x v="0"/>
    <x v="1"/>
    <x v="1"/>
    <n v="1405553241"/>
    <x v="3185"/>
    <b v="1"/>
    <x v="54"/>
    <b v="1"/>
  </r>
  <r>
    <n v="3186"/>
    <x v="3185"/>
    <s v="Honest is an exciting and dark new play by Bristol based writer Alice Nicholas, touring the South of England and London this October."/>
    <x v="50"/>
    <x v="2103"/>
    <x v="0"/>
    <x v="1"/>
    <x v="1"/>
    <n v="1410901200"/>
    <x v="3186"/>
    <b v="1"/>
    <x v="16"/>
    <b v="1"/>
  </r>
  <r>
    <n v="3187"/>
    <x v="3186"/>
    <s v="Award-winning OSR Performance Ensemble brings the creepy, unlikely, bittersweet, macabre &amp; beautiful world of Neil Gaiman to the stage."/>
    <x v="36"/>
    <x v="2104"/>
    <x v="0"/>
    <x v="0"/>
    <x v="0"/>
    <n v="1407167973"/>
    <x v="3187"/>
    <b v="1"/>
    <x v="138"/>
    <b v="1"/>
  </r>
  <r>
    <n v="3188"/>
    <x v="3187"/>
    <s v="A revue show featuring the very best of the last century of musical theatre from aspiring young producers &amp; performers at RWCMD"/>
    <x v="48"/>
    <x v="176"/>
    <x v="2"/>
    <x v="1"/>
    <x v="1"/>
    <n v="1433930302"/>
    <x v="3188"/>
    <b v="0"/>
    <x v="82"/>
    <b v="0"/>
  </r>
  <r>
    <n v="3189"/>
    <x v="3188"/>
    <s v="Det Ã¤r tio Ã¥r sedan sist! Musikalen Hednadotter med sÃ¥ngarna frÃ¥n orginaluppsÃ¤ttningen sjunger musikalen i Konsertform."/>
    <x v="56"/>
    <x v="2105"/>
    <x v="2"/>
    <x v="11"/>
    <x v="9"/>
    <n v="1432455532"/>
    <x v="3189"/>
    <b v="0"/>
    <x v="10"/>
    <b v="0"/>
  </r>
  <r>
    <n v="3190"/>
    <x v="3189"/>
    <s v="Call It A Day Productions is putting on their first full production in December and every little bit helps!"/>
    <x v="23"/>
    <x v="117"/>
    <x v="2"/>
    <x v="5"/>
    <x v="5"/>
    <n v="1481258275"/>
    <x v="3190"/>
    <b v="0"/>
    <x v="78"/>
    <b v="0"/>
  </r>
  <r>
    <n v="3191"/>
    <x v="3190"/>
    <s v="A brand new musical about the ban of contraception and abortion in Romania and the revolution that ended it all in 1989."/>
    <x v="192"/>
    <x v="118"/>
    <x v="2"/>
    <x v="0"/>
    <x v="0"/>
    <n v="1471370869"/>
    <x v="3191"/>
    <b v="0"/>
    <x v="80"/>
    <b v="0"/>
  </r>
  <r>
    <n v="3192"/>
    <x v="3191"/>
    <s v="This project challenges social issues affecting young people in areas of deprivation within the Belfast area (Northern Ireland)."/>
    <x v="3"/>
    <x v="1301"/>
    <x v="2"/>
    <x v="1"/>
    <x v="1"/>
    <n v="1425160800"/>
    <x v="3192"/>
    <b v="0"/>
    <x v="22"/>
    <b v="0"/>
  </r>
  <r>
    <n v="3193"/>
    <x v="3192"/>
    <s v="Bringing Richard O'Brien's sequel to legendary Rocky Horror to the stage for the first time. First London, then...The World!"/>
    <x v="10"/>
    <x v="2038"/>
    <x v="2"/>
    <x v="1"/>
    <x v="1"/>
    <n v="1424474056"/>
    <x v="3193"/>
    <b v="0"/>
    <x v="54"/>
    <b v="0"/>
  </r>
  <r>
    <n v="3194"/>
    <x v="3193"/>
    <s v="P.A.C.K (Performing Arts Camp for Kids) Musical Theater, Instrumental Music, Vocal Music, Dance, Visual Arts, and Physical Education!"/>
    <x v="34"/>
    <x v="117"/>
    <x v="2"/>
    <x v="0"/>
    <x v="0"/>
    <n v="1437960598"/>
    <x v="3194"/>
    <b v="0"/>
    <x v="78"/>
    <b v="0"/>
  </r>
  <r>
    <n v="3195"/>
    <x v="3194"/>
    <s v="Emerson Sings is the first cabaret to celebrate the work of up and coming musical theater composers who are alumni of Emerson College."/>
    <x v="8"/>
    <x v="127"/>
    <x v="2"/>
    <x v="0"/>
    <x v="0"/>
    <n v="1423750542"/>
    <x v="3195"/>
    <b v="0"/>
    <x v="70"/>
    <b v="0"/>
  </r>
  <r>
    <n v="3196"/>
    <x v="3195"/>
    <s v="Help five college students as they journey to bring their groundbreaking new musical &quot;Our Modern Lives&quot; to Broadway!"/>
    <x v="399"/>
    <x v="1122"/>
    <x v="2"/>
    <x v="0"/>
    <x v="0"/>
    <n v="1438437600"/>
    <x v="3196"/>
    <b v="0"/>
    <x v="79"/>
    <b v="0"/>
  </r>
  <r>
    <n v="3197"/>
    <x v="3196"/>
    <s v="This years most important stage project for young artists in our region. www.ungespor.no"/>
    <x v="3"/>
    <x v="1288"/>
    <x v="2"/>
    <x v="10"/>
    <x v="8"/>
    <n v="1423050618"/>
    <x v="3197"/>
    <b v="0"/>
    <x v="80"/>
    <b v="0"/>
  </r>
  <r>
    <n v="3198"/>
    <x v="3197"/>
    <s v="Hadbjerg skole opsÃ¦tter i april musicalen The Fireflies, der blev skrevet og opfÃ¸rt i koncentrationslejren Theresienstadt i 1943 og 45."/>
    <x v="11"/>
    <x v="178"/>
    <x v="2"/>
    <x v="8"/>
    <x v="7"/>
    <n v="1424081477"/>
    <x v="3198"/>
    <b v="0"/>
    <x v="83"/>
    <b v="0"/>
  </r>
  <r>
    <n v="3199"/>
    <x v="3198"/>
    <s v="The Milburn Stone Theatre needs your help to bring its high-flying next blockbuster musical, TARZAN, to life!"/>
    <x v="10"/>
    <x v="636"/>
    <x v="2"/>
    <x v="0"/>
    <x v="0"/>
    <n v="1410037200"/>
    <x v="3199"/>
    <b v="0"/>
    <x v="28"/>
    <b v="0"/>
  </r>
  <r>
    <n v="3200"/>
    <x v="3199"/>
    <s v="An extremely unique musical play with an exciting, fun filled, dramatic twist. You will discover what lies ahead on the Road to Kingdom"/>
    <x v="63"/>
    <x v="116"/>
    <x v="2"/>
    <x v="0"/>
    <x v="0"/>
    <n v="1461994440"/>
    <x v="3200"/>
    <b v="0"/>
    <x v="29"/>
    <b v="0"/>
  </r>
  <r>
    <n v="3201"/>
    <x v="3200"/>
    <s v="Nothing Changes is a modern musical version of the Ragged Trousered Philanthropists exploring the inequalities of &quot;austerity Britain&quot;"/>
    <x v="13"/>
    <x v="379"/>
    <x v="2"/>
    <x v="1"/>
    <x v="1"/>
    <n v="1409509477"/>
    <x v="3201"/>
    <b v="0"/>
    <x v="84"/>
    <b v="0"/>
  </r>
  <r>
    <n v="3202"/>
    <x v="3201"/>
    <s v="Falling in love at Christmas should never be a drag! A rocking musical about four lives intersecting at a nightclub at Christmas."/>
    <x v="10"/>
    <x v="2106"/>
    <x v="2"/>
    <x v="0"/>
    <x v="0"/>
    <n v="1450072740"/>
    <x v="3202"/>
    <b v="0"/>
    <x v="20"/>
    <b v="0"/>
  </r>
  <r>
    <n v="3203"/>
    <x v="3202"/>
    <s v="Escape from Reality's 1st Season &quot;Defying Gravity&quot; including The Last Five Years, Godspell, and Aida."/>
    <x v="28"/>
    <x v="156"/>
    <x v="2"/>
    <x v="0"/>
    <x v="0"/>
    <n v="1443224622"/>
    <x v="3203"/>
    <b v="0"/>
    <x v="79"/>
    <b v="0"/>
  </r>
  <r>
    <n v="3204"/>
    <x v="3203"/>
    <s v="Based on the hit game, Trip and Grace's marriage is falling apart. It's up to the audience to determine the fate of their relationship."/>
    <x v="2"/>
    <x v="117"/>
    <x v="2"/>
    <x v="0"/>
    <x v="0"/>
    <n v="1437149640"/>
    <x v="3204"/>
    <b v="0"/>
    <x v="78"/>
    <b v="0"/>
  </r>
  <r>
    <n v="3205"/>
    <x v="3204"/>
    <s v="Children Must Run is an original musical, about a prostitute, a drug mule, a child soldier and their struggles, hopes and dreams."/>
    <x v="6"/>
    <x v="687"/>
    <x v="2"/>
    <x v="1"/>
    <x v="1"/>
    <n v="1430470772"/>
    <x v="3205"/>
    <b v="0"/>
    <x v="8"/>
    <b v="0"/>
  </r>
  <r>
    <n v="3206"/>
    <x v="3205"/>
    <s v="PTYA is a non-profit musical theater group for kids ages 7-18 that teaches the importance of self expression through the arts."/>
    <x v="10"/>
    <x v="117"/>
    <x v="2"/>
    <x v="0"/>
    <x v="0"/>
    <n v="1442644651"/>
    <x v="3206"/>
    <b v="0"/>
    <x v="78"/>
    <b v="0"/>
  </r>
  <r>
    <n v="3207"/>
    <x v="3206"/>
    <s v="We are proud to be doing The Last Five Years as our debut! Now, our little company needs your help to make our big dreams come true!"/>
    <x v="62"/>
    <x v="567"/>
    <x v="2"/>
    <x v="0"/>
    <x v="0"/>
    <n v="1429767607"/>
    <x v="3207"/>
    <b v="0"/>
    <x v="17"/>
    <b v="0"/>
  </r>
  <r>
    <n v="3208"/>
    <x v="3207"/>
    <s v="The political and personal collide in a raw and intimate look at a pre-9/11 America: &quot;The Coming World&quot; by Christopher Shinn"/>
    <x v="10"/>
    <x v="2107"/>
    <x v="0"/>
    <x v="0"/>
    <x v="0"/>
    <n v="1406557877"/>
    <x v="3208"/>
    <b v="1"/>
    <x v="141"/>
    <b v="1"/>
  </r>
  <r>
    <n v="3209"/>
    <x v="3208"/>
    <s v="The hysterical and heartbreaking story of artist Jack Kirby, &quot;the King of the Comics,&quot; at the 2014 Comic Book Theater Festival"/>
    <x v="196"/>
    <x v="2108"/>
    <x v="0"/>
    <x v="0"/>
    <x v="0"/>
    <n v="1403305200"/>
    <x v="3209"/>
    <b v="1"/>
    <x v="334"/>
    <b v="1"/>
  </r>
  <r>
    <n v="3210"/>
    <x v="3209"/>
    <s v="The Red Herring is a new play full of wickedly fast dialogue, a joke for every sentence, and more puns than you can shake a stick at."/>
    <x v="9"/>
    <x v="2109"/>
    <x v="0"/>
    <x v="0"/>
    <x v="0"/>
    <n v="1338523140"/>
    <x v="3210"/>
    <b v="1"/>
    <x v="65"/>
    <b v="1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x v="0"/>
    <n v="1408068000"/>
    <x v="3211"/>
    <b v="1"/>
    <x v="498"/>
    <b v="1"/>
  </r>
  <r>
    <n v="3212"/>
    <x v="3211"/>
    <s v="Help us bring our production of Campo Maldito to New York AND San Francisco!"/>
    <x v="23"/>
    <x v="2111"/>
    <x v="0"/>
    <x v="0"/>
    <x v="0"/>
    <n v="1407524751"/>
    <x v="3212"/>
    <b v="1"/>
    <x v="225"/>
    <b v="1"/>
  </r>
  <r>
    <n v="3213"/>
    <x v="3212"/>
    <s v="3 boys, 1 white dress and a hoover collide in this explosive new play by John Fitzpatrick. Life's a wedding disco. Let's dance."/>
    <x v="12"/>
    <x v="2112"/>
    <x v="0"/>
    <x v="1"/>
    <x v="1"/>
    <n v="1437934759"/>
    <x v="3213"/>
    <b v="1"/>
    <x v="5"/>
    <b v="1"/>
  </r>
  <r>
    <n v="3214"/>
    <x v="3213"/>
    <s v="Sexting, selfies and social media pressures that affect young people  connected 24/7.  Mistakes happen but now they can remain forever!"/>
    <x v="14"/>
    <x v="2113"/>
    <x v="0"/>
    <x v="1"/>
    <x v="1"/>
    <n v="1452038100"/>
    <x v="3214"/>
    <b v="1"/>
    <x v="248"/>
    <b v="1"/>
  </r>
  <r>
    <n v="3215"/>
    <x v="3214"/>
    <s v="2 world premieres:_x000a_HOW TO LIVE ON EARTH by MJ Kaufman_x000a_ / CAL IN CAMO by William Francis Hoffman_x000a_+ workshops of 7 more plays!"/>
    <x v="19"/>
    <x v="2114"/>
    <x v="0"/>
    <x v="0"/>
    <x v="0"/>
    <n v="1441857540"/>
    <x v="3215"/>
    <b v="1"/>
    <x v="179"/>
    <b v="1"/>
  </r>
  <r>
    <n v="3216"/>
    <x v="3215"/>
    <s v="Brute (winner of the 2015 IdeasTap Underbelly Award) is new writing based on the true story of a rather twisted, horrible schoolgirl."/>
    <x v="13"/>
    <x v="660"/>
    <x v="0"/>
    <x v="1"/>
    <x v="1"/>
    <n v="1436625000"/>
    <x v="3216"/>
    <b v="1"/>
    <x v="2"/>
    <b v="1"/>
  </r>
  <r>
    <n v="3217"/>
    <x v="3216"/>
    <s v="Wake Up Call is a comedic play about a group of hotel employees working on Christmas Eve."/>
    <x v="37"/>
    <x v="2011"/>
    <x v="0"/>
    <x v="0"/>
    <x v="0"/>
    <n v="1478264784"/>
    <x v="3217"/>
    <b v="1"/>
    <x v="201"/>
    <b v="1"/>
  </r>
  <r>
    <n v="3218"/>
    <x v="3217"/>
    <s v="A brave &amp; relevant play that looks at the lives of 7 real women who served in the US Armed Forces. Authentic stories that need telling."/>
    <x v="14"/>
    <x v="2115"/>
    <x v="0"/>
    <x v="1"/>
    <x v="1"/>
    <n v="1419984000"/>
    <x v="3218"/>
    <b v="1"/>
    <x v="192"/>
    <b v="1"/>
  </r>
  <r>
    <n v="3219"/>
    <x v="3218"/>
    <s v="Eyes Closed is a collaborative play and docudrama about New Yorkers and their dreams."/>
    <x v="22"/>
    <x v="2116"/>
    <x v="0"/>
    <x v="0"/>
    <x v="0"/>
    <n v="1427063747"/>
    <x v="3219"/>
    <b v="1"/>
    <x v="46"/>
    <b v="1"/>
  </r>
  <r>
    <n v="3220"/>
    <x v="3219"/>
    <s v="A sci-fi thriller for the stage opening March 10 in Los Angeles."/>
    <x v="36"/>
    <x v="2117"/>
    <x v="0"/>
    <x v="0"/>
    <x v="0"/>
    <n v="1489352400"/>
    <x v="3220"/>
    <b v="1"/>
    <x v="211"/>
    <b v="1"/>
  </r>
  <r>
    <n v="3221"/>
    <x v="3220"/>
    <s v="A one-man show about love, loss, and motorways, written &amp; performed by Ben Norris. Help us get to the 2015 Edinburgh Fringe and beyond!"/>
    <x v="23"/>
    <x v="2118"/>
    <x v="0"/>
    <x v="1"/>
    <x v="1"/>
    <n v="1436114603"/>
    <x v="3221"/>
    <b v="1"/>
    <x v="116"/>
    <b v="1"/>
  </r>
  <r>
    <n v="3222"/>
    <x v="3221"/>
    <s v="Shakespeare's classic re-imagined as a spoken and signed production for deaf and hearing audiences"/>
    <x v="30"/>
    <x v="2119"/>
    <x v="0"/>
    <x v="0"/>
    <x v="0"/>
    <n v="1445722140"/>
    <x v="3222"/>
    <b v="1"/>
    <x v="87"/>
    <b v="1"/>
  </r>
  <r>
    <n v="3223"/>
    <x v="3222"/>
    <s v="Bringing David Lindsay-Abaire's award-winning story of our times to the East Bay."/>
    <x v="379"/>
    <x v="2120"/>
    <x v="0"/>
    <x v="0"/>
    <x v="0"/>
    <n v="1440100976"/>
    <x v="3223"/>
    <b v="1"/>
    <x v="142"/>
    <b v="1"/>
  </r>
  <r>
    <n v="3224"/>
    <x v="3223"/>
    <s v="Neil LaBute and Marco Calvani reunite once again for the unique, international collaboration that is ADA: Author directing Author."/>
    <x v="11"/>
    <x v="2121"/>
    <x v="0"/>
    <x v="0"/>
    <x v="0"/>
    <n v="1484024400"/>
    <x v="3224"/>
    <b v="1"/>
    <x v="499"/>
    <b v="1"/>
  </r>
  <r>
    <n v="3225"/>
    <x v="3224"/>
    <s v="Bare Theatre brings one of Shakespeare's most accessible early comedies to life free to the public across the NC Triangle"/>
    <x v="13"/>
    <x v="2122"/>
    <x v="0"/>
    <x v="0"/>
    <x v="0"/>
    <n v="1464987600"/>
    <x v="3225"/>
    <b v="1"/>
    <x v="70"/>
    <b v="1"/>
  </r>
  <r>
    <n v="3226"/>
    <x v="3225"/>
    <s v="Trip The Light Theatre needs YOUR help to fund it's second run of its debut production 'The Sun Shining On her Hands' in London."/>
    <x v="38"/>
    <x v="380"/>
    <x v="0"/>
    <x v="1"/>
    <x v="1"/>
    <n v="1446213612"/>
    <x v="3226"/>
    <b v="1"/>
    <x v="64"/>
    <b v="1"/>
  </r>
  <r>
    <n v="3227"/>
    <x v="3226"/>
    <s v="a colder water than here is a new play by Matt Jones and directed by Lily McLeish that will be perfomed at VAULT Festival from 1-5 Feb"/>
    <x v="38"/>
    <x v="646"/>
    <x v="0"/>
    <x v="1"/>
    <x v="1"/>
    <n v="1484687436"/>
    <x v="3227"/>
    <b v="0"/>
    <x v="209"/>
    <b v="1"/>
  </r>
  <r>
    <n v="3228"/>
    <x v="3227"/>
    <s v="A Season of Powerful Women. A Season of Defiance."/>
    <x v="39"/>
    <x v="2123"/>
    <x v="0"/>
    <x v="0"/>
    <x v="0"/>
    <n v="1450328340"/>
    <x v="3228"/>
    <b v="1"/>
    <x v="77"/>
    <b v="1"/>
  </r>
  <r>
    <n v="3229"/>
    <x v="3228"/>
    <s v="After electrifying audiences in Seattle and Tashkent, The Seagull Project embarks on a brand new journey."/>
    <x v="22"/>
    <x v="2124"/>
    <x v="0"/>
    <x v="0"/>
    <x v="0"/>
    <n v="1416470398"/>
    <x v="3229"/>
    <b v="1"/>
    <x v="91"/>
    <b v="1"/>
  </r>
  <r>
    <n v="3230"/>
    <x v="3229"/>
    <s v="Recently under fire for its cheeky and contextual revisiting of an ancient comedy, this show has lost funding and needs your support!"/>
    <x v="27"/>
    <x v="2125"/>
    <x v="0"/>
    <x v="0"/>
    <x v="0"/>
    <n v="1412135940"/>
    <x v="3230"/>
    <b v="1"/>
    <x v="77"/>
    <b v="1"/>
  </r>
  <r>
    <n v="3231"/>
    <x v="3230"/>
    <s v="Help us reach our &quot;stretch goal&quot; of $2000! We are an adult group specializing in adapting works of fiction for the stage."/>
    <x v="28"/>
    <x v="2126"/>
    <x v="0"/>
    <x v="0"/>
    <x v="0"/>
    <n v="1460846347"/>
    <x v="3231"/>
    <b v="0"/>
    <x v="33"/>
    <b v="1"/>
  </r>
  <r>
    <n v="3232"/>
    <x v="3231"/>
    <s v="Honorable Men - Yorick's 10th season of free, outdoor Shakespeare.  Featuring Henry IV, part 1 and Julius Caesar."/>
    <x v="28"/>
    <x v="2127"/>
    <x v="0"/>
    <x v="0"/>
    <x v="0"/>
    <n v="1462334340"/>
    <x v="3232"/>
    <b v="1"/>
    <x v="55"/>
    <b v="1"/>
  </r>
  <r>
    <n v="3233"/>
    <x v="3232"/>
    <s v="64 Squares is an autobiographical one-man exploration of the internal chess game played to reconcile relationships."/>
    <x v="10"/>
    <x v="2128"/>
    <x v="0"/>
    <x v="0"/>
    <x v="0"/>
    <n v="1488482355"/>
    <x v="3233"/>
    <b v="0"/>
    <x v="42"/>
    <b v="1"/>
  </r>
  <r>
    <n v="3234"/>
    <x v="3233"/>
    <s v="Get Repetitive Beats to Vaults! A high octane play set in Oxford  during one of the most influential &amp; hedonistic movements in music."/>
    <x v="23"/>
    <x v="2129"/>
    <x v="0"/>
    <x v="1"/>
    <x v="1"/>
    <n v="1485991860"/>
    <x v="3234"/>
    <b v="0"/>
    <x v="248"/>
    <b v="1"/>
  </r>
  <r>
    <n v="3235"/>
    <x v="3234"/>
    <s v="Bring the spectacular PLEASE EXCUSE MY DEAR AUNT SALLY to Edinburgh this August for a 4-week run at the prestigious Pleasance Theatre!"/>
    <x v="36"/>
    <x v="2130"/>
    <x v="0"/>
    <x v="0"/>
    <x v="0"/>
    <n v="1467361251"/>
    <x v="3235"/>
    <b v="1"/>
    <x v="331"/>
    <b v="1"/>
  </r>
  <r>
    <n v="3236"/>
    <x v="3235"/>
    <s v="A dark comedy exploring the importance of art, homelessness, and finding your own path.  World Premiere 3/27/17 at IRT Theater in NYC."/>
    <x v="22"/>
    <x v="2131"/>
    <x v="0"/>
    <x v="0"/>
    <x v="0"/>
    <n v="1482962433"/>
    <x v="3236"/>
    <b v="0"/>
    <x v="238"/>
    <b v="1"/>
  </r>
  <r>
    <n v="3237"/>
    <x v="3236"/>
    <s v="An annual campaign supporting our intensive for artists 25 and under."/>
    <x v="19"/>
    <x v="2132"/>
    <x v="0"/>
    <x v="0"/>
    <x v="0"/>
    <n v="1443499140"/>
    <x v="3237"/>
    <b v="1"/>
    <x v="314"/>
    <b v="1"/>
  </r>
  <r>
    <n v="3238"/>
    <x v="3237"/>
    <s v="A bit of role-play never hurt anyone, right? Two maids play a game of murder. Genet's THE MAIDS in a visceral production by ALL BARE."/>
    <x v="70"/>
    <x v="2133"/>
    <x v="0"/>
    <x v="1"/>
    <x v="1"/>
    <n v="1435752898"/>
    <x v="3238"/>
    <b v="1"/>
    <x v="1"/>
    <b v="1"/>
  </r>
  <r>
    <n v="3239"/>
    <x v="3238"/>
    <s v="The first regional library-touring show from new UK company Librarian Theatre - transforming local libraries into magical theatres"/>
    <x v="400"/>
    <x v="2134"/>
    <x v="0"/>
    <x v="1"/>
    <x v="1"/>
    <n v="1445817540"/>
    <x v="3239"/>
    <b v="1"/>
    <x v="201"/>
    <b v="1"/>
  </r>
  <r>
    <n v="3240"/>
    <x v="3239"/>
    <s v="An inventive (re)telling of Princess Sophia Duleep Singhâ€™s journey, from an aristocratic upbringing to a life of political activism."/>
    <x v="9"/>
    <x v="481"/>
    <x v="0"/>
    <x v="1"/>
    <x v="1"/>
    <n v="1487286000"/>
    <x v="3240"/>
    <b v="0"/>
    <x v="69"/>
    <b v="1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x v="0"/>
    <n v="1413269940"/>
    <x v="3241"/>
    <b v="1"/>
    <x v="157"/>
    <b v="1"/>
  </r>
  <r>
    <n v="3242"/>
    <x v="3241"/>
    <s v="First Day Off in a Long Time is a comedy show...            _x000a_About suicide."/>
    <x v="3"/>
    <x v="2136"/>
    <x v="0"/>
    <x v="0"/>
    <x v="0"/>
    <n v="1411150092"/>
    <x v="3242"/>
    <b v="1"/>
    <x v="275"/>
    <b v="1"/>
  </r>
  <r>
    <n v="3243"/>
    <x v="3242"/>
    <s v="Live Source's world premiere of a new play by Jaclyn Backhaus, premiering at the New Ohio Theatre October 30th-November 8th."/>
    <x v="6"/>
    <x v="2137"/>
    <x v="0"/>
    <x v="0"/>
    <x v="0"/>
    <n v="1444348800"/>
    <x v="3243"/>
    <b v="1"/>
    <x v="26"/>
    <b v="1"/>
  </r>
  <r>
    <n v="3244"/>
    <x v="3243"/>
    <s v="'Time Please' is a black comedy set in a failing public house in a run-down part of town, where things are about to get messy."/>
    <x v="183"/>
    <x v="2138"/>
    <x v="0"/>
    <x v="1"/>
    <x v="1"/>
    <n v="1480613982"/>
    <x v="3244"/>
    <b v="0"/>
    <x v="50"/>
    <b v="1"/>
  </r>
  <r>
    <n v="3245"/>
    <x v="3244"/>
    <s v="Five playwrights volunteer at New York's largest soup kitchen and develop a play around the people they meet."/>
    <x v="223"/>
    <x v="2139"/>
    <x v="0"/>
    <x v="0"/>
    <x v="0"/>
    <n v="1434074400"/>
    <x v="3245"/>
    <b v="0"/>
    <x v="500"/>
    <b v="1"/>
  </r>
  <r>
    <n v="3246"/>
    <x v="3245"/>
    <s v="The Gray Man isnâ€™t real. Heâ€™s a ghost story, a boogeyman, a tale mothers make up to keep their children safe."/>
    <x v="3"/>
    <x v="2140"/>
    <x v="0"/>
    <x v="0"/>
    <x v="0"/>
    <n v="1442030340"/>
    <x v="3246"/>
    <b v="1"/>
    <x v="189"/>
    <b v="1"/>
  </r>
  <r>
    <n v="3247"/>
    <x v="3246"/>
    <s v="Open Letter Theatre presents 'Boys' by Ella Hickson, at 2015's Edinburgh Fringe Festival! Four students, one flat, one last party!"/>
    <x v="30"/>
    <x v="2141"/>
    <x v="0"/>
    <x v="1"/>
    <x v="1"/>
    <n v="1436696712"/>
    <x v="3247"/>
    <b v="1"/>
    <x v="7"/>
    <b v="1"/>
  </r>
  <r>
    <n v="3248"/>
    <x v="3247"/>
    <s v="Honest Accomplice Theatre produces theatre for social change."/>
    <x v="14"/>
    <x v="2142"/>
    <x v="0"/>
    <x v="0"/>
    <x v="0"/>
    <n v="1428178757"/>
    <x v="3248"/>
    <b v="1"/>
    <x v="452"/>
    <b v="1"/>
  </r>
  <r>
    <n v="3249"/>
    <x v="3248"/>
    <s v="A new work about guilt, trauma, love, and change; this original play tells the story of a boy and a girl who love and lose each other."/>
    <x v="62"/>
    <x v="2143"/>
    <x v="0"/>
    <x v="0"/>
    <x v="0"/>
    <n v="1434822914"/>
    <x v="3249"/>
    <b v="1"/>
    <x v="106"/>
    <b v="1"/>
  </r>
  <r>
    <n v="3250"/>
    <x v="3249"/>
    <s v="The birth-child of The Moving Company, Theatre de la Jeune Lune &amp; William Shakespeare:  A wild new production of Love's Labour's Lost."/>
    <x v="31"/>
    <x v="2144"/>
    <x v="0"/>
    <x v="0"/>
    <x v="0"/>
    <n v="1415213324"/>
    <x v="3250"/>
    <b v="1"/>
    <x v="496"/>
    <b v="1"/>
  </r>
  <r>
    <n v="3251"/>
    <x v="3250"/>
    <s v="Self-Titled: A Live (Theatrical) Mixtape. An evening of short plays and music inspired by the works of Jimi, Aretha, Sting and Rufus!"/>
    <x v="15"/>
    <x v="1451"/>
    <x v="0"/>
    <x v="0"/>
    <x v="0"/>
    <n v="1434907966"/>
    <x v="3251"/>
    <b v="1"/>
    <x v="9"/>
    <b v="1"/>
  </r>
  <r>
    <n v="3252"/>
    <x v="3251"/>
    <s v="How do we navigate the boundaries between friendship, sexual intimacy and obsessive desire?"/>
    <x v="268"/>
    <x v="2145"/>
    <x v="0"/>
    <x v="1"/>
    <x v="1"/>
    <n v="1473247240"/>
    <x v="3252"/>
    <b v="1"/>
    <x v="133"/>
    <b v="1"/>
  </r>
  <r>
    <n v="3253"/>
    <x v="3252"/>
    <s v="Can you ever truly feel what someone else is feeling?_x000a_Do you want to?"/>
    <x v="22"/>
    <x v="2146"/>
    <x v="0"/>
    <x v="0"/>
    <x v="0"/>
    <n v="1473306300"/>
    <x v="3253"/>
    <b v="1"/>
    <x v="248"/>
    <b v="1"/>
  </r>
  <r>
    <n v="3254"/>
    <x v="3253"/>
    <s v="Please help me bring 'The Bad Arm', which has toured America for 6 years, to the biggest &amp; best arts festival in the world: Edinburgh!"/>
    <x v="93"/>
    <x v="2147"/>
    <x v="0"/>
    <x v="1"/>
    <x v="1"/>
    <n v="1427331809"/>
    <x v="3254"/>
    <b v="1"/>
    <x v="153"/>
    <b v="1"/>
  </r>
  <r>
    <n v="3255"/>
    <x v="3254"/>
    <s v="5 Actors, 30 Characters, 90 Minutes._x000a_Let us transport you from London to the fields of Agincourt, using the power of your imagination."/>
    <x v="43"/>
    <x v="2"/>
    <x v="0"/>
    <x v="1"/>
    <x v="1"/>
    <n v="1412706375"/>
    <x v="3255"/>
    <b v="1"/>
    <x v="59"/>
    <b v="1"/>
  </r>
  <r>
    <n v="3256"/>
    <x v="3255"/>
    <s v="Our 16th year promises to be bigger and better than ever but we need your help to bring the show to life!"/>
    <x v="3"/>
    <x v="2148"/>
    <x v="0"/>
    <x v="0"/>
    <x v="0"/>
    <n v="1433995140"/>
    <x v="3256"/>
    <b v="1"/>
    <x v="282"/>
    <b v="1"/>
  </r>
  <r>
    <n v="3257"/>
    <x v="3256"/>
    <s v="A week long run of Tennessee Williams's 'Hello From Bertha' &amp; '27 Wagons Full of Cotton' to raise awareness of Abuse &amp; Prostitution."/>
    <x v="13"/>
    <x v="2149"/>
    <x v="0"/>
    <x v="1"/>
    <x v="1"/>
    <n v="1487769952"/>
    <x v="3257"/>
    <b v="0"/>
    <x v="14"/>
    <b v="1"/>
  </r>
  <r>
    <n v="3258"/>
    <x v="3257"/>
    <s v="A guy named Walt steals a book and plans to sell it to get his life on track... until his wife finds out."/>
    <x v="39"/>
    <x v="2150"/>
    <x v="0"/>
    <x v="0"/>
    <x v="0"/>
    <n v="1420751861"/>
    <x v="3258"/>
    <b v="1"/>
    <x v="11"/>
    <b v="1"/>
  </r>
  <r>
    <n v="3259"/>
    <x v="3258"/>
    <s v="The Human Faces Tour - Every Story Sacred. This tour is about laughter, grief, and identity in the human striving toward wholeness"/>
    <x v="165"/>
    <x v="2151"/>
    <x v="0"/>
    <x v="0"/>
    <x v="0"/>
    <n v="1475294340"/>
    <x v="3259"/>
    <b v="1"/>
    <x v="174"/>
    <b v="1"/>
  </r>
  <r>
    <n v="3260"/>
    <x v="3259"/>
    <s v="We're looking to raise money to continue bringing Brooklyn the vanishing art form of marionette puppetry."/>
    <x v="10"/>
    <x v="2152"/>
    <x v="0"/>
    <x v="0"/>
    <x v="0"/>
    <n v="1448903318"/>
    <x v="3260"/>
    <b v="1"/>
    <x v="196"/>
    <b v="1"/>
  </r>
  <r>
    <n v="3261"/>
    <x v="3260"/>
    <s v="Six Spartanburg-based professional actors perform A Midsummer Night's Dream outdoors in downtown Spartanburg."/>
    <x v="126"/>
    <x v="2153"/>
    <x v="0"/>
    <x v="0"/>
    <x v="0"/>
    <n v="1437067476"/>
    <x v="3261"/>
    <b v="1"/>
    <x v="72"/>
    <b v="1"/>
  </r>
  <r>
    <n v="3262"/>
    <x v="3261"/>
    <s v="A one-woman theatrical exploration of the prison system and its inhabitants."/>
    <x v="401"/>
    <x v="2154"/>
    <x v="0"/>
    <x v="0"/>
    <x v="0"/>
    <n v="1419220800"/>
    <x v="3262"/>
    <b v="1"/>
    <x v="179"/>
    <b v="1"/>
  </r>
  <r>
    <n v="3263"/>
    <x v="3262"/>
    <s v="Shakespeare's bloodiest tragedy, performed and produced exclusively by women."/>
    <x v="30"/>
    <x v="2155"/>
    <x v="0"/>
    <x v="0"/>
    <x v="0"/>
    <n v="1446238800"/>
    <x v="3263"/>
    <b v="1"/>
    <x v="32"/>
    <b v="1"/>
  </r>
  <r>
    <n v="3264"/>
    <x v="3263"/>
    <s v="The three part comedic saga of Kapow-i GoGo, who saves the world.  Again.  And again."/>
    <x v="30"/>
    <x v="2156"/>
    <x v="0"/>
    <x v="0"/>
    <x v="0"/>
    <n v="1422482400"/>
    <x v="3264"/>
    <b v="1"/>
    <x v="72"/>
    <b v="1"/>
  </r>
  <r>
    <n v="3265"/>
    <x v="3264"/>
    <s v="A theatrical play on Alzheimerâ€™s and the challenges of loving a person who keeps disappearing."/>
    <x v="200"/>
    <x v="2157"/>
    <x v="0"/>
    <x v="17"/>
    <x v="3"/>
    <n v="1449162000"/>
    <x v="3265"/>
    <b v="1"/>
    <x v="287"/>
    <b v="1"/>
  </r>
  <r>
    <n v="3266"/>
    <x v="3265"/>
    <s v="An original version of Shakespeare's masterpiece that emphasizes family and explores the destruction of blood ties"/>
    <x v="12"/>
    <x v="2158"/>
    <x v="0"/>
    <x v="0"/>
    <x v="0"/>
    <n v="1434142800"/>
    <x v="3266"/>
    <b v="1"/>
    <x v="430"/>
    <b v="1"/>
  </r>
  <r>
    <n v="3267"/>
    <x v="3266"/>
    <s v="Experience the great American novel like never before.... Through the magic of live storytelling in an epic and threadbare sort of way."/>
    <x v="36"/>
    <x v="2159"/>
    <x v="0"/>
    <x v="0"/>
    <x v="0"/>
    <n v="1437156660"/>
    <x v="3267"/>
    <b v="1"/>
    <x v="449"/>
    <b v="1"/>
  </r>
  <r>
    <n v="3268"/>
    <x v="3267"/>
    <s v="EgoPo's The Hairy Ape has been invited to the Provincetown Theater Festival! Help us support our artists on this exciting tour."/>
    <x v="13"/>
    <x v="1904"/>
    <x v="0"/>
    <x v="0"/>
    <x v="0"/>
    <n v="1472074928"/>
    <x v="3268"/>
    <b v="1"/>
    <x v="288"/>
    <b v="1"/>
  </r>
  <r>
    <n v="3269"/>
    <x v="3268"/>
    <s v="Cicada Studios presents, as their inaugural production, a new-writing world premiere at the Edinburgh Fringe Festival 2015."/>
    <x v="6"/>
    <x v="2160"/>
    <x v="0"/>
    <x v="1"/>
    <x v="1"/>
    <n v="1434452400"/>
    <x v="3269"/>
    <b v="1"/>
    <x v="16"/>
    <b v="1"/>
  </r>
  <r>
    <n v="3270"/>
    <x v="3269"/>
    <s v="Once again Smoke &amp; Oakum Theatre is heading up to the Edinburgh Festival with its latest show, 'Cornermen'. Welcome to our Kickstarter!"/>
    <x v="40"/>
    <x v="390"/>
    <x v="0"/>
    <x v="1"/>
    <x v="1"/>
    <n v="1436705265"/>
    <x v="3270"/>
    <b v="1"/>
    <x v="209"/>
    <b v="1"/>
  </r>
  <r>
    <n v="3271"/>
    <x v="3270"/>
    <s v="A razor sharp satire to darken your Christmas."/>
    <x v="15"/>
    <x v="2161"/>
    <x v="0"/>
    <x v="1"/>
    <x v="1"/>
    <n v="1414927775"/>
    <x v="3271"/>
    <b v="1"/>
    <x v="13"/>
    <b v="1"/>
  </r>
  <r>
    <n v="3272"/>
    <x v="3271"/>
    <s v="A new original play that follows two Israeli singles navigate the humorous and confusing dating scene of NYC."/>
    <x v="3"/>
    <x v="2162"/>
    <x v="0"/>
    <x v="0"/>
    <x v="0"/>
    <n v="1446814809"/>
    <x v="3272"/>
    <b v="1"/>
    <x v="108"/>
    <b v="1"/>
  </r>
  <r>
    <n v="3273"/>
    <x v="3272"/>
    <s v="We're bringing Tuscany to the Cherry Lane Theatre with a new play about memory and how we deal with people we love but we can't stand."/>
    <x v="23"/>
    <x v="2163"/>
    <x v="0"/>
    <x v="0"/>
    <x v="0"/>
    <n v="1473879600"/>
    <x v="3273"/>
    <b v="1"/>
    <x v="64"/>
    <b v="1"/>
  </r>
  <r>
    <n v="3274"/>
    <x v="3273"/>
    <s v="Austin Pendleton directs a rare revival of Tennessee Williams' Orpheus Descending. (photos by Michael Halsband and Talfoto)"/>
    <x v="289"/>
    <x v="2164"/>
    <x v="0"/>
    <x v="0"/>
    <x v="0"/>
    <n v="1458075600"/>
    <x v="3274"/>
    <b v="1"/>
    <x v="172"/>
    <b v="1"/>
  </r>
  <r>
    <n v="3275"/>
    <x v="3274"/>
    <s v="The Whitelisted Theatre Company is a non-profit arts organization dedicated to producing the most relevant European plays in NYC."/>
    <x v="40"/>
    <x v="2165"/>
    <x v="0"/>
    <x v="0"/>
    <x v="0"/>
    <n v="1423456200"/>
    <x v="3275"/>
    <b v="1"/>
    <x v="8"/>
    <b v="1"/>
  </r>
  <r>
    <n v="3276"/>
    <x v="3275"/>
    <s v="In 2016, KO Theatre presents a world premiere play in Toronto, ON about faith, home, and the secrets we keep from those we love."/>
    <x v="37"/>
    <x v="2166"/>
    <x v="0"/>
    <x v="5"/>
    <x v="5"/>
    <n v="1459483140"/>
    <x v="3276"/>
    <b v="1"/>
    <x v="61"/>
    <b v="1"/>
  </r>
  <r>
    <n v="3277"/>
    <x v="3276"/>
    <s v="One of the most popular American plays of the last decade comes to London for its international premiere. Festive and bittersweet."/>
    <x v="10"/>
    <x v="2167"/>
    <x v="0"/>
    <x v="1"/>
    <x v="1"/>
    <n v="1416331406"/>
    <x v="3277"/>
    <b v="1"/>
    <x v="61"/>
    <b v="1"/>
  </r>
  <r>
    <n v="3278"/>
    <x v="3277"/>
    <s v="This Victorian gothic tragedy tells the untold story of Estella Havisham. Combining puppetry, music and striking digital projections."/>
    <x v="30"/>
    <x v="1745"/>
    <x v="0"/>
    <x v="1"/>
    <x v="1"/>
    <n v="1433017303"/>
    <x v="3278"/>
    <b v="1"/>
    <x v="69"/>
    <b v="1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x v="0"/>
    <n v="1459474059"/>
    <x v="3279"/>
    <b v="0"/>
    <x v="287"/>
    <b v="1"/>
  </r>
  <r>
    <n v="3280"/>
    <x v="3279"/>
    <s v="Support CPS students' travel to North Carolina to interview community members and produce the documentary play, Greensboro: A Requiem."/>
    <x v="13"/>
    <x v="2169"/>
    <x v="0"/>
    <x v="0"/>
    <x v="0"/>
    <n v="1433134800"/>
    <x v="3280"/>
    <b v="0"/>
    <x v="209"/>
    <b v="1"/>
  </r>
  <r>
    <n v="3281"/>
    <x v="3280"/>
    <s v="&quot;This is how theater should connect to people&quot;  Margo Jefferson, Pulitzer Prize winning critic"/>
    <x v="10"/>
    <x v="599"/>
    <x v="0"/>
    <x v="0"/>
    <x v="0"/>
    <n v="1441153705"/>
    <x v="3281"/>
    <b v="0"/>
    <x v="5"/>
    <b v="1"/>
  </r>
  <r>
    <n v="3282"/>
    <x v="3281"/>
    <s v="Two long-time pals, comedy veterans, have written a hilarious new play. Neil Simon-ish w modern social mores. Let's help them stage it."/>
    <x v="310"/>
    <x v="2170"/>
    <x v="0"/>
    <x v="0"/>
    <x v="0"/>
    <n v="1461904788"/>
    <x v="3282"/>
    <b v="0"/>
    <x v="186"/>
    <b v="1"/>
  </r>
  <r>
    <n v="3283"/>
    <x v="3282"/>
    <s v="'Gretel and Hansel' by Sam Leeves - an inclusive, multi-sensory theatre production for children aged seven to eleven and their families"/>
    <x v="134"/>
    <x v="2171"/>
    <x v="0"/>
    <x v="1"/>
    <x v="1"/>
    <n v="1455138000"/>
    <x v="3283"/>
    <b v="0"/>
    <x v="5"/>
    <b v="1"/>
  </r>
  <r>
    <n v="3284"/>
    <x v="3283"/>
    <s v="Black Enough is an LSU student-staged performance exploring the effects of white supremacy on the black community."/>
    <x v="9"/>
    <x v="2172"/>
    <x v="0"/>
    <x v="0"/>
    <x v="0"/>
    <n v="1454047140"/>
    <x v="3284"/>
    <b v="0"/>
    <x v="41"/>
    <b v="1"/>
  </r>
  <r>
    <n v="3285"/>
    <x v="3284"/>
    <s v="A new play by Matthew Gasda"/>
    <x v="402"/>
    <x v="2173"/>
    <x v="0"/>
    <x v="0"/>
    <x v="0"/>
    <n v="1488258000"/>
    <x v="3285"/>
    <b v="0"/>
    <x v="75"/>
    <b v="1"/>
  </r>
  <r>
    <n v="3286"/>
    <x v="3285"/>
    <s v="An ensemble-driven play inspired by real-life accounts about six young women who lost their fathers on 9/11. August 2016 at FringeNYC!"/>
    <x v="36"/>
    <x v="2174"/>
    <x v="0"/>
    <x v="0"/>
    <x v="0"/>
    <n v="1471291782"/>
    <x v="3286"/>
    <b v="0"/>
    <x v="259"/>
    <b v="1"/>
  </r>
  <r>
    <n v="3287"/>
    <x v="3286"/>
    <s v="An inspirational one-man play about crisis, community, and the search for wholeness."/>
    <x v="30"/>
    <x v="911"/>
    <x v="0"/>
    <x v="5"/>
    <x v="5"/>
    <n v="1448733628"/>
    <x v="3287"/>
    <b v="0"/>
    <x v="69"/>
    <b v="1"/>
  </r>
  <r>
    <n v="3288"/>
    <x v="3287"/>
    <s v="Cancer patient Anne Bartram's bucket list wish, is to have her new play performed at a London venue and reviewed by a national paper."/>
    <x v="3"/>
    <x v="2175"/>
    <x v="0"/>
    <x v="1"/>
    <x v="1"/>
    <n v="1466463600"/>
    <x v="3288"/>
    <b v="0"/>
    <x v="447"/>
    <b v="1"/>
  </r>
  <r>
    <n v="3289"/>
    <x v="3288"/>
    <s v="Ampersand Theatre's debut appearance at Edinburgh is in 2017 as Conversations With Rats opens at theSpace on the Mile, please help!"/>
    <x v="2"/>
    <x v="2176"/>
    <x v="0"/>
    <x v="1"/>
    <x v="1"/>
    <n v="1487580602"/>
    <x v="3289"/>
    <b v="0"/>
    <x v="20"/>
    <b v="1"/>
  </r>
  <r>
    <n v="3290"/>
    <x v="3289"/>
    <s v="Pregnancy. Viagra. Murder. Nutella. What more could you want?_x000a__x000a_Help get JunkBox Theatre to Edinburgh Fringe 2017!"/>
    <x v="13"/>
    <x v="2177"/>
    <x v="0"/>
    <x v="1"/>
    <x v="1"/>
    <n v="1489234891"/>
    <x v="3290"/>
    <b v="0"/>
    <x v="250"/>
    <b v="1"/>
  </r>
  <r>
    <n v="3291"/>
    <x v="3290"/>
    <s v="We are raising funds for our second production. This will be the first NYC Equity production of THE DRESSER since 1982. www.TETCNY.org"/>
    <x v="2"/>
    <x v="365"/>
    <x v="0"/>
    <x v="0"/>
    <x v="0"/>
    <n v="1442462340"/>
    <x v="3291"/>
    <b v="0"/>
    <x v="25"/>
    <b v="1"/>
  </r>
  <r>
    <n v="3292"/>
    <x v="3291"/>
    <s v="Iver Heath Drama Club is a not-for-profit community group and this year we are performing DICK WHITTINGTON."/>
    <x v="403"/>
    <x v="683"/>
    <x v="0"/>
    <x v="1"/>
    <x v="1"/>
    <n v="1449257348"/>
    <x v="3292"/>
    <b v="0"/>
    <x v="41"/>
    <b v="1"/>
  </r>
  <r>
    <n v="3293"/>
    <x v="3292"/>
    <s v="In 1917 Rudolf Steiner's Threefold Social Organism was an attempt to save a devastated Europe. 100 years later do we have a new chance?"/>
    <x v="37"/>
    <x v="2178"/>
    <x v="0"/>
    <x v="4"/>
    <x v="4"/>
    <n v="1488622352"/>
    <x v="3293"/>
    <b v="0"/>
    <x v="110"/>
    <b v="1"/>
  </r>
  <r>
    <n v="3294"/>
    <x v="3293"/>
    <s v="A young theatre company promoting new talent and looking for help in funding our very first set for our black comedy &quot;old man's Gift&quot;"/>
    <x v="20"/>
    <x v="2179"/>
    <x v="0"/>
    <x v="1"/>
    <x v="1"/>
    <n v="1434459554"/>
    <x v="3294"/>
    <b v="0"/>
    <x v="54"/>
    <b v="1"/>
  </r>
  <r>
    <n v="3295"/>
    <x v="3294"/>
    <s v="A comedic drama about The Devil and his quest to take a bride and to Hell with the consequences, no matter what they may be."/>
    <x v="176"/>
    <x v="2180"/>
    <x v="0"/>
    <x v="1"/>
    <x v="1"/>
    <n v="1474886229"/>
    <x v="3295"/>
    <b v="0"/>
    <x v="74"/>
    <b v="1"/>
  </r>
  <r>
    <n v="3296"/>
    <x v="3295"/>
    <s v="A dark theatrical comedy about four actors recording a warped radio version of Lewis Carroll's 'Alice's Adventures in Wonderland'."/>
    <x v="15"/>
    <x v="2181"/>
    <x v="0"/>
    <x v="1"/>
    <x v="1"/>
    <n v="1448229600"/>
    <x v="3296"/>
    <b v="0"/>
    <x v="5"/>
    <b v="1"/>
  </r>
  <r>
    <n v="3297"/>
    <x v="3296"/>
    <s v="A father loses his family in a freak plane crash and goes on to murder the air traffic controller he holds responsible."/>
    <x v="62"/>
    <x v="2182"/>
    <x v="0"/>
    <x v="1"/>
    <x v="1"/>
    <n v="1438037940"/>
    <x v="3297"/>
    <b v="0"/>
    <x v="34"/>
    <b v="1"/>
  </r>
  <r>
    <n v="3298"/>
    <x v="3297"/>
    <s v="A stylishly sinister story about blood, guns, and raw ambition. You can help Great Minds bring the world's most dangerous play to life!"/>
    <x v="3"/>
    <x v="2183"/>
    <x v="0"/>
    <x v="0"/>
    <x v="0"/>
    <n v="1442102400"/>
    <x v="3298"/>
    <b v="0"/>
    <x v="250"/>
    <b v="1"/>
  </r>
  <r>
    <n v="3299"/>
    <x v="3298"/>
    <s v="A quick-witted original comedy that follows a group of eccentric friends as they attend an engagement party gone terribly wrong!"/>
    <x v="9"/>
    <x v="2184"/>
    <x v="0"/>
    <x v="0"/>
    <x v="0"/>
    <n v="1444860063"/>
    <x v="3299"/>
    <b v="0"/>
    <x v="287"/>
    <b v="1"/>
  </r>
  <r>
    <n v="3300"/>
    <x v="3299"/>
    <s v="A subversive parody about the two people for whom the hills were NOT alive with THE SOUND OF MUSIC."/>
    <x v="9"/>
    <x v="1734"/>
    <x v="0"/>
    <x v="0"/>
    <x v="0"/>
    <n v="1430329862"/>
    <x v="3300"/>
    <b v="0"/>
    <x v="106"/>
    <b v="1"/>
  </r>
  <r>
    <n v="3301"/>
    <x v="3300"/>
    <s v="The US premiere of the controversial new Polish play the authorities don't want you to see, staged by an award-winning director."/>
    <x v="9"/>
    <x v="2185"/>
    <x v="0"/>
    <x v="0"/>
    <x v="0"/>
    <n v="1470034740"/>
    <x v="3301"/>
    <b v="0"/>
    <x v="16"/>
    <b v="1"/>
  </r>
  <r>
    <n v="3302"/>
    <x v="3301"/>
    <s v="FilosofÃ­a de los anÃ³nimos"/>
    <x v="33"/>
    <x v="2186"/>
    <x v="0"/>
    <x v="3"/>
    <x v="3"/>
    <n v="1481099176"/>
    <x v="3302"/>
    <b v="0"/>
    <x v="133"/>
    <b v="1"/>
  </r>
  <r>
    <n v="3303"/>
    <x v="3302"/>
    <s v="VisiÃ³n Latino Theatre Company was founded by three young latino professionals sharing the stories of everyday latinos."/>
    <x v="40"/>
    <x v="2187"/>
    <x v="0"/>
    <x v="0"/>
    <x v="0"/>
    <n v="1427553484"/>
    <x v="3303"/>
    <b v="0"/>
    <x v="2"/>
    <b v="1"/>
  </r>
  <r>
    <n v="3304"/>
    <x v="3303"/>
    <s v="A musical comedy production celebrating the unique, lovable, insufferable ski culture of the modern day mountain town."/>
    <x v="36"/>
    <x v="2188"/>
    <x v="0"/>
    <x v="0"/>
    <x v="0"/>
    <n v="1482418752"/>
    <x v="3304"/>
    <b v="0"/>
    <x v="489"/>
    <b v="1"/>
  </r>
  <r>
    <n v="3305"/>
    <x v="3304"/>
    <s v="The Judgement of Paris is an exciting, inspirational poem set to run Oct. 2, 3 &amp; 4 at Plays &amp; Players, but we need funding and fans."/>
    <x v="23"/>
    <x v="2189"/>
    <x v="0"/>
    <x v="0"/>
    <x v="0"/>
    <n v="1438374748"/>
    <x v="3305"/>
    <b v="0"/>
    <x v="9"/>
    <b v="1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x v="0"/>
    <n v="1465527600"/>
    <x v="3306"/>
    <b v="0"/>
    <x v="241"/>
    <b v="1"/>
  </r>
  <r>
    <n v="3307"/>
    <x v="3306"/>
    <s v="A group of Stanford students are going to present Jean-Paul Sartre's play, The Respectful Prostitute, at the end of Spring quarter."/>
    <x v="28"/>
    <x v="2190"/>
    <x v="0"/>
    <x v="0"/>
    <x v="0"/>
    <n v="1463275339"/>
    <x v="3307"/>
    <b v="0"/>
    <x v="9"/>
    <b v="1"/>
  </r>
  <r>
    <n v="3308"/>
    <x v="3307"/>
    <s v="Descend into the dark world of steampunk noir in this thrilling new play, written by Maggie Lee and directed by Amy Poisson!"/>
    <x v="8"/>
    <x v="611"/>
    <x v="0"/>
    <x v="0"/>
    <x v="0"/>
    <n v="1460581365"/>
    <x v="3308"/>
    <b v="0"/>
    <x v="7"/>
    <b v="1"/>
  </r>
  <r>
    <n v="3309"/>
    <x v="3308"/>
    <s v="Two unlikely friends, a garage, tinned beans &amp; the end of the world."/>
    <x v="18"/>
    <x v="2191"/>
    <x v="0"/>
    <x v="1"/>
    <x v="1"/>
    <n v="1476632178"/>
    <x v="3309"/>
    <b v="0"/>
    <x v="162"/>
    <b v="1"/>
  </r>
  <r>
    <n v="3310"/>
    <x v="3309"/>
    <s v="A new play about coming coming home, recovery, and trying to find God in the process."/>
    <x v="115"/>
    <x v="2192"/>
    <x v="0"/>
    <x v="0"/>
    <x v="0"/>
    <n v="1444169825"/>
    <x v="3310"/>
    <b v="0"/>
    <x v="162"/>
    <b v="1"/>
  </r>
  <r>
    <n v="3311"/>
    <x v="3310"/>
    <s v="Sherlock Holmes's &quot;Case of the Blue Carbuncle&quot; &amp; &quot;Case of the Dying Detective&quot; staged as One Act Plays this December."/>
    <x v="30"/>
    <x v="406"/>
    <x v="0"/>
    <x v="0"/>
    <x v="0"/>
    <n v="1445065210"/>
    <x v="3311"/>
    <b v="0"/>
    <x v="43"/>
    <b v="1"/>
  </r>
  <r>
    <n v="3312"/>
    <x v="3311"/>
    <s v="Bare Theatre presents one of Shakespeare's most notorious characters in the final chapter of the War of the Roses saga."/>
    <x v="30"/>
    <x v="1676"/>
    <x v="0"/>
    <x v="0"/>
    <x v="0"/>
    <n v="1478901600"/>
    <x v="3312"/>
    <b v="0"/>
    <x v="14"/>
    <b v="1"/>
  </r>
  <r>
    <n v="3313"/>
    <x v="3312"/>
    <s v="A modern reworking of Shakespeare's histories and tragedies in iambic pentameter to talk of death, love, and race."/>
    <x v="13"/>
    <x v="2193"/>
    <x v="0"/>
    <x v="0"/>
    <x v="0"/>
    <n v="1453856400"/>
    <x v="3313"/>
    <b v="0"/>
    <x v="60"/>
    <b v="1"/>
  </r>
  <r>
    <n v="3314"/>
    <x v="3313"/>
    <s v="I want to add a new perspective to the cycling safety debate by taking my play THE WHITE BIKE to the Edinburgh Festival of Cycling"/>
    <x v="134"/>
    <x v="472"/>
    <x v="0"/>
    <x v="1"/>
    <x v="1"/>
    <n v="1431115500"/>
    <x v="3314"/>
    <b v="0"/>
    <x v="6"/>
    <b v="1"/>
  </r>
  <r>
    <n v="3315"/>
    <x v="3314"/>
    <s v="Help Prospero take its Dark Retelling of the &quot;Red&quot; story to Edinburgh! The Forest breathes and waits...will you join us?"/>
    <x v="23"/>
    <x v="2194"/>
    <x v="0"/>
    <x v="1"/>
    <x v="1"/>
    <n v="1462519041"/>
    <x v="3315"/>
    <b v="0"/>
    <x v="30"/>
    <b v="1"/>
  </r>
  <r>
    <n v="3316"/>
    <x v="3315"/>
    <s v="Gorgeousness that which sits in the root of Loveness._x000a_Other than this there is no endearment for or otherwise_x000a_to describe."/>
    <x v="404"/>
    <x v="2195"/>
    <x v="0"/>
    <x v="0"/>
    <x v="0"/>
    <n v="1407506040"/>
    <x v="3316"/>
    <b v="0"/>
    <x v="207"/>
    <b v="1"/>
  </r>
  <r>
    <n v="3317"/>
    <x v="3316"/>
    <s v="Andy Boyd's epic new satire about heroes and villains, humankind's search for glory, and fascism in America"/>
    <x v="405"/>
    <x v="2196"/>
    <x v="0"/>
    <x v="0"/>
    <x v="0"/>
    <n v="1465347424"/>
    <x v="3317"/>
    <b v="0"/>
    <x v="59"/>
    <b v="1"/>
  </r>
  <r>
    <n v="3318"/>
    <x v="3317"/>
    <s v="Help us strengthen and inspire disability arts in Atlantic Canada"/>
    <x v="13"/>
    <x v="2197"/>
    <x v="0"/>
    <x v="5"/>
    <x v="5"/>
    <n v="1460341800"/>
    <x v="3318"/>
    <b v="0"/>
    <x v="58"/>
    <b v="1"/>
  </r>
  <r>
    <n v="3319"/>
    <x v="3318"/>
    <s v="Down the Rabbit Hole is an exciting new play by Not Just Theatre Productions. To be performed at Matthew's Yard Theatre in Feb 2015"/>
    <x v="2"/>
    <x v="2065"/>
    <x v="0"/>
    <x v="1"/>
    <x v="1"/>
    <n v="1422712986"/>
    <x v="3319"/>
    <b v="0"/>
    <x v="38"/>
    <b v="1"/>
  </r>
  <r>
    <n v="3320"/>
    <x v="3319"/>
    <s v="Imaginary Theater Company presents two modern day tall tales about family, resilience and redemption."/>
    <x v="30"/>
    <x v="2198"/>
    <x v="0"/>
    <x v="0"/>
    <x v="0"/>
    <n v="1466557557"/>
    <x v="3320"/>
    <b v="0"/>
    <x v="44"/>
    <b v="1"/>
  </r>
  <r>
    <n v="3321"/>
    <x v="3320"/>
    <s v="Help WSC Avant Bard bring to life the US premiere of a theatrical retelling of 1001 Nights, adapted by Hanan al Shaykh &amp; Tim Supple!"/>
    <x v="2"/>
    <x v="2199"/>
    <x v="0"/>
    <x v="0"/>
    <x v="0"/>
    <n v="1413431940"/>
    <x v="3321"/>
    <b v="0"/>
    <x v="41"/>
    <b v="1"/>
  </r>
  <r>
    <n v="3322"/>
    <x v="3321"/>
    <s v="Familiar Strangers follows the journey of a community of people living homeless on the streets in and around Tompkins Square Park."/>
    <x v="126"/>
    <x v="959"/>
    <x v="0"/>
    <x v="0"/>
    <x v="0"/>
    <n v="1466567700"/>
    <x v="3322"/>
    <b v="0"/>
    <x v="23"/>
    <b v="1"/>
  </r>
  <r>
    <n v="3323"/>
    <x v="3322"/>
    <s v="Young adult theatre makers from London are raising money to cover costs for touring with their current production MigrantsÂ´ Rhapsody."/>
    <x v="28"/>
    <x v="2200"/>
    <x v="0"/>
    <x v="1"/>
    <x v="1"/>
    <n v="1474793208"/>
    <x v="3323"/>
    <b v="0"/>
    <x v="72"/>
    <b v="1"/>
  </r>
  <r>
    <n v="3324"/>
    <x v="3323"/>
    <s v="The play tells the story of Jim and Doyler and their friendship on the brink of Irish independence."/>
    <x v="15"/>
    <x v="2201"/>
    <x v="0"/>
    <x v="17"/>
    <x v="3"/>
    <n v="1465135190"/>
    <x v="3324"/>
    <b v="0"/>
    <x v="73"/>
    <b v="1"/>
  </r>
  <r>
    <n v="3325"/>
    <x v="3324"/>
    <s v="Innovative Theatre Company Needs You To Reach Funding Requirements. We Are So Close We Can Smell It! Thank You In Advance."/>
    <x v="44"/>
    <x v="2202"/>
    <x v="0"/>
    <x v="1"/>
    <x v="1"/>
    <n v="1428256277"/>
    <x v="3325"/>
    <b v="0"/>
    <x v="41"/>
    <b v="1"/>
  </r>
  <r>
    <n v="3326"/>
    <x v="3325"/>
    <s v="An edgy, hilarious, compassionate and honest show to help caregivers find courage, trust their instincts and above all, to laugh."/>
    <x v="6"/>
    <x v="2203"/>
    <x v="0"/>
    <x v="0"/>
    <x v="0"/>
    <n v="1425830905"/>
    <x v="3326"/>
    <b v="0"/>
    <x v="7"/>
    <b v="1"/>
  </r>
  <r>
    <n v="3327"/>
    <x v="3326"/>
    <s v="After 3 successful nights last year, Itch+Scratch are back. New writing, live music and party fun. Best New Theatre, Great Night Out."/>
    <x v="134"/>
    <x v="1629"/>
    <x v="0"/>
    <x v="1"/>
    <x v="1"/>
    <n v="1462697966"/>
    <x v="3327"/>
    <b v="0"/>
    <x v="51"/>
    <b v="1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x v="0"/>
    <n v="1404522000"/>
    <x v="3328"/>
    <b v="0"/>
    <x v="82"/>
    <b v="1"/>
  </r>
  <r>
    <n v="3329"/>
    <x v="3328"/>
    <s v="Jestia and Raedon is a brand new romantic comedy play going to the Edinburgh Fringe Festival this summer."/>
    <x v="28"/>
    <x v="2205"/>
    <x v="0"/>
    <x v="1"/>
    <x v="1"/>
    <n v="1406502000"/>
    <x v="3329"/>
    <b v="0"/>
    <x v="55"/>
    <b v="1"/>
  </r>
  <r>
    <n v="3330"/>
    <x v="3329"/>
    <s v="&quot;Tissue&quot; is a play about Breast Cancer. Produced by MonkeyBond theatre co.ltd to raise awareness for Breast cancer."/>
    <x v="15"/>
    <x v="2206"/>
    <x v="0"/>
    <x v="1"/>
    <x v="1"/>
    <n v="1427919468"/>
    <x v="3330"/>
    <b v="0"/>
    <x v="50"/>
    <b v="1"/>
  </r>
  <r>
    <n v="3331"/>
    <x v="3330"/>
    <s v="Battle Stage Plays is seeking to raise funds to cover developmental costs and move closer towards touring our dynamic hit stage plays."/>
    <x v="10"/>
    <x v="538"/>
    <x v="0"/>
    <x v="0"/>
    <x v="0"/>
    <n v="1444149886"/>
    <x v="3331"/>
    <b v="0"/>
    <x v="71"/>
    <b v="1"/>
  </r>
  <r>
    <n v="3332"/>
    <x v="3331"/>
    <s v="Two marine biologists are at odds during an important expedition. When a stranded shark refuses to die, things get weird."/>
    <x v="12"/>
    <x v="44"/>
    <x v="0"/>
    <x v="0"/>
    <x v="0"/>
    <n v="1405802330"/>
    <x v="3332"/>
    <b v="0"/>
    <x v="183"/>
    <b v="1"/>
  </r>
  <r>
    <n v="3333"/>
    <x v="3332"/>
    <s v="Providence's Latino theater, ECAS Theater, is headed to Cuba in July to premiere an original Cuban play there. Help us make history!"/>
    <x v="8"/>
    <x v="2207"/>
    <x v="0"/>
    <x v="0"/>
    <x v="0"/>
    <n v="1434384880"/>
    <x v="3333"/>
    <b v="0"/>
    <x v="112"/>
    <b v="1"/>
  </r>
  <r>
    <n v="3334"/>
    <x v="3333"/>
    <s v="The Saltbox Theatre Collective is a brand new not-for-profit theatre company in Illinois."/>
    <x v="406"/>
    <x v="2208"/>
    <x v="0"/>
    <x v="0"/>
    <x v="0"/>
    <n v="1438259422"/>
    <x v="3334"/>
    <b v="0"/>
    <x v="67"/>
    <b v="1"/>
  </r>
  <r>
    <n v="3335"/>
    <x v="3334"/>
    <s v="Phantom Pain - a new play promoting mental health awareness written and performed by fledgling theatre company Unhinged Creations."/>
    <x v="10"/>
    <x v="2209"/>
    <x v="0"/>
    <x v="1"/>
    <x v="1"/>
    <n v="1407106800"/>
    <x v="3335"/>
    <b v="0"/>
    <x v="287"/>
    <b v="1"/>
  </r>
  <r>
    <n v="3336"/>
    <x v="3335"/>
    <s v="A theatrical adaptation of Oscar Wilde's short stories, presented by Suitcase Civilians at The Space, April 5-10 2016."/>
    <x v="49"/>
    <x v="156"/>
    <x v="0"/>
    <x v="1"/>
    <x v="1"/>
    <n v="1459845246"/>
    <x v="3336"/>
    <b v="0"/>
    <x v="82"/>
    <b v="1"/>
  </r>
  <r>
    <n v="3337"/>
    <x v="3336"/>
    <s v="StoneCrabs is thrilled to bring to the UK the first English production of Philipp LÃ¶hleâ€™s play Das Ding (The Thing)."/>
    <x v="30"/>
    <x v="2210"/>
    <x v="0"/>
    <x v="1"/>
    <x v="1"/>
    <n v="1412974800"/>
    <x v="3337"/>
    <b v="0"/>
    <x v="69"/>
    <b v="1"/>
  </r>
  <r>
    <n v="3338"/>
    <x v="3337"/>
    <s v="Join Estelle Parsons in support of Theater That Looks and Sounds Like America"/>
    <x v="36"/>
    <x v="2211"/>
    <x v="0"/>
    <x v="0"/>
    <x v="0"/>
    <n v="1487944080"/>
    <x v="3338"/>
    <b v="0"/>
    <x v="300"/>
    <b v="1"/>
  </r>
  <r>
    <n v="3339"/>
    <x v="3338"/>
    <s v="FPLA presents FRIENDS IN TRANSIENT PLACES by Jonathan Caren: a magical story of modern life."/>
    <x v="6"/>
    <x v="2212"/>
    <x v="0"/>
    <x v="0"/>
    <x v="0"/>
    <n v="1469721518"/>
    <x v="3339"/>
    <b v="0"/>
    <x v="5"/>
    <b v="1"/>
  </r>
  <r>
    <n v="3340"/>
    <x v="3339"/>
    <s v="The Eno River Players is a community theater in Durham, North Carolina. We are trying to raise money to get our second show on its feet"/>
    <x v="9"/>
    <x v="2213"/>
    <x v="0"/>
    <x v="0"/>
    <x v="0"/>
    <n v="1481066554"/>
    <x v="3340"/>
    <b v="0"/>
    <x v="44"/>
    <b v="1"/>
  </r>
  <r>
    <n v="3341"/>
    <x v="3340"/>
    <s v="A London flat, two stories play simultaneously. Irish mapmaker 1821, Iranian artist present day. Each senses the other. Worlds collide."/>
    <x v="295"/>
    <x v="959"/>
    <x v="0"/>
    <x v="1"/>
    <x v="1"/>
    <n v="1465750800"/>
    <x v="3341"/>
    <b v="0"/>
    <x v="33"/>
    <b v="1"/>
  </r>
  <r>
    <n v="3342"/>
    <x v="3341"/>
    <s v="We believe in the power of stories to change the world. Theatre that inspires transformation."/>
    <x v="12"/>
    <x v="627"/>
    <x v="0"/>
    <x v="0"/>
    <x v="0"/>
    <n v="1427864340"/>
    <x v="3342"/>
    <b v="0"/>
    <x v="76"/>
    <b v="1"/>
  </r>
  <r>
    <n v="3343"/>
    <x v="3342"/>
    <s v="Two sisters make a set of paper dolls which take them on a journey across lands, creating memories along the way."/>
    <x v="176"/>
    <x v="647"/>
    <x v="0"/>
    <x v="1"/>
    <x v="1"/>
    <n v="1460553480"/>
    <x v="3343"/>
    <b v="0"/>
    <x v="23"/>
    <b v="1"/>
  </r>
  <r>
    <n v="3344"/>
    <x v="3343"/>
    <s v="We are a company of crafted and trained actors, writers and directors dedicated to the principles set by the legendary Group Theatre."/>
    <x v="37"/>
    <x v="1494"/>
    <x v="0"/>
    <x v="0"/>
    <x v="0"/>
    <n v="1409374093"/>
    <x v="3344"/>
    <b v="0"/>
    <x v="244"/>
    <b v="1"/>
  </r>
  <r>
    <n v="3345"/>
    <x v="3344"/>
    <s v="Please help us raise funds for the production costs of a world premiere production of a play that will raise awareness for spina bifida"/>
    <x v="2"/>
    <x v="1084"/>
    <x v="0"/>
    <x v="0"/>
    <x v="0"/>
    <n v="1429317420"/>
    <x v="3345"/>
    <b v="0"/>
    <x v="62"/>
    <b v="1"/>
  </r>
  <r>
    <n v="3346"/>
    <x v="3345"/>
    <s v="Tempest opens Feb. 25. Please support Shakespeare, the arts and community youth theater! Be a part of something special!"/>
    <x v="15"/>
    <x v="2214"/>
    <x v="0"/>
    <x v="0"/>
    <x v="0"/>
    <n v="1424910910"/>
    <x v="3346"/>
    <b v="0"/>
    <x v="59"/>
    <b v="1"/>
  </r>
  <r>
    <n v="3347"/>
    <x v="3346"/>
    <s v="The Hope Theatre is fundraising for their second in-house show, the London premiere of Sea Life by Lucy Catherine opening 24th May 2016"/>
    <x v="13"/>
    <x v="2215"/>
    <x v="0"/>
    <x v="1"/>
    <x v="1"/>
    <n v="1462741200"/>
    <x v="3347"/>
    <b v="0"/>
    <x v="19"/>
    <b v="1"/>
  </r>
  <r>
    <n v="3348"/>
    <x v="3265"/>
    <s v="Old Hat's new production explores the bleak culture of war and the cosmic powers of guilt and imagination in Shakespeare's tragedy."/>
    <x v="62"/>
    <x v="2216"/>
    <x v="0"/>
    <x v="0"/>
    <x v="0"/>
    <n v="1461988740"/>
    <x v="3348"/>
    <b v="0"/>
    <x v="1"/>
    <b v="1"/>
  </r>
  <r>
    <n v="3349"/>
    <x v="3347"/>
    <s v="In this ninety-minute adaptation of the classic Shakespeare play, a cast of nine women asks the question: What even is virginity anyway"/>
    <x v="28"/>
    <x v="2217"/>
    <x v="0"/>
    <x v="0"/>
    <x v="0"/>
    <n v="1465837200"/>
    <x v="3349"/>
    <b v="0"/>
    <x v="25"/>
    <b v="1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x v="3"/>
    <n v="1448838000"/>
    <x v="3350"/>
    <b v="0"/>
    <x v="13"/>
    <b v="1"/>
  </r>
  <r>
    <n v="3351"/>
    <x v="3349"/>
    <s v="A thrilling 'steampunk' reworking of the infamous gothic horror novel by a powerhouse ensemble will leave you begging to be bitten."/>
    <x v="10"/>
    <x v="2219"/>
    <x v="0"/>
    <x v="1"/>
    <x v="1"/>
    <n v="1406113200"/>
    <x v="3351"/>
    <b v="0"/>
    <x v="241"/>
    <b v="1"/>
  </r>
  <r>
    <n v="3352"/>
    <x v="3350"/>
    <s v="Actors creating more theatre in Brighton. A LOT MORE. Classics, contemporary, new writing, Shakespeare, foreign translations and more."/>
    <x v="10"/>
    <x v="2220"/>
    <x v="0"/>
    <x v="1"/>
    <x v="1"/>
    <n v="1467414000"/>
    <x v="3352"/>
    <b v="0"/>
    <x v="16"/>
    <b v="1"/>
  </r>
  <r>
    <n v="3353"/>
    <x v="3351"/>
    <s v="A new spoken word play, written by Paul Hewitt, in 3 parts about love and fate, inspired by the Ruba'iyat of Omar Khayyam."/>
    <x v="2"/>
    <x v="607"/>
    <x v="0"/>
    <x v="1"/>
    <x v="1"/>
    <n v="1462230000"/>
    <x v="3353"/>
    <b v="0"/>
    <x v="34"/>
    <b v="1"/>
  </r>
  <r>
    <n v="3354"/>
    <x v="3352"/>
    <s v="Help Strangeloop Theatre create and support new work by sponsoring our 2015-2016 season."/>
    <x v="9"/>
    <x v="2221"/>
    <x v="0"/>
    <x v="0"/>
    <x v="0"/>
    <n v="1446091260"/>
    <x v="3354"/>
    <b v="0"/>
    <x v="165"/>
    <b v="1"/>
  </r>
  <r>
    <n v="3355"/>
    <x v="3353"/>
    <s v="Help get Jelly Beans to the Theatre503 stage. An important piece of new writing by Dan Pick, produced by Kuleshov Theatre"/>
    <x v="257"/>
    <x v="2222"/>
    <x v="0"/>
    <x v="1"/>
    <x v="1"/>
    <n v="1462879020"/>
    <x v="3355"/>
    <b v="0"/>
    <x v="41"/>
    <b v="1"/>
  </r>
  <r>
    <n v="3356"/>
    <x v="3354"/>
    <s v="30 days to raise Â£1500 - to run drama workshops about the plays themes with girls (aged 13-18) who are in need! GIRL POWER!"/>
    <x v="15"/>
    <x v="1259"/>
    <x v="0"/>
    <x v="1"/>
    <x v="1"/>
    <n v="1468611272"/>
    <x v="3356"/>
    <b v="0"/>
    <x v="74"/>
    <b v="1"/>
  </r>
  <r>
    <n v="3357"/>
    <x v="3355"/>
    <s v="Two strangers on a bridge in the dead of night, a game of dominoes, and a value ready meal - by upcoming HighTide Escalator Playwright."/>
    <x v="13"/>
    <x v="895"/>
    <x v="0"/>
    <x v="1"/>
    <x v="1"/>
    <n v="1406887310"/>
    <x v="3357"/>
    <b v="0"/>
    <x v="64"/>
    <b v="1"/>
  </r>
  <r>
    <n v="3358"/>
    <x v="3356"/>
    <s v="Alef productions, LLC is proud to present a World Premiere Play about Acceptance, Relationships,  Mortality and Love!"/>
    <x v="3"/>
    <x v="2223"/>
    <x v="0"/>
    <x v="0"/>
    <x v="0"/>
    <n v="1416385679"/>
    <x v="3358"/>
    <b v="0"/>
    <x v="372"/>
    <b v="1"/>
  </r>
  <r>
    <n v="3359"/>
    <x v="3357"/>
    <s v="A Theatrical Production Celebrating the Lebanese Culture and the Human Spirit in Time of War."/>
    <x v="23"/>
    <x v="2224"/>
    <x v="0"/>
    <x v="0"/>
    <x v="0"/>
    <n v="1487985734"/>
    <x v="3359"/>
    <b v="0"/>
    <x v="23"/>
    <b v="1"/>
  </r>
  <r>
    <n v="3360"/>
    <x v="3358"/>
    <s v="World Premiere, an M1 Singapore Fringe Festival 2017 commission."/>
    <x v="7"/>
    <x v="2225"/>
    <x v="0"/>
    <x v="20"/>
    <x v="12"/>
    <n v="1481731140"/>
    <x v="3360"/>
    <b v="0"/>
    <x v="250"/>
    <b v="1"/>
  </r>
  <r>
    <n v="3361"/>
    <x v="3359"/>
    <s v="KNOW Theatre has been invited to bring our production of Vieux CarrÃ© to the Provincetown Tennessee Williams Theatre Festival!"/>
    <x v="10"/>
    <x v="2226"/>
    <x v="0"/>
    <x v="0"/>
    <x v="0"/>
    <n v="1409587140"/>
    <x v="3361"/>
    <b v="0"/>
    <x v="32"/>
    <b v="1"/>
  </r>
  <r>
    <n v="3362"/>
    <x v="3360"/>
    <s v="Oscar Wilde's classic romantic farce like you have never seen it before. Bigger. Louder. Sexier.  And covered with glitter."/>
    <x v="2"/>
    <x v="2227"/>
    <x v="0"/>
    <x v="0"/>
    <x v="0"/>
    <n v="1425704100"/>
    <x v="3362"/>
    <b v="0"/>
    <x v="9"/>
    <b v="1"/>
  </r>
  <r>
    <n v="3363"/>
    <x v="3361"/>
    <s v="A first play about a first kiss, Making the Move is going to the Edinburgh Fringe festival.  Join the party, fall in love.  Help us!"/>
    <x v="407"/>
    <x v="2228"/>
    <x v="0"/>
    <x v="0"/>
    <x v="0"/>
    <n v="1408464000"/>
    <x v="3363"/>
    <b v="0"/>
    <x v="55"/>
    <b v="1"/>
  </r>
  <r>
    <n v="3364"/>
    <x v="3362"/>
    <s v="Cancel The SunshineÂ is a new play that explores living with a mental health condition in an honest, witty and articulate way."/>
    <x v="9"/>
    <x v="2229"/>
    <x v="0"/>
    <x v="1"/>
    <x v="1"/>
    <n v="1458075600"/>
    <x v="3364"/>
    <b v="0"/>
    <x v="250"/>
    <b v="1"/>
  </r>
  <r>
    <n v="3365"/>
    <x v="3363"/>
    <s v="A dazzling dramatic musical drama that takes place inside a Charm City Church! Help us finance a play that is back by popular demand!"/>
    <x v="30"/>
    <x v="1287"/>
    <x v="0"/>
    <x v="0"/>
    <x v="0"/>
    <n v="1449973592"/>
    <x v="3365"/>
    <b v="0"/>
    <x v="83"/>
    <b v="1"/>
  </r>
  <r>
    <n v="3366"/>
    <x v="3364"/>
    <s v="The Series will consist of free staged readings of Shakespeare's plays, brought to life by professional actors in Montclair, NJ."/>
    <x v="2"/>
    <x v="2230"/>
    <x v="0"/>
    <x v="0"/>
    <x v="0"/>
    <n v="1431481037"/>
    <x v="3366"/>
    <b v="0"/>
    <x v="59"/>
    <b v="1"/>
  </r>
  <r>
    <n v="3367"/>
    <x v="3365"/>
    <s v="An intense new play exploring how far you would go to protect your family.  Employing new graduates to give their careers a kickstart."/>
    <x v="47"/>
    <x v="1763"/>
    <x v="0"/>
    <x v="1"/>
    <x v="1"/>
    <n v="1438467894"/>
    <x v="3367"/>
    <b v="0"/>
    <x v="209"/>
    <b v="1"/>
  </r>
  <r>
    <n v="3368"/>
    <x v="3366"/>
    <s v="Help a non-profit community theatre create an unforgettable production of J.M. Barrie's classic play."/>
    <x v="28"/>
    <x v="2231"/>
    <x v="0"/>
    <x v="0"/>
    <x v="0"/>
    <n v="1420088400"/>
    <x v="3368"/>
    <b v="0"/>
    <x v="23"/>
    <b v="1"/>
  </r>
  <r>
    <n v="3369"/>
    <x v="3367"/>
    <s v="How far would you go for revenge? The Collector is a dark thriller of regret, retribution and broken masculinity."/>
    <x v="10"/>
    <x v="2232"/>
    <x v="0"/>
    <x v="17"/>
    <x v="3"/>
    <n v="1484441980"/>
    <x v="3369"/>
    <b v="0"/>
    <x v="241"/>
    <b v="1"/>
  </r>
  <r>
    <n v="3370"/>
    <x v="3368"/>
    <s v="I'm Alright. A story of young women, told by young women, for the world."/>
    <x v="15"/>
    <x v="2233"/>
    <x v="0"/>
    <x v="0"/>
    <x v="0"/>
    <n v="1481961600"/>
    <x v="3370"/>
    <b v="0"/>
    <x v="55"/>
    <b v="1"/>
  </r>
  <r>
    <n v="3371"/>
    <x v="3369"/>
    <s v="Help support Red Planet, a new science fiction play based off the Mars One exploration."/>
    <x v="48"/>
    <x v="1766"/>
    <x v="0"/>
    <x v="0"/>
    <x v="0"/>
    <n v="1449089965"/>
    <x v="3371"/>
    <b v="0"/>
    <x v="82"/>
    <b v="1"/>
  </r>
  <r>
    <n v="3372"/>
    <x v="3370"/>
    <s v="This play tells the story of the toxicity of sensationalism shown through one man's struggle with notoriety."/>
    <x v="28"/>
    <x v="831"/>
    <x v="0"/>
    <x v="0"/>
    <x v="0"/>
    <n v="1408942740"/>
    <x v="3372"/>
    <b v="0"/>
    <x v="74"/>
    <b v="1"/>
  </r>
  <r>
    <n v="3373"/>
    <x v="3371"/>
    <s v="The Rules is a brand new black-comedy, serial-killer-romance debuting at the Edinburgh Fringe this August and we need your help!"/>
    <x v="13"/>
    <x v="557"/>
    <x v="0"/>
    <x v="1"/>
    <x v="1"/>
    <n v="1437235200"/>
    <x v="3373"/>
    <b v="0"/>
    <x v="209"/>
    <b v="1"/>
  </r>
  <r>
    <n v="3374"/>
    <x v="3372"/>
    <s v="A rare  production of World acclaimed playwright Howard Barker's groundbreaking &amp; provocative 'The Castle'."/>
    <x v="8"/>
    <x v="2234"/>
    <x v="0"/>
    <x v="5"/>
    <x v="5"/>
    <n v="1446053616"/>
    <x v="3374"/>
    <b v="0"/>
    <x v="47"/>
    <b v="1"/>
  </r>
  <r>
    <n v="3375"/>
    <x v="3373"/>
    <s v="Production of wickedly funny new play for two women, written by iconic songwriter and ex-London's Burning man, Chris Larner"/>
    <x v="9"/>
    <x v="142"/>
    <x v="0"/>
    <x v="1"/>
    <x v="1"/>
    <n v="1400423973"/>
    <x v="3375"/>
    <b v="0"/>
    <x v="57"/>
    <b v="1"/>
  </r>
  <r>
    <n v="3376"/>
    <x v="3374"/>
    <s v="3 college grads struggling to fund their social network. 1 bratty blackmailing student. 1 dreamy Asian business man. 1 awesome play."/>
    <x v="6"/>
    <x v="2235"/>
    <x v="0"/>
    <x v="0"/>
    <x v="0"/>
    <n v="1429976994"/>
    <x v="3376"/>
    <b v="0"/>
    <x v="10"/>
    <b v="1"/>
  </r>
  <r>
    <n v="3377"/>
    <x v="3375"/>
    <s v="An empowering play about war time code breaker Alan Turing which tells the real story of a hero vilified for his sexuality and suicide."/>
    <x v="6"/>
    <x v="2236"/>
    <x v="0"/>
    <x v="1"/>
    <x v="1"/>
    <n v="1426870560"/>
    <x v="3377"/>
    <b v="0"/>
    <x v="99"/>
    <b v="1"/>
  </r>
  <r>
    <n v="3378"/>
    <x v="3376"/>
    <s v="'Can you ever find acceptance in death?' _x000a_Rose of June is a piece of theatre exploring the stages of grief. Unity Theatre - September"/>
    <x v="131"/>
    <x v="2237"/>
    <x v="0"/>
    <x v="1"/>
    <x v="1"/>
    <n v="1409490480"/>
    <x v="3378"/>
    <b v="0"/>
    <x v="64"/>
    <b v="1"/>
  </r>
  <r>
    <n v="3379"/>
    <x v="3377"/>
    <s v="A play by Alexei Arbuzov about the lives of three teenagers during the Nazi siege of Leningrad, 1942, in a new adaptation by Nick Dear."/>
    <x v="13"/>
    <x v="2238"/>
    <x v="0"/>
    <x v="1"/>
    <x v="1"/>
    <n v="1440630000"/>
    <x v="3379"/>
    <b v="0"/>
    <x v="44"/>
    <b v="1"/>
  </r>
  <r>
    <n v="3380"/>
    <x v="3378"/>
    <s v="A Hard Rain is a new play that takes place on the eve of the Stonewall riots in the â€˜hiddenâ€™ gay bars of 1969 Greenwich Village."/>
    <x v="9"/>
    <x v="2239"/>
    <x v="0"/>
    <x v="0"/>
    <x v="0"/>
    <n v="1417305178"/>
    <x v="3380"/>
    <b v="0"/>
    <x v="33"/>
    <b v="1"/>
  </r>
  <r>
    <n v="3381"/>
    <x v="3379"/>
    <s v="A creative art therapy project for Syrian children. Romeo &amp; Juliet are lovers separated by war. Romeo in Jordan &amp; Juliet in Syria."/>
    <x v="23"/>
    <x v="2240"/>
    <x v="0"/>
    <x v="0"/>
    <x v="0"/>
    <n v="1426044383"/>
    <x v="3381"/>
    <b v="0"/>
    <x v="53"/>
    <b v="1"/>
  </r>
  <r>
    <n v="3382"/>
    <x v="3380"/>
    <s v="Peter Brook Award Nominees Empty Deck need Â£3500 to get 'Cosmic Fear or The Day Brad Pitt Got Paranoia' to the Edinburgh Fringe!"/>
    <x v="8"/>
    <x v="2241"/>
    <x v="0"/>
    <x v="1"/>
    <x v="1"/>
    <n v="1470092340"/>
    <x v="3382"/>
    <b v="0"/>
    <x v="67"/>
    <b v="1"/>
  </r>
  <r>
    <n v="3383"/>
    <x v="3381"/>
    <s v="Art imitates life: This prophetic 1960 satire follows presidential candidates who stop at nothing to capture their party's nomination."/>
    <x v="257"/>
    <x v="2242"/>
    <x v="0"/>
    <x v="0"/>
    <x v="0"/>
    <n v="1466707620"/>
    <x v="3383"/>
    <b v="0"/>
    <x v="209"/>
    <b v="1"/>
  </r>
  <r>
    <n v="3384"/>
    <x v="3382"/>
    <s v="Six gay men, emotional baggage, and online dating: what could go wrong? A play about looking for love and finding something better."/>
    <x v="12"/>
    <x v="2243"/>
    <x v="0"/>
    <x v="0"/>
    <x v="0"/>
    <n v="1448074800"/>
    <x v="3384"/>
    <b v="0"/>
    <x v="31"/>
    <b v="1"/>
  </r>
  <r>
    <n v="3385"/>
    <x v="3383"/>
    <s v="An Equity Reading of a new play; Intimate drama about a family dealing with consequence of actions after a school shooting."/>
    <x v="13"/>
    <x v="41"/>
    <x v="0"/>
    <x v="0"/>
    <x v="0"/>
    <n v="1418244552"/>
    <x v="3385"/>
    <b v="0"/>
    <x v="41"/>
    <b v="1"/>
  </r>
  <r>
    <n v="3386"/>
    <x v="3384"/>
    <s v="Stories from the Bronx make for an uncommon play. Help us finish funding this production, supported by the Kevin Spacey Foundation."/>
    <x v="13"/>
    <x v="1740"/>
    <x v="0"/>
    <x v="0"/>
    <x v="0"/>
    <n v="1417620506"/>
    <x v="3386"/>
    <b v="0"/>
    <x v="14"/>
    <b v="1"/>
  </r>
  <r>
    <n v="3387"/>
    <x v="3385"/>
    <s v="Pollyanna just completed an extremely successful run of this new educational play and wants to tour to more under-served communities."/>
    <x v="9"/>
    <x v="2244"/>
    <x v="0"/>
    <x v="0"/>
    <x v="0"/>
    <n v="1418581088"/>
    <x v="3387"/>
    <b v="0"/>
    <x v="2"/>
    <b v="1"/>
  </r>
  <r>
    <n v="3388"/>
    <x v="3386"/>
    <s v="ICONS is a unique new play about the Amazon warrior women from Greek myth and re-imagines them from a contemporary female perspective."/>
    <x v="15"/>
    <x v="2245"/>
    <x v="0"/>
    <x v="1"/>
    <x v="1"/>
    <n v="1434625441"/>
    <x v="3388"/>
    <b v="0"/>
    <x v="43"/>
    <b v="1"/>
  </r>
  <r>
    <n v="3389"/>
    <x v="3387"/>
    <s v="Chimera Ensemble is launching 2 inaugural theater productions, and we need support to do high quality work!"/>
    <x v="3"/>
    <x v="2246"/>
    <x v="0"/>
    <x v="0"/>
    <x v="0"/>
    <n v="1464960682"/>
    <x v="3389"/>
    <b v="0"/>
    <x v="95"/>
    <b v="1"/>
  </r>
  <r>
    <n v="3390"/>
    <x v="3388"/>
    <s v="1140 Productions adapts Shakespeare's 'Romeo and Juliet' for a contemporary audience. It's a raw, melancholic spin on the classic tale."/>
    <x v="15"/>
    <x v="2247"/>
    <x v="0"/>
    <x v="0"/>
    <x v="0"/>
    <n v="1405017345"/>
    <x v="3390"/>
    <b v="0"/>
    <x v="19"/>
    <b v="1"/>
  </r>
  <r>
    <n v="3391"/>
    <x v="3389"/>
    <s v="New play about the comfort and the danger of living with memories. Gay themes. Experienced team looking to present first reading"/>
    <x v="2"/>
    <x v="2196"/>
    <x v="0"/>
    <x v="0"/>
    <x v="0"/>
    <n v="1407536880"/>
    <x v="3391"/>
    <b v="0"/>
    <x v="59"/>
    <b v="1"/>
  </r>
  <r>
    <n v="3392"/>
    <x v="3390"/>
    <s v="Life is more than the days you have left. 1 in 3 tells of two normal people &amp; their confrontation with mortality and the dice of fate."/>
    <x v="2"/>
    <x v="83"/>
    <x v="0"/>
    <x v="1"/>
    <x v="1"/>
    <n v="1462565855"/>
    <x v="3392"/>
    <b v="0"/>
    <x v="8"/>
    <b v="1"/>
  </r>
  <r>
    <n v="3393"/>
    <x v="3391"/>
    <s v="hiSTORYstage presents a film noir-style comedy mystery with a Shakespearean twist performed as a 1944 radio drama."/>
    <x v="15"/>
    <x v="2248"/>
    <x v="0"/>
    <x v="0"/>
    <x v="0"/>
    <n v="1415234760"/>
    <x v="3393"/>
    <b v="0"/>
    <x v="34"/>
    <b v="1"/>
  </r>
  <r>
    <n v="3394"/>
    <x v="3392"/>
    <s v="Ambitious, Edinburgh-based company, Thrive Theatre, are bringing their brand new comedy BUFFER to the 2014 Edinburgh Fringe!"/>
    <x v="131"/>
    <x v="2249"/>
    <x v="0"/>
    <x v="1"/>
    <x v="1"/>
    <n v="1406470645"/>
    <x v="3394"/>
    <b v="0"/>
    <x v="74"/>
    <b v="1"/>
  </r>
  <r>
    <n v="3395"/>
    <x v="3393"/>
    <s v="Miramar is a a darkly funny play exploring what it is we call â€˜homeâ€™."/>
    <x v="2"/>
    <x v="1622"/>
    <x v="0"/>
    <x v="1"/>
    <x v="1"/>
    <n v="1433009400"/>
    <x v="3395"/>
    <b v="0"/>
    <x v="44"/>
    <b v="1"/>
  </r>
  <r>
    <n v="3396"/>
    <x v="3394"/>
    <s v="&quot;Rainbowtown&quot; is a new play for kids. Help us bring it to the Main Line during the 2014 Philadelphia Fringe Festival!"/>
    <x v="15"/>
    <x v="415"/>
    <x v="0"/>
    <x v="0"/>
    <x v="0"/>
    <n v="1401595140"/>
    <x v="3396"/>
    <b v="0"/>
    <x v="33"/>
    <b v="1"/>
  </r>
  <r>
    <n v="3397"/>
    <x v="3395"/>
    <s v="Help a group of recovering alcoholics bring Samuel Beckett's classic to a seaside town!"/>
    <x v="49"/>
    <x v="668"/>
    <x v="0"/>
    <x v="1"/>
    <x v="1"/>
    <n v="1455832800"/>
    <x v="3397"/>
    <b v="0"/>
    <x v="54"/>
    <b v="1"/>
  </r>
  <r>
    <n v="3398"/>
    <x v="3396"/>
    <s v="We're mounting a theatrical adaptation of Lord of the Flies completely student directed, produced, designed, managed and performed."/>
    <x v="23"/>
    <x v="2250"/>
    <x v="0"/>
    <x v="0"/>
    <x v="0"/>
    <n v="1416589200"/>
    <x v="3398"/>
    <b v="0"/>
    <x v="71"/>
    <b v="1"/>
  </r>
  <r>
    <n v="3399"/>
    <x v="3397"/>
    <s v="13 young people have taken over Spinning Wheel Theatre to choose, produce and create their own show from scratch."/>
    <x v="38"/>
    <x v="459"/>
    <x v="0"/>
    <x v="1"/>
    <x v="1"/>
    <n v="1424556325"/>
    <x v="3399"/>
    <b v="0"/>
    <x v="67"/>
    <b v="1"/>
  </r>
  <r>
    <n v="3400"/>
    <x v="3398"/>
    <s v="A hilarious comedy starring Sarah, a recent grad, who uses the magic of a mystical open mic to solve the problems of her relationships."/>
    <x v="3"/>
    <x v="2251"/>
    <x v="0"/>
    <x v="0"/>
    <x v="0"/>
    <n v="1409266414"/>
    <x v="3400"/>
    <b v="0"/>
    <x v="268"/>
    <b v="1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x v="1"/>
    <n v="1438968146"/>
    <x v="3401"/>
    <b v="0"/>
    <x v="36"/>
    <b v="1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x v="0"/>
    <n v="1447295460"/>
    <x v="3402"/>
    <b v="0"/>
    <x v="111"/>
    <b v="1"/>
  </r>
  <r>
    <n v="3403"/>
    <x v="3401"/>
    <s v="Two worlds, one bond - no turning back._x000a_A dark comedy about domestic abuse and the power of an unlikely friendship"/>
    <x v="13"/>
    <x v="41"/>
    <x v="0"/>
    <x v="1"/>
    <x v="1"/>
    <n v="1435230324"/>
    <x v="3403"/>
    <b v="0"/>
    <x v="57"/>
    <b v="1"/>
  </r>
  <r>
    <n v="3404"/>
    <x v="3402"/>
    <s v="The Montclair Shakespeare Series presents staged readings of Shakespeare's work in historic venues throughout the summer in Montclair."/>
    <x v="2"/>
    <x v="904"/>
    <x v="0"/>
    <x v="0"/>
    <x v="0"/>
    <n v="1434542702"/>
    <x v="3404"/>
    <b v="0"/>
    <x v="83"/>
    <b v="1"/>
  </r>
  <r>
    <n v="3405"/>
    <x v="3403"/>
    <s v="We are Seance Theatre Group trying to fund our first performance, Noel Coward's hysterical comedy farce, Blithe Spirit."/>
    <x v="18"/>
    <x v="2254"/>
    <x v="0"/>
    <x v="1"/>
    <x v="1"/>
    <n v="1456876740"/>
    <x v="3405"/>
    <b v="0"/>
    <x v="57"/>
    <b v="1"/>
  </r>
  <r>
    <n v="3406"/>
    <x v="3404"/>
    <s v="A funny and moving new play about two families dealing with aging parents in very different ways!"/>
    <x v="3"/>
    <x v="2255"/>
    <x v="0"/>
    <x v="0"/>
    <x v="0"/>
    <n v="1405511376"/>
    <x v="3406"/>
    <b v="0"/>
    <x v="110"/>
    <b v="1"/>
  </r>
  <r>
    <n v="3407"/>
    <x v="3405"/>
    <s v="Biddy is 24. Biddy is a hopeless romantic. Biddy always wanted to be a vegan. Find out what happens_x000a_when Biddy gets sectioned."/>
    <x v="13"/>
    <x v="2256"/>
    <x v="0"/>
    <x v="1"/>
    <x v="1"/>
    <n v="1404641289"/>
    <x v="3407"/>
    <b v="0"/>
    <x v="85"/>
    <b v="1"/>
  </r>
  <r>
    <n v="3408"/>
    <x v="3406"/>
    <s v="Help us take &quot;She Has a Name&quot;, the human trafficking story of one victim, on tour to all over Northern and Central California."/>
    <x v="2"/>
    <x v="2257"/>
    <x v="0"/>
    <x v="0"/>
    <x v="0"/>
    <n v="1405727304"/>
    <x v="3408"/>
    <b v="0"/>
    <x v="59"/>
    <b v="1"/>
  </r>
  <r>
    <n v="3409"/>
    <x v="3407"/>
    <s v="Exciting and visceral new-writing that challenges the way we view the fine line between war and terror..."/>
    <x v="2"/>
    <x v="2258"/>
    <x v="0"/>
    <x v="1"/>
    <x v="1"/>
    <n v="1469998680"/>
    <x v="3409"/>
    <b v="0"/>
    <x v="64"/>
    <b v="1"/>
  </r>
  <r>
    <n v="3410"/>
    <x v="3408"/>
    <s v="Join us in a campaign benefitting the southland company and its interdisciplinary artistic efforts in Los Angeles."/>
    <x v="9"/>
    <x v="2259"/>
    <x v="0"/>
    <x v="0"/>
    <x v="0"/>
    <n v="1465196400"/>
    <x v="3410"/>
    <b v="0"/>
    <x v="244"/>
    <b v="1"/>
  </r>
  <r>
    <n v="3411"/>
    <x v="3409"/>
    <s v="The world's Boarding School history is brutal. But in this acclaimed play, Natives run the school, and Whites are being assimilated."/>
    <x v="36"/>
    <x v="2260"/>
    <x v="0"/>
    <x v="0"/>
    <x v="0"/>
    <n v="1444264372"/>
    <x v="3411"/>
    <b v="0"/>
    <x v="76"/>
    <b v="1"/>
  </r>
  <r>
    <n v="3412"/>
    <x v="3410"/>
    <s v="Rough Haired Pointer present for the first time ever Joe Orton's 'Fred &amp; Madge' at the Hope Theatre, Islington this Sept and Oct"/>
    <x v="9"/>
    <x v="142"/>
    <x v="0"/>
    <x v="1"/>
    <x v="1"/>
    <n v="1411858862"/>
    <x v="3412"/>
    <b v="0"/>
    <x v="55"/>
    <b v="1"/>
  </r>
  <r>
    <n v="3413"/>
    <x v="3411"/>
    <s v="The RC Players are beyond excited to be bringing this controversial, socially-minded show to Michigan's campus, but we need your help!"/>
    <x v="2"/>
    <x v="1084"/>
    <x v="0"/>
    <x v="0"/>
    <x v="0"/>
    <n v="1425099540"/>
    <x v="3413"/>
    <b v="0"/>
    <x v="25"/>
    <b v="1"/>
  </r>
  <r>
    <n v="3414"/>
    <x v="3412"/>
    <s v="A new twist on our annual festival of fully-produced plays by member playwrights, performed by a talented ensemble cast!"/>
    <x v="9"/>
    <x v="2090"/>
    <x v="0"/>
    <x v="0"/>
    <x v="0"/>
    <n v="1480579140"/>
    <x v="3414"/>
    <b v="0"/>
    <x v="34"/>
    <b v="1"/>
  </r>
  <r>
    <n v="3415"/>
    <x v="3413"/>
    <s v="We are raising funds to allow for enhanced scenic, costume, and lighting design. Every dollar helps!"/>
    <x v="48"/>
    <x v="148"/>
    <x v="0"/>
    <x v="0"/>
    <x v="0"/>
    <n v="1460935800"/>
    <x v="3415"/>
    <b v="0"/>
    <x v="82"/>
    <b v="1"/>
  </r>
  <r>
    <n v="3416"/>
    <x v="3414"/>
    <s v="Be part of bringing this witty, engaging &amp; important play by award-winning writer Silva Semerciyan to London's Theatre 503 this summer."/>
    <x v="23"/>
    <x v="2261"/>
    <x v="0"/>
    <x v="1"/>
    <x v="1"/>
    <n v="1429813800"/>
    <x v="3416"/>
    <b v="0"/>
    <x v="209"/>
    <b v="1"/>
  </r>
  <r>
    <n v="3417"/>
    <x v="3415"/>
    <s v="Fury Theatre is bringing Mamet's powerful play, Oleanna, to life!  Help us get ahead of funding so we can keep theater affordable."/>
    <x v="180"/>
    <x v="2262"/>
    <x v="0"/>
    <x v="0"/>
    <x v="0"/>
    <n v="1414284180"/>
    <x v="3417"/>
    <b v="0"/>
    <x v="43"/>
    <b v="1"/>
  </r>
  <r>
    <n v="3418"/>
    <x v="3416"/>
    <s v="Atlanta SoloSchool brings a beloved children's play to the 4th Annual Festival of Russian Youth Theaters in Washington, DC on May 31."/>
    <x v="23"/>
    <x v="2263"/>
    <x v="0"/>
    <x v="0"/>
    <x v="0"/>
    <n v="1400875307"/>
    <x v="3418"/>
    <b v="0"/>
    <x v="66"/>
    <b v="1"/>
  </r>
  <r>
    <n v="3419"/>
    <x v="3417"/>
    <s v="As part of the 400th anniversary of Shakespeareâ€™s death, AC Productions will present a new production of Hamlet adapted by Peter Reid"/>
    <x v="181"/>
    <x v="2264"/>
    <x v="0"/>
    <x v="17"/>
    <x v="3"/>
    <n v="1459978200"/>
    <x v="3419"/>
    <b v="0"/>
    <x v="67"/>
    <b v="1"/>
  </r>
  <r>
    <n v="3420"/>
    <x v="3418"/>
    <s v="A powerful and urgent tale of the first line of defence for the NHS. Based on true stories from junior doctors."/>
    <x v="176"/>
    <x v="2265"/>
    <x v="0"/>
    <x v="1"/>
    <x v="1"/>
    <n v="1455408000"/>
    <x v="3420"/>
    <b v="0"/>
    <x v="69"/>
    <b v="1"/>
  </r>
  <r>
    <n v="3421"/>
    <x v="3419"/>
    <s v="Waterwell's New Works Lab @ PPAS is the country's leading development program for challenging new plays for young actors."/>
    <x v="3"/>
    <x v="2266"/>
    <x v="0"/>
    <x v="0"/>
    <x v="0"/>
    <n v="1425495563"/>
    <x v="3421"/>
    <b v="0"/>
    <x v="15"/>
    <b v="1"/>
  </r>
  <r>
    <n v="3422"/>
    <x v="3420"/>
    <s v="Developing and presenting Rotimi Babatunde's stage adaptation of The Secret Lives of Baba Segi's Wives directed by Femi Elufowoju, jr"/>
    <x v="9"/>
    <x v="2267"/>
    <x v="0"/>
    <x v="1"/>
    <x v="1"/>
    <n v="1450051200"/>
    <x v="3422"/>
    <b v="0"/>
    <x v="67"/>
    <b v="1"/>
  </r>
  <r>
    <n v="3423"/>
    <x v="3421"/>
    <s v="Forest Hills Eastern's Student Run Show 2015. Our goal is to present a professional quality show on a budget."/>
    <x v="49"/>
    <x v="457"/>
    <x v="0"/>
    <x v="0"/>
    <x v="0"/>
    <n v="1429912341"/>
    <x v="3423"/>
    <b v="0"/>
    <x v="73"/>
    <b v="1"/>
  </r>
  <r>
    <n v="3424"/>
    <x v="3422"/>
    <s v="Maggie is a deaf girl determined to make a silent film masterpiece. Help us share her story with students across the state of Idaho."/>
    <x v="12"/>
    <x v="2268"/>
    <x v="0"/>
    <x v="0"/>
    <x v="0"/>
    <n v="1423119540"/>
    <x v="3424"/>
    <b v="0"/>
    <x v="88"/>
    <b v="1"/>
  </r>
  <r>
    <n v="3425"/>
    <x v="3423"/>
    <s v="The Erlkings is a play that uses the writings of the perpetrators of the Columbine Shooting to explore the inner lives of these boys."/>
    <x v="11"/>
    <x v="2269"/>
    <x v="0"/>
    <x v="0"/>
    <x v="0"/>
    <n v="1412434136"/>
    <x v="3425"/>
    <b v="0"/>
    <x v="201"/>
    <b v="1"/>
  </r>
  <r>
    <n v="3426"/>
    <x v="3424"/>
    <s v="Part ghost story, part cautionary tale, Holocene is a play about the end of our world, and the beginning of another."/>
    <x v="192"/>
    <x v="1959"/>
    <x v="0"/>
    <x v="0"/>
    <x v="0"/>
    <n v="1411264800"/>
    <x v="3426"/>
    <b v="0"/>
    <x v="45"/>
    <b v="1"/>
  </r>
  <r>
    <n v="3427"/>
    <x v="3425"/>
    <s v="A new play developed in collaboration with graduating theatre makers, premiering at the Edinburgh Fringe Festival 2014."/>
    <x v="15"/>
    <x v="646"/>
    <x v="0"/>
    <x v="1"/>
    <x v="1"/>
    <n v="1404314952"/>
    <x v="3427"/>
    <b v="0"/>
    <x v="60"/>
    <b v="1"/>
  </r>
  <r>
    <n v="3428"/>
    <x v="3426"/>
    <s v="The WORLD PREMIERE of Neil Smith's beautiful and thrilling new version of Strindberg's modern masterpiece - CREDITORS."/>
    <x v="13"/>
    <x v="910"/>
    <x v="0"/>
    <x v="1"/>
    <x v="1"/>
    <n v="1425142800"/>
    <x v="3428"/>
    <b v="0"/>
    <x v="13"/>
    <b v="1"/>
  </r>
  <r>
    <n v="3429"/>
    <x v="3427"/>
    <s v="I would like to raise a small budget to put on my first play, Virtual Reality. To be put on at 53two, Manchester - 29th &amp; 30th Nov 16"/>
    <x v="325"/>
    <x v="666"/>
    <x v="0"/>
    <x v="1"/>
    <x v="1"/>
    <n v="1478046661"/>
    <x v="3429"/>
    <b v="0"/>
    <x v="8"/>
    <b v="1"/>
  </r>
  <r>
    <n v="3430"/>
    <x v="3428"/>
    <s v="We need support for our play so we can promote awareness of kidney diseases and the effect it has on sufferers and their families."/>
    <x v="13"/>
    <x v="2270"/>
    <x v="0"/>
    <x v="1"/>
    <x v="1"/>
    <n v="1406760101"/>
    <x v="3430"/>
    <b v="0"/>
    <x v="250"/>
    <b v="1"/>
  </r>
  <r>
    <n v="3431"/>
    <x v="3429"/>
    <s v="Our 1st full season!  We need your help to fund costumes, sets, props &amp; help bringing these wonderful shows to the stage!"/>
    <x v="13"/>
    <x v="41"/>
    <x v="0"/>
    <x v="0"/>
    <x v="0"/>
    <n v="1408383153"/>
    <x v="3431"/>
    <b v="0"/>
    <x v="64"/>
    <b v="1"/>
  </r>
  <r>
    <n v="3432"/>
    <x v="3430"/>
    <s v="Bare Theatre stages A.R. Gurney's Pulitzer Finalist script about a relationship spanning a lifetime and long distance."/>
    <x v="13"/>
    <x v="2271"/>
    <x v="0"/>
    <x v="0"/>
    <x v="0"/>
    <n v="1454709600"/>
    <x v="3432"/>
    <b v="0"/>
    <x v="288"/>
    <b v="1"/>
  </r>
  <r>
    <n v="3433"/>
    <x v="3431"/>
    <s v="death&amp;pretzels presents their first Chicago based project:_x000a_The Dybbuk by S. Ansky"/>
    <x v="196"/>
    <x v="2272"/>
    <x v="0"/>
    <x v="0"/>
    <x v="0"/>
    <n v="1402974000"/>
    <x v="3433"/>
    <b v="0"/>
    <x v="26"/>
    <b v="1"/>
  </r>
  <r>
    <n v="3434"/>
    <x v="3432"/>
    <s v="Bringing Tennessee Williams, Shakespeare, and 8 world class actors to Longview, Washington to build a play in and for the community."/>
    <x v="3"/>
    <x v="1285"/>
    <x v="0"/>
    <x v="0"/>
    <x v="0"/>
    <n v="1404983269"/>
    <x v="3434"/>
    <b v="0"/>
    <x v="129"/>
    <b v="1"/>
  </r>
  <r>
    <n v="3435"/>
    <x v="3433"/>
    <s v="People Of Interest is providing free tickets to &quot;Campo Maldito&quot; for Tenderloin residents who could not otherwise afford to see it."/>
    <x v="28"/>
    <x v="2273"/>
    <x v="0"/>
    <x v="0"/>
    <x v="0"/>
    <n v="1470538800"/>
    <x v="3435"/>
    <b v="0"/>
    <x v="10"/>
    <b v="1"/>
  </r>
  <r>
    <n v="3436"/>
    <x v="3434"/>
    <s v="Please help us fund &quot;Damselfly&quot; - The Play ( put on by Saints on Stage Alumni &amp; sponsored by Mothers Against Medical Error)"/>
    <x v="10"/>
    <x v="2274"/>
    <x v="0"/>
    <x v="0"/>
    <x v="0"/>
    <n v="1408638480"/>
    <x v="3436"/>
    <b v="0"/>
    <x v="77"/>
    <b v="1"/>
  </r>
  <r>
    <n v="3437"/>
    <x v="3435"/>
    <s v="Join people who stutter as they come together to support Stuttering &amp; Alzheimer's organizations. Everyone's voice is heard right now!!"/>
    <x v="9"/>
    <x v="168"/>
    <x v="0"/>
    <x v="0"/>
    <x v="0"/>
    <n v="1440003820"/>
    <x v="3437"/>
    <b v="0"/>
    <x v="17"/>
    <b v="1"/>
  </r>
  <r>
    <n v="3438"/>
    <x v="3436"/>
    <s v="Klippies is the debut play from Johannesburg-born writer Jessica SiÃ¢n, premiering at the Southwark Playhouse, London in May 2015."/>
    <x v="30"/>
    <x v="2275"/>
    <x v="0"/>
    <x v="1"/>
    <x v="1"/>
    <n v="1430600400"/>
    <x v="3438"/>
    <b v="0"/>
    <x v="25"/>
    <b v="1"/>
  </r>
  <r>
    <n v="3439"/>
    <x v="3437"/>
    <s v="Help a small theater produce an original adaptation of Lewis Carroll's classic story."/>
    <x v="38"/>
    <x v="2276"/>
    <x v="0"/>
    <x v="0"/>
    <x v="0"/>
    <n v="1453179540"/>
    <x v="3439"/>
    <b v="0"/>
    <x v="59"/>
    <b v="1"/>
  </r>
  <r>
    <n v="3440"/>
    <x v="3438"/>
    <s v="LA-based team of professional actors and directors taking Rajiv Joseph's harrowing and romantic play to the Boulder community."/>
    <x v="10"/>
    <x v="2277"/>
    <x v="0"/>
    <x v="0"/>
    <x v="0"/>
    <n v="1405095300"/>
    <x v="3440"/>
    <b v="0"/>
    <x v="141"/>
    <b v="1"/>
  </r>
  <r>
    <n v="3441"/>
    <x v="3439"/>
    <s v="We are producing the play Bug, by Tracy Letts.  This will be an inspiring show, and a great way to bring help to a great LA charity."/>
    <x v="30"/>
    <x v="1644"/>
    <x v="0"/>
    <x v="0"/>
    <x v="0"/>
    <n v="1447445820"/>
    <x v="3441"/>
    <b v="0"/>
    <x v="68"/>
    <b v="1"/>
  </r>
  <r>
    <n v="3442"/>
    <x v="3440"/>
    <s v="An Evening of Radio aims to showcase original work written by undergraduate playwriting students in the style of live staged readings."/>
    <x v="49"/>
    <x v="156"/>
    <x v="0"/>
    <x v="0"/>
    <x v="0"/>
    <n v="1433016672"/>
    <x v="3442"/>
    <b v="0"/>
    <x v="22"/>
    <b v="1"/>
  </r>
  <r>
    <n v="3443"/>
    <x v="3441"/>
    <s v="A new play about dual-faced identities in the gay community, particularly among those who are deaf and those living with HIV."/>
    <x v="28"/>
    <x v="2278"/>
    <x v="0"/>
    <x v="0"/>
    <x v="0"/>
    <n v="1410266146"/>
    <x v="3443"/>
    <b v="0"/>
    <x v="43"/>
    <b v="1"/>
  </r>
  <r>
    <n v="3444"/>
    <x v="3442"/>
    <s v="WE NEED YOUR HELP! We are a small town youth arts ensemble, training kids excited about theatre. We need dollars. We need YOU!"/>
    <x v="43"/>
    <x v="2279"/>
    <x v="0"/>
    <x v="2"/>
    <x v="2"/>
    <n v="1465394340"/>
    <x v="3444"/>
    <b v="0"/>
    <x v="9"/>
    <b v="1"/>
  </r>
  <r>
    <n v="3445"/>
    <x v="3443"/>
    <s v="Rehearsal &amp; development of our first project as Axon Theatre: &quot;The Star-Spangled Girl&quot; in South Wales."/>
    <x v="13"/>
    <x v="41"/>
    <x v="0"/>
    <x v="1"/>
    <x v="1"/>
    <n v="1445604236"/>
    <x v="3445"/>
    <b v="0"/>
    <x v="162"/>
    <b v="1"/>
  </r>
  <r>
    <n v="3446"/>
    <x v="3444"/>
    <s v="Pope Head: The Secret Life of Francis Bacon â€“ A solo show celebrating the artist. Touring a land Down Under 12 Feb - 14 March '15."/>
    <x v="28"/>
    <x v="876"/>
    <x v="0"/>
    <x v="1"/>
    <x v="1"/>
    <n v="1423138800"/>
    <x v="3446"/>
    <b v="0"/>
    <x v="20"/>
    <b v="1"/>
  </r>
  <r>
    <n v="3447"/>
    <x v="3445"/>
    <s v="&quot;He was a poet, a vagrant, a philosopher, a lady's man and a hard drinker&quot;"/>
    <x v="28"/>
    <x v="2280"/>
    <x v="0"/>
    <x v="0"/>
    <x v="0"/>
    <n v="1458332412"/>
    <x v="3447"/>
    <b v="0"/>
    <x v="25"/>
    <b v="1"/>
  </r>
  <r>
    <n v="3448"/>
    <x v="3446"/>
    <s v="The Mount-- a new play based off the life of Edith Wharton-- is having its premiere reading AT the real Mount in Lenox, MA!"/>
    <x v="190"/>
    <x v="2281"/>
    <x v="0"/>
    <x v="0"/>
    <x v="0"/>
    <n v="1418784689"/>
    <x v="3448"/>
    <b v="0"/>
    <x v="43"/>
    <b v="1"/>
  </r>
  <r>
    <n v="3449"/>
    <x v="3447"/>
    <s v="Help us produce this original play! The play will be presented at the LSTFI July 12-14. Follow us on Facebook."/>
    <x v="134"/>
    <x v="2282"/>
    <x v="0"/>
    <x v="0"/>
    <x v="0"/>
    <n v="1468036800"/>
    <x v="3449"/>
    <b v="0"/>
    <x v="9"/>
    <b v="1"/>
  </r>
  <r>
    <n v="3450"/>
    <x v="3448"/>
    <s v="The Beautiful House' is a story of modern mummification and the present day post-humanist crisis in our relationship with death."/>
    <x v="2"/>
    <x v="1158"/>
    <x v="0"/>
    <x v="1"/>
    <x v="1"/>
    <n v="1427990071"/>
    <x v="3450"/>
    <b v="0"/>
    <x v="70"/>
    <b v="1"/>
  </r>
  <r>
    <n v="3451"/>
    <x v="3449"/>
    <s v="I'm a high school student in New Jersey planning on producing and directing a Twilight Zone Play for a &quot;One Act&quot; competition."/>
    <x v="81"/>
    <x v="2283"/>
    <x v="0"/>
    <x v="0"/>
    <x v="0"/>
    <n v="1429636927"/>
    <x v="3451"/>
    <b v="0"/>
    <x v="38"/>
    <b v="1"/>
  </r>
  <r>
    <n v="3452"/>
    <x v="3450"/>
    <s v="hiSTORYstage presents Eric Overmyer's story of three 19th century women on a journey through time, and space, all the way to 1955!"/>
    <x v="28"/>
    <x v="2284"/>
    <x v="0"/>
    <x v="0"/>
    <x v="0"/>
    <n v="1406087940"/>
    <x v="3452"/>
    <b v="0"/>
    <x v="77"/>
    <b v="1"/>
  </r>
  <r>
    <n v="3453"/>
    <x v="3451"/>
    <s v="A full length comedy, Patagonia follows Grason and Jerry on their journey through a magical, South-American rainforest."/>
    <x v="43"/>
    <x v="2285"/>
    <x v="0"/>
    <x v="1"/>
    <x v="1"/>
    <n v="1471130956"/>
    <x v="3453"/>
    <b v="0"/>
    <x v="25"/>
    <b v="1"/>
  </r>
  <r>
    <n v="3454"/>
    <x v="3452"/>
    <s v="Knee Slappers new production coming to Camden Fringe 2014! Presenting this off the wall, dark comedy for lovers of the bizzare. Groovy."/>
    <x v="176"/>
    <x v="2286"/>
    <x v="0"/>
    <x v="1"/>
    <x v="1"/>
    <n v="1406825159"/>
    <x v="3454"/>
    <b v="0"/>
    <x v="64"/>
    <b v="1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x v="0"/>
    <n v="1476381627"/>
    <x v="3455"/>
    <b v="0"/>
    <x v="50"/>
    <b v="1"/>
  </r>
  <r>
    <n v="3456"/>
    <x v="3454"/>
    <s v="&quot;Thief,&quot; a one man touring show, a theatrical experience portraying a supernatural story about the 3 days Jesus spent in the grave."/>
    <x v="9"/>
    <x v="2288"/>
    <x v="0"/>
    <x v="0"/>
    <x v="0"/>
    <n v="1406876340"/>
    <x v="3456"/>
    <b v="0"/>
    <x v="38"/>
    <b v="1"/>
  </r>
  <r>
    <n v="3457"/>
    <x v="3455"/>
    <s v="Robots, Space Battles, Mystery, and Intrigue. Nothing is Impossible..."/>
    <x v="13"/>
    <x v="2289"/>
    <x v="0"/>
    <x v="0"/>
    <x v="0"/>
    <n v="1423720740"/>
    <x v="3457"/>
    <b v="0"/>
    <x v="165"/>
    <b v="1"/>
  </r>
  <r>
    <n v="3458"/>
    <x v="3456"/>
    <s v="I promised my mother on her deathbed that I would tell the world MY story, so here it goes...crossing fingers, 2015 SF FRINGE"/>
    <x v="408"/>
    <x v="2290"/>
    <x v="0"/>
    <x v="0"/>
    <x v="0"/>
    <n v="1422937620"/>
    <x v="3458"/>
    <b v="0"/>
    <x v="74"/>
    <b v="1"/>
  </r>
  <r>
    <n v="3459"/>
    <x v="3457"/>
    <s v="Cyril needs your help to MAKE new puppet friends to accompany him on a magical journey through storytelling, puppetry and clown."/>
    <x v="2"/>
    <x v="2291"/>
    <x v="0"/>
    <x v="1"/>
    <x v="1"/>
    <n v="1463743860"/>
    <x v="3459"/>
    <b v="0"/>
    <x v="17"/>
    <b v="1"/>
  </r>
  <r>
    <n v="3460"/>
    <x v="3458"/>
    <s v="'Pushers' is an exciting new play and the first project for brand new theatre company, Ain't Got No Home Productions."/>
    <x v="2"/>
    <x v="2292"/>
    <x v="0"/>
    <x v="1"/>
    <x v="1"/>
    <n v="1408106352"/>
    <x v="3460"/>
    <b v="0"/>
    <x v="10"/>
    <b v="1"/>
  </r>
  <r>
    <n v="3461"/>
    <x v="3459"/>
    <s v="A new production of Twelfth Night with an ambitious and enthusiastic group of high school students who love Shakespeare and teamwork."/>
    <x v="2"/>
    <x v="2293"/>
    <x v="0"/>
    <x v="0"/>
    <x v="0"/>
    <n v="1477710000"/>
    <x v="3461"/>
    <b v="0"/>
    <x v="8"/>
    <b v="1"/>
  </r>
  <r>
    <n v="3462"/>
    <x v="3460"/>
    <s v="Help the Upstart Crows of Santa Fe bring Shakespeare's Julius Caesar to life with quality wooden stage swords!"/>
    <x v="49"/>
    <x v="2294"/>
    <x v="0"/>
    <x v="0"/>
    <x v="0"/>
    <n v="1436551200"/>
    <x v="3462"/>
    <b v="0"/>
    <x v="57"/>
    <b v="1"/>
  </r>
  <r>
    <n v="3463"/>
    <x v="3461"/>
    <s v="Uncalled For is finally bringing their latest work of intelligently reckless stream-of-consciousness sketch comedy to Toronto."/>
    <x v="3"/>
    <x v="2295"/>
    <x v="0"/>
    <x v="5"/>
    <x v="5"/>
    <n v="1476158340"/>
    <x v="3463"/>
    <b v="0"/>
    <x v="229"/>
    <b v="1"/>
  </r>
  <r>
    <n v="3464"/>
    <x v="3462"/>
    <s v="Why Do We Know More About Kim Kardashian Than Abigail Adams?  Let's produce and publish a play about women who MAKE and MADE history!"/>
    <x v="10"/>
    <x v="2296"/>
    <x v="0"/>
    <x v="0"/>
    <x v="0"/>
    <n v="1471921637"/>
    <x v="3464"/>
    <b v="0"/>
    <x v="251"/>
    <b v="1"/>
  </r>
  <r>
    <n v="3465"/>
    <x v="3463"/>
    <s v="Family Duels is a tragicomedy about family, filth, fraud and fornication. Please help us bring Crooked Tree to the Camden Fringe."/>
    <x v="13"/>
    <x v="2169"/>
    <x v="0"/>
    <x v="1"/>
    <x v="1"/>
    <n v="1439136000"/>
    <x v="3465"/>
    <b v="0"/>
    <x v="17"/>
    <b v="1"/>
  </r>
  <r>
    <n v="3466"/>
    <x v="3464"/>
    <s v="The Spotlight Youth Theater is a program where every participant has a moment in the spotlight."/>
    <x v="8"/>
    <x v="2297"/>
    <x v="0"/>
    <x v="0"/>
    <x v="0"/>
    <n v="1461108450"/>
    <x v="3466"/>
    <b v="0"/>
    <x v="42"/>
    <b v="1"/>
  </r>
  <r>
    <n v="3467"/>
    <x v="3465"/>
    <s v="Venus in Fur, By David Ives."/>
    <x v="9"/>
    <x v="168"/>
    <x v="0"/>
    <x v="0"/>
    <x v="0"/>
    <n v="1426864032"/>
    <x v="3467"/>
    <b v="0"/>
    <x v="5"/>
    <b v="1"/>
  </r>
  <r>
    <n v="3468"/>
    <x v="3466"/>
    <s v="Amidst the atrocities of WWII, two women transcend enemy lines to make the ultimate heroic sacrifice."/>
    <x v="3"/>
    <x v="2298"/>
    <x v="0"/>
    <x v="0"/>
    <x v="0"/>
    <n v="1474426800"/>
    <x v="3468"/>
    <b v="0"/>
    <x v="57"/>
    <b v="1"/>
  </r>
  <r>
    <n v="3469"/>
    <x v="3467"/>
    <s v="Original plays written, performed, and produced by young and diverse theater artists - alumni from Hostos Lincoln Academy in the Bronx."/>
    <x v="70"/>
    <x v="2299"/>
    <x v="0"/>
    <x v="0"/>
    <x v="0"/>
    <n v="1461857045"/>
    <x v="3469"/>
    <b v="0"/>
    <x v="287"/>
    <b v="1"/>
  </r>
  <r>
    <n v="3470"/>
    <x v="3468"/>
    <s v="The New Artist's Circle is a theatre company dedicated to bringing the arts to young people."/>
    <x v="49"/>
    <x v="672"/>
    <x v="0"/>
    <x v="0"/>
    <x v="0"/>
    <n v="1468618680"/>
    <x v="3470"/>
    <b v="0"/>
    <x v="82"/>
    <b v="1"/>
  </r>
  <r>
    <n v="3471"/>
    <x v="3469"/>
    <s v="Fast paced, two hander which uses headphone verbatim technique to give an insight into the everyday lives of Leeds city locals."/>
    <x v="2"/>
    <x v="2300"/>
    <x v="0"/>
    <x v="1"/>
    <x v="1"/>
    <n v="1409515200"/>
    <x v="3471"/>
    <b v="0"/>
    <x v="209"/>
    <b v="1"/>
  </r>
  <r>
    <n v="3472"/>
    <x v="3470"/>
    <s v="Raising funds for Dandelion Theatre's Chicago production of 'Body Awareness' by the Pulitzer Prize-winning playwright Annie Baker."/>
    <x v="13"/>
    <x v="2301"/>
    <x v="0"/>
    <x v="0"/>
    <x v="0"/>
    <n v="1415253540"/>
    <x v="3472"/>
    <b v="0"/>
    <x v="23"/>
    <b v="1"/>
  </r>
  <r>
    <n v="3473"/>
    <x v="3471"/>
    <s v="A modern telling of the Greek myth. Sisyphus defies the Gods and attempts to change the world order... but can he overcome his fate?"/>
    <x v="244"/>
    <x v="2302"/>
    <x v="0"/>
    <x v="0"/>
    <x v="0"/>
    <n v="1426883220"/>
    <x v="3473"/>
    <b v="0"/>
    <x v="51"/>
    <b v="1"/>
  </r>
  <r>
    <n v="3474"/>
    <x v="3472"/>
    <s v="Help us get actor-writer Ian Bonar's debut play - a hilarious, heartbreaking story of grief and loss - to the 2016 Edinburgh Fringe."/>
    <x v="13"/>
    <x v="895"/>
    <x v="0"/>
    <x v="1"/>
    <x v="1"/>
    <n v="1469016131"/>
    <x v="3474"/>
    <b v="0"/>
    <x v="70"/>
    <b v="1"/>
  </r>
  <r>
    <n v="3475"/>
    <x v="3473"/>
    <s v="Score is a musical play inspired by true stories of parents who have recovered from addiction and regained their children."/>
    <x v="43"/>
    <x v="2303"/>
    <x v="0"/>
    <x v="1"/>
    <x v="1"/>
    <n v="1414972800"/>
    <x v="3475"/>
    <b v="0"/>
    <x v="57"/>
    <b v="1"/>
  </r>
  <r>
    <n v="3476"/>
    <x v="3474"/>
    <s v="Meet the Martins; a modern family dealing with modern issues in a way that is as All-American as apple pie, James Dean and repression."/>
    <x v="43"/>
    <x v="2304"/>
    <x v="0"/>
    <x v="0"/>
    <x v="0"/>
    <n v="1414378800"/>
    <x v="3476"/>
    <b v="0"/>
    <x v="79"/>
    <b v="1"/>
  </r>
  <r>
    <n v="3477"/>
    <x v="3475"/>
    <s v="8 ten-minute plays, written, directed, rehearsed, and fully produced in only 24 hours! Are we crazy? You bet we are!"/>
    <x v="40"/>
    <x v="857"/>
    <x v="0"/>
    <x v="0"/>
    <x v="0"/>
    <n v="1431831600"/>
    <x v="3477"/>
    <b v="0"/>
    <x v="70"/>
    <b v="1"/>
  </r>
  <r>
    <n v="3478"/>
    <x v="3476"/>
    <s v="Bare Theatre takes on Shakespeare's most notorious &quot;problem play,&quot; which asks how far we are willing to go to do what is right."/>
    <x v="13"/>
    <x v="2305"/>
    <x v="0"/>
    <x v="0"/>
    <x v="0"/>
    <n v="1426539600"/>
    <x v="3478"/>
    <b v="0"/>
    <x v="7"/>
    <b v="1"/>
  </r>
  <r>
    <n v="3479"/>
    <x v="3477"/>
    <s v="A new comedy about what happened to a band of foolhardy actors when the Puritans closed the theatres in the 1640s."/>
    <x v="15"/>
    <x v="2306"/>
    <x v="0"/>
    <x v="1"/>
    <x v="1"/>
    <n v="1403382680"/>
    <x v="3479"/>
    <b v="0"/>
    <x v="66"/>
    <b v="1"/>
  </r>
  <r>
    <n v="3480"/>
    <x v="3478"/>
    <s v="Georgia is a play that looks at the taboo topic of rape in a relationship.  It's a play about perspectives and various viewpoints."/>
    <x v="15"/>
    <x v="2307"/>
    <x v="0"/>
    <x v="0"/>
    <x v="0"/>
    <n v="1436562000"/>
    <x v="3480"/>
    <b v="0"/>
    <x v="62"/>
    <b v="1"/>
  </r>
  <r>
    <n v="3481"/>
    <x v="3479"/>
    <s v="One of Australia's greatest theatres needs your help. Please help us refurnish, fit out and restore this legendary storytelling venue."/>
    <x v="3"/>
    <x v="2308"/>
    <x v="0"/>
    <x v="2"/>
    <x v="2"/>
    <n v="1420178188"/>
    <x v="3481"/>
    <b v="0"/>
    <x v="195"/>
    <b v="1"/>
  </r>
  <r>
    <n v="3482"/>
    <x v="3480"/>
    <s v="Critically-acclaimed new-writing company Old Trunk make their Edinburgh debut alternating their two darkly comic plays."/>
    <x v="9"/>
    <x v="2309"/>
    <x v="0"/>
    <x v="1"/>
    <x v="1"/>
    <n v="1404671466"/>
    <x v="3482"/>
    <b v="0"/>
    <x v="144"/>
    <b v="1"/>
  </r>
  <r>
    <n v="3483"/>
    <x v="3481"/>
    <s v="Join 5 high school teachers in the lounge of every high school in America.  Hear what they never say in the classroom."/>
    <x v="295"/>
    <x v="2310"/>
    <x v="0"/>
    <x v="0"/>
    <x v="0"/>
    <n v="1404403381"/>
    <x v="3483"/>
    <b v="0"/>
    <x v="182"/>
    <b v="1"/>
  </r>
  <r>
    <n v="3484"/>
    <x v="3482"/>
    <s v="MACBETH IN THE BASEMENT will premiere at the Capital Fringe Festival in July 2016. A teenage kingâ€™s rise and fall in a vicious game."/>
    <x v="30"/>
    <x v="2311"/>
    <x v="0"/>
    <x v="0"/>
    <x v="0"/>
    <n v="1466014499"/>
    <x v="3484"/>
    <b v="0"/>
    <x v="34"/>
    <b v="1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x v="0"/>
    <n v="1454431080"/>
    <x v="3485"/>
    <b v="0"/>
    <x v="209"/>
    <b v="1"/>
  </r>
  <r>
    <n v="3486"/>
    <x v="3484"/>
    <s v="Dorothy Parker's unforgettable characters come to life onstage in &quot;Might As Well Live&quot; at the 2015 Hollywood Fringe Festival."/>
    <x v="9"/>
    <x v="2312"/>
    <x v="0"/>
    <x v="0"/>
    <x v="0"/>
    <n v="1433314740"/>
    <x v="3486"/>
    <b v="0"/>
    <x v="66"/>
    <b v="1"/>
  </r>
  <r>
    <n v="3487"/>
    <x v="3485"/>
    <s v="Jericho Creek is an original production by Fledgling Theatre Company which will be performed at The Cockpit Theatre in July 2015"/>
    <x v="13"/>
    <x v="948"/>
    <x v="0"/>
    <x v="1"/>
    <x v="1"/>
    <n v="1435185252"/>
    <x v="3487"/>
    <b v="0"/>
    <x v="36"/>
    <b v="1"/>
  </r>
  <r>
    <n v="3488"/>
    <x v="3486"/>
    <s v="GTP has been protected financially by The Director since 2012. Now it's time for the community. Do you want GTP? Are we worth it?"/>
    <x v="9"/>
    <x v="2313"/>
    <x v="0"/>
    <x v="0"/>
    <x v="0"/>
    <n v="1429286400"/>
    <x v="3488"/>
    <b v="0"/>
    <x v="60"/>
    <b v="1"/>
  </r>
  <r>
    <n v="3489"/>
    <x v="3487"/>
    <s v="A brilliant play by Will Eno. An exciting, young theatre company. A production that promises to wow. You wouldn't want to miss it."/>
    <x v="10"/>
    <x v="2314"/>
    <x v="0"/>
    <x v="1"/>
    <x v="1"/>
    <n v="1400965200"/>
    <x v="3489"/>
    <b v="0"/>
    <x v="250"/>
    <b v="1"/>
  </r>
  <r>
    <n v="3490"/>
    <x v="3488"/>
    <s v="The 2016 Resident class is producing a family play about one kid's quest to fly. Help us inspire the next generation of theatre lovers!"/>
    <x v="28"/>
    <x v="2315"/>
    <x v="0"/>
    <x v="0"/>
    <x v="0"/>
    <n v="1460574924"/>
    <x v="3490"/>
    <b v="0"/>
    <x v="74"/>
    <b v="1"/>
  </r>
  <r>
    <n v="3491"/>
    <x v="3489"/>
    <s v="Shakespeare Company at UCLA presents The Tempest under the stars in the Fowler Museum Amphitheater. Bring your blankets and enjoy!"/>
    <x v="2"/>
    <x v="2316"/>
    <x v="0"/>
    <x v="0"/>
    <x v="0"/>
    <n v="1431928784"/>
    <x v="3491"/>
    <b v="0"/>
    <x v="73"/>
    <b v="1"/>
  </r>
  <r>
    <n v="3492"/>
    <x v="3490"/>
    <s v="We have the Blackbox Fellowship at Boston Playwright's Theatre, now all we need is your support to produce Kevin's new play!"/>
    <x v="276"/>
    <x v="2317"/>
    <x v="0"/>
    <x v="0"/>
    <x v="0"/>
    <n v="1445818397"/>
    <x v="3492"/>
    <b v="0"/>
    <x v="2"/>
    <b v="1"/>
  </r>
  <r>
    <n v="3493"/>
    <x v="3491"/>
    <s v="We need your help purchasing a stage for our production of the Wizard of Oz! This program is helping children with autism. Thank you!"/>
    <x v="15"/>
    <x v="646"/>
    <x v="0"/>
    <x v="0"/>
    <x v="0"/>
    <n v="1408252260"/>
    <x v="3493"/>
    <b v="0"/>
    <x v="60"/>
    <b v="1"/>
  </r>
  <r>
    <n v="3494"/>
    <x v="3492"/>
    <s v="&quot;Special in a Bad Way&quot; is a comedy that questions American Public Schools in their treatment of the so called, 'learning disabled.'"/>
    <x v="44"/>
    <x v="402"/>
    <x v="0"/>
    <x v="0"/>
    <x v="0"/>
    <n v="1480140000"/>
    <x v="3494"/>
    <b v="0"/>
    <x v="62"/>
    <b v="1"/>
  </r>
  <r>
    <n v="3495"/>
    <x v="3493"/>
    <s v="A one-woman show by Canadian artist Tina Milo. it is a multimedia show about an actress auditioning for a role of a depressed woman."/>
    <x v="10"/>
    <x v="2318"/>
    <x v="0"/>
    <x v="5"/>
    <x v="5"/>
    <n v="1414862280"/>
    <x v="3495"/>
    <b v="0"/>
    <x v="250"/>
    <b v="1"/>
  </r>
  <r>
    <n v="3496"/>
    <x v="3494"/>
    <s v="A one-woman play based on Lizzie Borden who was accused of the brutal hatchet murders of her father and step-mother.  Workshop Oct NYC."/>
    <x v="9"/>
    <x v="2319"/>
    <x v="0"/>
    <x v="0"/>
    <x v="0"/>
    <n v="1473625166"/>
    <x v="3496"/>
    <b v="0"/>
    <x v="76"/>
    <b v="1"/>
  </r>
  <r>
    <n v="3497"/>
    <x v="3495"/>
    <s v="We've been invited to the San Diego International Fringe Festival. Can you help us get there? Special performances in SLC and OREM."/>
    <x v="410"/>
    <x v="472"/>
    <x v="0"/>
    <x v="0"/>
    <x v="0"/>
    <n v="1464904800"/>
    <x v="3497"/>
    <b v="0"/>
    <x v="72"/>
    <b v="1"/>
  </r>
  <r>
    <n v="3498"/>
    <x v="3496"/>
    <s v="This solo show has the power to profoundly impact new mothers and those that love them and to educate &amp; change how we support them."/>
    <x v="409"/>
    <x v="2320"/>
    <x v="0"/>
    <x v="5"/>
    <x v="5"/>
    <n v="1464471840"/>
    <x v="3498"/>
    <b v="0"/>
    <x v="288"/>
    <b v="1"/>
  </r>
  <r>
    <n v="3499"/>
    <x v="3497"/>
    <s v="Figure 8 Troupe's debut performance! A stunning piece of theatre written by premier female playwright Maria Irene Fornes."/>
    <x v="13"/>
    <x v="2321"/>
    <x v="0"/>
    <x v="0"/>
    <x v="0"/>
    <n v="1435733940"/>
    <x v="3499"/>
    <b v="0"/>
    <x v="2"/>
    <b v="1"/>
  </r>
  <r>
    <n v="3500"/>
    <x v="3498"/>
    <s v="A minimalist, post-modern production of the classic play, performed and produced by aspiring theater undergraduates at UMass Amherst."/>
    <x v="28"/>
    <x v="2322"/>
    <x v="0"/>
    <x v="0"/>
    <x v="0"/>
    <n v="1457326740"/>
    <x v="3500"/>
    <b v="0"/>
    <x v="288"/>
    <b v="1"/>
  </r>
  <r>
    <n v="3501"/>
    <x v="3499"/>
    <s v="'Pig' by Alex Oates is an urgent and dark comedy with live music that discusses the vital issue of the state of our police force."/>
    <x v="15"/>
    <x v="17"/>
    <x v="0"/>
    <x v="1"/>
    <x v="1"/>
    <n v="1441995595"/>
    <x v="3501"/>
    <b v="0"/>
    <x v="288"/>
    <b v="1"/>
  </r>
  <r>
    <n v="3502"/>
    <x v="3500"/>
    <s v="Dickhead is a play about one man's struggle with the dicks in his head. If you want to know more stop being a twat and put out...please"/>
    <x v="23"/>
    <x v="2323"/>
    <x v="0"/>
    <x v="0"/>
    <x v="0"/>
    <n v="1458100740"/>
    <x v="3502"/>
    <b v="0"/>
    <x v="162"/>
    <b v="1"/>
  </r>
  <r>
    <n v="3503"/>
    <x v="3501"/>
    <s v="A group of Sicilian immigrants in New York struggle to deal with conflict from both within the family and from without."/>
    <x v="30"/>
    <x v="2324"/>
    <x v="0"/>
    <x v="1"/>
    <x v="1"/>
    <n v="1469359728"/>
    <x v="3503"/>
    <b v="0"/>
    <x v="44"/>
    <b v="1"/>
  </r>
  <r>
    <n v="3504"/>
    <x v="3502"/>
    <s v="The Sterling Lion Theater Company is a non-profit theater group established for the benefit of the Connecticut lower Naugatuck Valley."/>
    <x v="28"/>
    <x v="325"/>
    <x v="0"/>
    <x v="0"/>
    <x v="0"/>
    <n v="1447959491"/>
    <x v="3504"/>
    <b v="0"/>
    <x v="22"/>
    <b v="1"/>
  </r>
  <r>
    <n v="3505"/>
    <x v="3503"/>
    <s v="Four myths._x000a_Four writers._x000a_Four new takes._x000a__x000a_The Four Disgracers comes to the stage to launch a new theatre group, Ixion."/>
    <x v="30"/>
    <x v="2325"/>
    <x v="0"/>
    <x v="0"/>
    <x v="0"/>
    <n v="1399953600"/>
    <x v="3505"/>
    <b v="0"/>
    <x v="70"/>
    <b v="1"/>
  </r>
  <r>
    <n v="3506"/>
    <x v="3504"/>
    <s v="The Secret is a historical drama about a lawyer who worked for the Spanish Inquisition &amp; crossed the Atlantic with Menendez in 1565."/>
    <x v="9"/>
    <x v="631"/>
    <x v="0"/>
    <x v="0"/>
    <x v="0"/>
    <n v="1408815440"/>
    <x v="3506"/>
    <b v="0"/>
    <x v="60"/>
    <b v="1"/>
  </r>
  <r>
    <n v="3507"/>
    <x v="3505"/>
    <s v="Please help our troupe bring our first project from planning to reality! Join us on one exciting ride!"/>
    <x v="3"/>
    <x v="2326"/>
    <x v="0"/>
    <x v="0"/>
    <x v="0"/>
    <n v="1464732537"/>
    <x v="3507"/>
    <b v="0"/>
    <x v="250"/>
    <b v="1"/>
  </r>
  <r>
    <n v="3508"/>
    <x v="3506"/>
    <s v="Roll The Dice Theatre Company revolves around taking risks in the game of life vicariously through beloved childhood games."/>
    <x v="213"/>
    <x v="147"/>
    <x v="0"/>
    <x v="1"/>
    <x v="1"/>
    <n v="1462914000"/>
    <x v="3508"/>
    <b v="0"/>
    <x v="41"/>
    <b v="1"/>
  </r>
  <r>
    <n v="3509"/>
    <x v="3507"/>
    <s v="PL@Y is an original comedic fantasy spectacle inspired by the original music of the Amboys and classic rabbit-hole fiction archetypes"/>
    <x v="9"/>
    <x v="2327"/>
    <x v="0"/>
    <x v="0"/>
    <x v="0"/>
    <n v="1416545700"/>
    <x v="3509"/>
    <b v="0"/>
    <x v="51"/>
    <b v="1"/>
  </r>
  <r>
    <n v="3510"/>
    <x v="3508"/>
    <s v="The Uncommon Loons return with Much Ado for a 2nd production of Shakespeare in Minnesota's Nature on the banks of the Mississippi!"/>
    <x v="42"/>
    <x v="1217"/>
    <x v="0"/>
    <x v="0"/>
    <x v="0"/>
    <n v="1404312846"/>
    <x v="3510"/>
    <b v="0"/>
    <x v="41"/>
    <b v="1"/>
  </r>
  <r>
    <n v="3511"/>
    <x v="3509"/>
    <s v="The world premiere of the first full-length play by Eve Leigh, at the intimate Finborough Theatre in London."/>
    <x v="15"/>
    <x v="2328"/>
    <x v="0"/>
    <x v="1"/>
    <x v="1"/>
    <n v="1415385000"/>
    <x v="3511"/>
    <b v="0"/>
    <x v="10"/>
    <b v="1"/>
  </r>
  <r>
    <n v="3512"/>
    <x v="3510"/>
    <s v="We're making a hard hitting, innovative play which will open your eyes to what mental illness is like in the mind of the sufferer."/>
    <x v="28"/>
    <x v="325"/>
    <x v="0"/>
    <x v="1"/>
    <x v="1"/>
    <n v="1429789992"/>
    <x v="3512"/>
    <b v="0"/>
    <x v="57"/>
    <b v="1"/>
  </r>
  <r>
    <n v="3513"/>
    <x v="3511"/>
    <s v="Brazos Valley TROUPE is taking an original work, Truth AND Consequences, to the Texas Nonprofit Theaters 2014 Youth Conference"/>
    <x v="70"/>
    <x v="2153"/>
    <x v="0"/>
    <x v="0"/>
    <x v="0"/>
    <n v="1401857940"/>
    <x v="3513"/>
    <b v="0"/>
    <x v="34"/>
    <b v="1"/>
  </r>
  <r>
    <n v="3514"/>
    <x v="3512"/>
    <s v="My play &quot;In the Hour Before the Bars Open&quot; has won an award from KCACTF, but I need to present the play in Georgia to receive it!"/>
    <x v="2"/>
    <x v="1100"/>
    <x v="0"/>
    <x v="0"/>
    <x v="0"/>
    <n v="1422853140"/>
    <x v="3514"/>
    <b v="0"/>
    <x v="73"/>
    <b v="1"/>
  </r>
  <r>
    <n v="3515"/>
    <x v="3513"/>
    <s v="We are casting an all-inclusive production of Shakespeare's Twelfth Night in a non-traditional performance space."/>
    <x v="9"/>
    <x v="2329"/>
    <x v="0"/>
    <x v="0"/>
    <x v="0"/>
    <n v="1433097171"/>
    <x v="3515"/>
    <b v="0"/>
    <x v="67"/>
    <b v="1"/>
  </r>
  <r>
    <n v="3516"/>
    <x v="3514"/>
    <s v="A new play about a lesser known yet pivotal event in American history, about a group of WWI Veterans fighting for their rights."/>
    <x v="30"/>
    <x v="911"/>
    <x v="0"/>
    <x v="0"/>
    <x v="0"/>
    <n v="1410145200"/>
    <x v="3516"/>
    <b v="0"/>
    <x v="202"/>
    <b v="1"/>
  </r>
  <r>
    <n v="3517"/>
    <x v="3515"/>
    <s v="Support an outstanding cast of actors to take on a professional production of a masterpiece of modern theatre"/>
    <x v="23"/>
    <x v="417"/>
    <x v="0"/>
    <x v="1"/>
    <x v="1"/>
    <n v="1404471600"/>
    <x v="3517"/>
    <b v="0"/>
    <x v="62"/>
    <b v="1"/>
  </r>
  <r>
    <n v="3518"/>
    <x v="3516"/>
    <s v="One play.  Two theaters.  See the story from both sides and then decide for yourself - who are the BEASTS OF BAVERLY GROVE?"/>
    <x v="15"/>
    <x v="2330"/>
    <x v="0"/>
    <x v="0"/>
    <x v="0"/>
    <n v="1412259660"/>
    <x v="3518"/>
    <b v="0"/>
    <x v="51"/>
    <b v="1"/>
  </r>
  <r>
    <n v="3519"/>
    <x v="3517"/>
    <s v="Bookstory is a tiny puppet musical with some very big ideas that tells the story of the story in the digital age"/>
    <x v="13"/>
    <x v="40"/>
    <x v="0"/>
    <x v="1"/>
    <x v="1"/>
    <n v="1425478950"/>
    <x v="3519"/>
    <b v="0"/>
    <x v="33"/>
    <b v="1"/>
  </r>
  <r>
    <n v="3520"/>
    <x v="3518"/>
    <s v="Help us to bring &quot;Protocols&quot; at the 2015 Camden Fringe. The most controversial play of the year."/>
    <x v="13"/>
    <x v="1132"/>
    <x v="0"/>
    <x v="1"/>
    <x v="1"/>
    <n v="1441547220"/>
    <x v="3520"/>
    <b v="0"/>
    <x v="64"/>
    <b v="1"/>
  </r>
  <r>
    <n v="3521"/>
    <x v="3519"/>
    <s v="A professionally directed/acted workshop &amp; reading for a new play depicting sexual addiction and its crippling effect on relationships."/>
    <x v="18"/>
    <x v="2331"/>
    <x v="0"/>
    <x v="0"/>
    <x v="0"/>
    <n v="1411980020"/>
    <x v="3521"/>
    <b v="0"/>
    <x v="62"/>
    <b v="1"/>
  </r>
  <r>
    <n v="3522"/>
    <x v="3520"/>
    <s v="New show with 2 performers and an original score, bringing the true story of this forgotten WW1 heroine to audiences in the southwest."/>
    <x v="411"/>
    <x v="1174"/>
    <x v="0"/>
    <x v="1"/>
    <x v="1"/>
    <n v="1442311560"/>
    <x v="3522"/>
    <b v="0"/>
    <x v="69"/>
    <b v="1"/>
  </r>
  <r>
    <n v="3523"/>
    <x v="3521"/>
    <s v="An old play about our world. Set in 1970s England, Magnificence is a gut-wrenching story of radicalisation, idealism and pity."/>
    <x v="23"/>
    <x v="2332"/>
    <x v="0"/>
    <x v="1"/>
    <x v="1"/>
    <n v="1474844400"/>
    <x v="3523"/>
    <b v="0"/>
    <x v="144"/>
    <b v="1"/>
  </r>
  <r>
    <n v="3524"/>
    <x v="3522"/>
    <s v="A West Texas matriarch is enraged by the news that her gay grandson has been the victim of a hate crime committed by his own father."/>
    <x v="3"/>
    <x v="2333"/>
    <x v="0"/>
    <x v="0"/>
    <x v="0"/>
    <n v="1410580800"/>
    <x v="3524"/>
    <b v="0"/>
    <x v="142"/>
    <b v="1"/>
  </r>
  <r>
    <n v="3525"/>
    <x v="3523"/>
    <s v="The Attic interns present Tennessee Williams's &quot;Talk to Me Like the Rain and Let Me Listen&quot; performing at The Flea Theater!"/>
    <x v="2"/>
    <x v="798"/>
    <x v="0"/>
    <x v="0"/>
    <x v="0"/>
    <n v="1439136000"/>
    <x v="3525"/>
    <b v="0"/>
    <x v="63"/>
    <b v="1"/>
  </r>
  <r>
    <n v="3526"/>
    <x v="3524"/>
    <s v="By day we perform Acts of Kindness, by night we perform free theater, all sustained by the love of our neighbors, not ticket prices."/>
    <x v="126"/>
    <x v="2334"/>
    <x v="0"/>
    <x v="0"/>
    <x v="0"/>
    <n v="1461823140"/>
    <x v="3526"/>
    <b v="0"/>
    <x v="69"/>
    <b v="1"/>
  </r>
  <r>
    <n v="3527"/>
    <x v="3525"/>
    <s v="A 'tasty' new drama ~&quot;Booker T Washington of Tuskegee, Alabama, dined with the President (Roosevelt) last evening.&quot;~ the White House."/>
    <x v="12"/>
    <x v="2335"/>
    <x v="0"/>
    <x v="0"/>
    <x v="0"/>
    <n v="1436587140"/>
    <x v="3527"/>
    <b v="0"/>
    <x v="48"/>
    <b v="1"/>
  </r>
  <r>
    <n v="3528"/>
    <x v="3526"/>
    <s v="pluck. productions present their first four-week run - the world premiere of David K. Barnes' BIRTHDAY SUIT at the Old Red Lion."/>
    <x v="409"/>
    <x v="2336"/>
    <x v="0"/>
    <x v="1"/>
    <x v="1"/>
    <n v="1484740918"/>
    <x v="3528"/>
    <b v="0"/>
    <x v="77"/>
    <b v="1"/>
  </r>
  <r>
    <n v="3529"/>
    <x v="3527"/>
    <s v="Partners w/the Black Arts &amp; Cultural Center; we use theatre to EDUCATE &amp; EMPOWER through diverse expressions of the human experience."/>
    <x v="2"/>
    <x v="2337"/>
    <x v="0"/>
    <x v="0"/>
    <x v="0"/>
    <n v="1436749200"/>
    <x v="3529"/>
    <b v="0"/>
    <x v="59"/>
    <b v="1"/>
  </r>
  <r>
    <n v="3530"/>
    <x v="3528"/>
    <s v="â€œFar From Fictionâ€ is a powerful play, written by Sally Willis, offering insights into a new understanding of  female psychology."/>
    <x v="181"/>
    <x v="2338"/>
    <x v="0"/>
    <x v="1"/>
    <x v="1"/>
    <n v="1460318400"/>
    <x v="3530"/>
    <b v="0"/>
    <x v="19"/>
    <b v="1"/>
  </r>
  <r>
    <n v="3531"/>
    <x v="3529"/>
    <s v="A political comedy for a crazy election year"/>
    <x v="28"/>
    <x v="1958"/>
    <x v="0"/>
    <x v="0"/>
    <x v="0"/>
    <n v="1467301334"/>
    <x v="3531"/>
    <b v="0"/>
    <x v="55"/>
    <b v="1"/>
  </r>
  <r>
    <n v="3532"/>
    <x v="3530"/>
    <s v="Our goal: To produce a stirring one-woman show historically based on African-American womenâ€™s experiences, struggles, and journeys."/>
    <x v="412"/>
    <x v="1936"/>
    <x v="0"/>
    <x v="0"/>
    <x v="0"/>
    <n v="1411012740"/>
    <x v="3532"/>
    <b v="0"/>
    <x v="74"/>
    <b v="1"/>
  </r>
  <r>
    <n v="3533"/>
    <x v="3531"/>
    <s v="Two shows! (we're feeling particularly ambitious). Help us produce Eurydice and The Effect of Gamma Rays on Man-in-the-Moon Marigolds!"/>
    <x v="2"/>
    <x v="2291"/>
    <x v="0"/>
    <x v="0"/>
    <x v="0"/>
    <n v="1447269367"/>
    <x v="3533"/>
    <b v="0"/>
    <x v="22"/>
    <b v="1"/>
  </r>
  <r>
    <n v="3534"/>
    <x v="3532"/>
    <s v="A Theatrical Prequel to Hell's Rebels, the current Pathfinder Adventure Path from Paizo Publishing"/>
    <x v="10"/>
    <x v="2339"/>
    <x v="0"/>
    <x v="0"/>
    <x v="0"/>
    <n v="1443711623"/>
    <x v="3534"/>
    <b v="0"/>
    <x v="386"/>
    <b v="1"/>
  </r>
  <r>
    <n v="3535"/>
    <x v="3533"/>
    <s v="On the 60th anniversary of Twelve Angry Men, 12 female writers create 12 short pieces about what makes them angry."/>
    <x v="13"/>
    <x v="2340"/>
    <x v="0"/>
    <x v="1"/>
    <x v="1"/>
    <n v="1443808800"/>
    <x v="3535"/>
    <b v="0"/>
    <x v="67"/>
    <b v="1"/>
  </r>
  <r>
    <n v="3536"/>
    <x v="3534"/>
    <s v="&quot;Inteligent, Inspired and Inimitable&quot; Nottingham's leading two man improv show is heading to Dave's Leicester Comedy Festival."/>
    <x v="325"/>
    <x v="398"/>
    <x v="0"/>
    <x v="1"/>
    <x v="1"/>
    <n v="1450612740"/>
    <x v="3536"/>
    <b v="0"/>
    <x v="57"/>
    <b v="1"/>
  </r>
  <r>
    <n v="3537"/>
    <x v="3535"/>
    <s v="A fast-pace, zany comedy involving six actors performing seven usually untold Grimm Fairy Tales about giants, witches, demons and more!"/>
    <x v="413"/>
    <x v="1967"/>
    <x v="0"/>
    <x v="5"/>
    <x v="5"/>
    <n v="1416211140"/>
    <x v="3537"/>
    <b v="0"/>
    <x v="33"/>
    <b v="1"/>
  </r>
  <r>
    <n v="3538"/>
    <x v="3536"/>
    <s v="A play about riverside homelessness, inspired by true events. Shows at Brunel Museum, 240 Project and similar community organisations."/>
    <x v="13"/>
    <x v="1956"/>
    <x v="0"/>
    <x v="1"/>
    <x v="1"/>
    <n v="1471428340"/>
    <x v="3538"/>
    <b v="0"/>
    <x v="183"/>
    <b v="1"/>
  </r>
  <r>
    <n v="3539"/>
    <x v="3537"/>
    <s v="A searing new play that takes  an unflinching look at the terrible costs of police shootings in the African American community."/>
    <x v="20"/>
    <x v="2341"/>
    <x v="0"/>
    <x v="0"/>
    <x v="0"/>
    <n v="1473358122"/>
    <x v="3539"/>
    <b v="0"/>
    <x v="62"/>
    <b v="1"/>
  </r>
  <r>
    <n v="3540"/>
    <x v="3538"/>
    <s v="A brand new stage adaptation of the Libby Purves/Nicholas Heiney book. A new work involving music, poetry and fajitas. #timetochange"/>
    <x v="43"/>
    <x v="2342"/>
    <x v="0"/>
    <x v="1"/>
    <x v="1"/>
    <n v="1466899491"/>
    <x v="3540"/>
    <b v="0"/>
    <x v="22"/>
    <b v="1"/>
  </r>
  <r>
    <n v="3541"/>
    <x v="3539"/>
    <s v="Yellowbelly Theatre needs your help to bring this incredible play of love, lust and mistaken identity to life in our debut performance!"/>
    <x v="38"/>
    <x v="2343"/>
    <x v="0"/>
    <x v="1"/>
    <x v="1"/>
    <n v="1441042275"/>
    <x v="3541"/>
    <b v="0"/>
    <x v="58"/>
    <b v="1"/>
  </r>
  <r>
    <n v="3542"/>
    <x v="3540"/>
    <s v="Ancient Greece. Giddy, champagne soaked debauchery celebrating the Trojan War's end leads to a shocking and deadly surprise."/>
    <x v="62"/>
    <x v="2344"/>
    <x v="0"/>
    <x v="0"/>
    <x v="0"/>
    <n v="1410099822"/>
    <x v="3542"/>
    <b v="0"/>
    <x v="268"/>
    <b v="1"/>
  </r>
  <r>
    <n v="3543"/>
    <x v="3541"/>
    <s v="A circus theater show. An escaped carousel horse and a beautiful wire dancer let the fantasies run wild."/>
    <x v="15"/>
    <x v="76"/>
    <x v="0"/>
    <x v="12"/>
    <x v="3"/>
    <n v="1435255659"/>
    <x v="3543"/>
    <b v="0"/>
    <x v="60"/>
    <b v="1"/>
  </r>
  <r>
    <n v="3544"/>
    <x v="3542"/>
    <s v="Death &amp; Pretzels presents the world premiere of Paul Pasulka's Gruoch, or Lady Macbeth"/>
    <x v="30"/>
    <x v="911"/>
    <x v="0"/>
    <x v="0"/>
    <x v="0"/>
    <n v="1425758257"/>
    <x v="3544"/>
    <b v="0"/>
    <x v="54"/>
    <b v="1"/>
  </r>
  <r>
    <n v="3545"/>
    <x v="3543"/>
    <s v="FUND our teens in Shakespeare's comedy &quot;The Merchant of Venice&quot;. Donating pays for our venue/insurance located in Woodland, CA."/>
    <x v="49"/>
    <x v="2345"/>
    <x v="0"/>
    <x v="0"/>
    <x v="0"/>
    <n v="1428780159"/>
    <x v="3545"/>
    <b v="0"/>
    <x v="22"/>
    <b v="1"/>
  </r>
  <r>
    <n v="3546"/>
    <x v="3544"/>
    <s v="Help us produce this revealing play about Nazi-resistance member Dietrich Bonhoeffer and his final years of incarceration during WWII."/>
    <x v="184"/>
    <x v="2346"/>
    <x v="0"/>
    <x v="0"/>
    <x v="0"/>
    <n v="1427860740"/>
    <x v="3546"/>
    <b v="0"/>
    <x v="10"/>
    <b v="1"/>
  </r>
  <r>
    <n v="3547"/>
    <x v="3545"/>
    <s v="Help to bring this heart warming story of Ray Didinger's relationship with his boyhood hero Tommy McDonald to life."/>
    <x v="19"/>
    <x v="2347"/>
    <x v="0"/>
    <x v="0"/>
    <x v="0"/>
    <n v="1463198340"/>
    <x v="3547"/>
    <b v="0"/>
    <x v="226"/>
    <b v="1"/>
  </r>
  <r>
    <n v="3548"/>
    <x v="3546"/>
    <s v="We're putting together a production of THE UNDERSTUDY by Theresa Rebeck and hope you'll help us share this story."/>
    <x v="190"/>
    <x v="2307"/>
    <x v="0"/>
    <x v="0"/>
    <x v="0"/>
    <n v="1457139600"/>
    <x v="3548"/>
    <b v="0"/>
    <x v="62"/>
    <b v="1"/>
  </r>
  <r>
    <n v="3549"/>
    <x v="3547"/>
    <s v="Help us bring to life tales of hardship, danger and community of extraordinary women working in WW1 munitions factories."/>
    <x v="28"/>
    <x v="806"/>
    <x v="0"/>
    <x v="1"/>
    <x v="1"/>
    <n v="1441358873"/>
    <x v="3549"/>
    <b v="0"/>
    <x v="288"/>
    <b v="1"/>
  </r>
  <r>
    <n v="3550"/>
    <x v="3548"/>
    <s v="MOONFACE explores the formative f***k-ups of adolescence. Fresh, incisive new writing. Monologue, movement and striking naturalism."/>
    <x v="30"/>
    <x v="2348"/>
    <x v="0"/>
    <x v="1"/>
    <x v="1"/>
    <n v="1462224398"/>
    <x v="3550"/>
    <b v="0"/>
    <x v="31"/>
    <b v="1"/>
  </r>
  <r>
    <n v="3551"/>
    <x v="3549"/>
    <s v="UASPA is a performing arts high school producing its 2014 Theatre Showcase featuring our strongest performances and original work."/>
    <x v="15"/>
    <x v="2349"/>
    <x v="0"/>
    <x v="0"/>
    <x v="0"/>
    <n v="1400796420"/>
    <x v="3551"/>
    <b v="0"/>
    <x v="20"/>
    <b v="1"/>
  </r>
  <r>
    <n v="3552"/>
    <x v="3550"/>
    <s v="Support Lock&amp;Key Theatre's 'Timon of Athens' by donating to our printing! Every penny goes to posters, programmes, flyers and scripts."/>
    <x v="414"/>
    <x v="2350"/>
    <x v="0"/>
    <x v="1"/>
    <x v="1"/>
    <n v="1403964324"/>
    <x v="3552"/>
    <b v="0"/>
    <x v="9"/>
    <b v="1"/>
  </r>
  <r>
    <n v="3553"/>
    <x v="3551"/>
    <s v="Professional actors bring to life the true stories of 5 African-Americans struggling with mental health and their search for healing."/>
    <x v="62"/>
    <x v="2351"/>
    <x v="0"/>
    <x v="0"/>
    <x v="0"/>
    <n v="1439337600"/>
    <x v="3553"/>
    <b v="0"/>
    <x v="201"/>
    <b v="1"/>
  </r>
  <r>
    <n v="3554"/>
    <x v="3552"/>
    <s v="MASKS is a dramedy dealing with what it means to be alive, the reliability of identity, and what it means to suffer."/>
    <x v="10"/>
    <x v="2352"/>
    <x v="0"/>
    <x v="0"/>
    <x v="0"/>
    <n v="1423674000"/>
    <x v="3554"/>
    <b v="0"/>
    <x v="28"/>
    <b v="1"/>
  </r>
  <r>
    <n v="3555"/>
    <x v="3553"/>
    <s v="Baby Living Room is a project created by Spazio Farma Mestre for children: free theatre for kids as sustainable education for families"/>
    <x v="262"/>
    <x v="1162"/>
    <x v="0"/>
    <x v="13"/>
    <x v="3"/>
    <n v="1479382594"/>
    <x v="3555"/>
    <b v="0"/>
    <x v="25"/>
    <b v="1"/>
  </r>
  <r>
    <n v="3556"/>
    <x v="3554"/>
    <s v="'Immortal', a play about five English Air Bombers in WW2, is an exciting first project for the brand new Production Company, GreanTea."/>
    <x v="41"/>
    <x v="2222"/>
    <x v="0"/>
    <x v="1"/>
    <x v="1"/>
    <n v="1408289724"/>
    <x v="3556"/>
    <b v="0"/>
    <x v="9"/>
    <b v="1"/>
  </r>
  <r>
    <n v="3557"/>
    <x v="3555"/>
    <s v="A play by April Yvette Thompson. A Gullah Healer Woman and an Afro-Cuban Priest forge a new world of magic &amp; dreams in Jim Crow Miami."/>
    <x v="57"/>
    <x v="2353"/>
    <x v="0"/>
    <x v="0"/>
    <x v="0"/>
    <n v="1399271911"/>
    <x v="3557"/>
    <b v="0"/>
    <x v="501"/>
    <b v="1"/>
  </r>
  <r>
    <n v="3558"/>
    <x v="3556"/>
    <s v="We're making a show about sex. Because it's important, everyone wants to talk about it and it's at the start of everything."/>
    <x v="18"/>
    <x v="1929"/>
    <x v="0"/>
    <x v="1"/>
    <x v="1"/>
    <n v="1435352400"/>
    <x v="3558"/>
    <b v="0"/>
    <x v="19"/>
    <b v="1"/>
  </r>
  <r>
    <n v="3559"/>
    <x v="3557"/>
    <s v="A theatre company designed to help young people to come out of their shell. Offering workshops and original shows directly to schools."/>
    <x v="28"/>
    <x v="831"/>
    <x v="0"/>
    <x v="2"/>
    <x v="2"/>
    <n v="1438333080"/>
    <x v="3559"/>
    <b v="0"/>
    <x v="54"/>
    <b v="1"/>
  </r>
  <r>
    <n v="3560"/>
    <x v="3558"/>
    <s v="The world premiere of an endearing play about love, friendship, men's styling putty, Dungeons &amp; Dragons &amp; our capacity for forbearance."/>
    <x v="50"/>
    <x v="2354"/>
    <x v="0"/>
    <x v="5"/>
    <x v="5"/>
    <n v="1432694700"/>
    <x v="3560"/>
    <b v="0"/>
    <x v="142"/>
    <b v="1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x v="0"/>
    <n v="1438799760"/>
    <x v="3561"/>
    <b v="0"/>
    <x v="241"/>
    <b v="1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x v="1"/>
    <n v="1457906400"/>
    <x v="3562"/>
    <b v="0"/>
    <x v="162"/>
    <b v="1"/>
  </r>
  <r>
    <n v="3563"/>
    <x v="3561"/>
    <s v="Written a solo show about celebrity, and I'll be performing it at the famous Just The Tonic this Edinburgh Fringe - Help me get there!"/>
    <x v="2"/>
    <x v="2356"/>
    <x v="0"/>
    <x v="1"/>
    <x v="1"/>
    <n v="1470078000"/>
    <x v="3563"/>
    <b v="0"/>
    <x v="20"/>
    <b v="1"/>
  </r>
  <r>
    <n v="3564"/>
    <x v="3562"/>
    <s v="Multi Award-Winng play THE PILLOWMAN coming to the Arts Centre Theatre, Aberdeen"/>
    <x v="28"/>
    <x v="2025"/>
    <x v="0"/>
    <x v="1"/>
    <x v="1"/>
    <n v="1444060800"/>
    <x v="3564"/>
    <b v="0"/>
    <x v="57"/>
    <b v="1"/>
  </r>
  <r>
    <n v="3565"/>
    <x v="3563"/>
    <s v="The Honeymoon is Over is a romantic comedy about a recently eloped couple learning the dynamics of living together for the first time."/>
    <x v="42"/>
    <x v="1156"/>
    <x v="0"/>
    <x v="0"/>
    <x v="0"/>
    <n v="1420048208"/>
    <x v="3565"/>
    <b v="0"/>
    <x v="8"/>
    <b v="1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x v="1"/>
    <n v="1422015083"/>
    <x v="3566"/>
    <b v="0"/>
    <x v="44"/>
    <b v="1"/>
  </r>
  <r>
    <n v="3567"/>
    <x v="3565"/>
    <s v="First stage adaptation of Sarah Moore Fitzgerald's beautiful novel about Alzheimer's and time travel with a live folk score."/>
    <x v="28"/>
    <x v="2358"/>
    <x v="0"/>
    <x v="1"/>
    <x v="1"/>
    <n v="1433964444"/>
    <x v="3567"/>
    <b v="0"/>
    <x v="14"/>
    <b v="1"/>
  </r>
  <r>
    <n v="3568"/>
    <x v="3566"/>
    <s v="GK. Jr (for student actors 12 and under) will bring George Macdonald's story to life. 10+ speaking parts &amp; many non-speaking parts!"/>
    <x v="28"/>
    <x v="2359"/>
    <x v="0"/>
    <x v="0"/>
    <x v="0"/>
    <n v="1410975994"/>
    <x v="3568"/>
    <b v="0"/>
    <x v="10"/>
    <b v="1"/>
  </r>
  <r>
    <n v="3569"/>
    <x v="3567"/>
    <s v="In 2015, Green Light is producing 3 shows of new plays exclusively written, directed and created by women- help make it happen!"/>
    <x v="10"/>
    <x v="2360"/>
    <x v="0"/>
    <x v="0"/>
    <x v="0"/>
    <n v="1420734696"/>
    <x v="3569"/>
    <b v="0"/>
    <x v="14"/>
    <b v="1"/>
  </r>
  <r>
    <n v="3570"/>
    <x v="3568"/>
    <s v="Theatre Machine presents an all-new adaptation of Maxim Gorky's classic of Russian theatre, The Lower Depths."/>
    <x v="13"/>
    <x v="2361"/>
    <x v="0"/>
    <x v="0"/>
    <x v="0"/>
    <n v="1420009200"/>
    <x v="3570"/>
    <b v="0"/>
    <x v="55"/>
    <b v="1"/>
  </r>
  <r>
    <n v="3571"/>
    <x v="3569"/>
    <s v="Support Kuleshovâ€™s first full length production; help to build the set and bring a fierce and important new play to life"/>
    <x v="15"/>
    <x v="2362"/>
    <x v="0"/>
    <x v="1"/>
    <x v="1"/>
    <n v="1414701413"/>
    <x v="3571"/>
    <b v="0"/>
    <x v="20"/>
    <b v="1"/>
  </r>
  <r>
    <n v="3572"/>
    <x v="3570"/>
    <s v="A darkly comic one woman show by Abram Rooney as part of The Camden Fringe 2015."/>
    <x v="2"/>
    <x v="83"/>
    <x v="0"/>
    <x v="1"/>
    <x v="1"/>
    <n v="1434894082"/>
    <x v="3572"/>
    <b v="0"/>
    <x v="82"/>
    <b v="1"/>
  </r>
  <r>
    <n v="3573"/>
    <x v="3571"/>
    <s v="London based theatre makers collaborating to create a new show about the history of HipHop."/>
    <x v="9"/>
    <x v="2363"/>
    <x v="0"/>
    <x v="1"/>
    <x v="1"/>
    <n v="1415440846"/>
    <x v="3573"/>
    <b v="0"/>
    <x v="76"/>
    <b v="1"/>
  </r>
  <r>
    <n v="3574"/>
    <x v="3572"/>
    <s v="Help Galli Theater continue to bring fairytales to children in English &amp; German in our theater and to institutions serving children."/>
    <x v="238"/>
    <x v="2364"/>
    <x v="0"/>
    <x v="0"/>
    <x v="0"/>
    <n v="1415921848"/>
    <x v="3574"/>
    <b v="0"/>
    <x v="43"/>
    <b v="1"/>
  </r>
  <r>
    <n v="3575"/>
    <x v="3573"/>
    <s v="An island in hell. Cleopatra, Joan of Arc, &amp; Queen Victoria wait, trapped in the memory of who they were... until AnaiÌˆs Nin shows up."/>
    <x v="3"/>
    <x v="2365"/>
    <x v="0"/>
    <x v="0"/>
    <x v="0"/>
    <n v="1470887940"/>
    <x v="3575"/>
    <b v="0"/>
    <x v="332"/>
    <b v="1"/>
  </r>
  <r>
    <n v="3576"/>
    <x v="3574"/>
    <s v="Vote here for whatever show you want to see next year! No gimmick, no stretch goals, just a simple vote and a free ticket."/>
    <x v="213"/>
    <x v="173"/>
    <x v="0"/>
    <x v="0"/>
    <x v="0"/>
    <n v="1480947054"/>
    <x v="3576"/>
    <b v="0"/>
    <x v="81"/>
    <b v="1"/>
  </r>
  <r>
    <n v="3577"/>
    <x v="3575"/>
    <s v="Our goal is to bring this story of one town's processing of tragedy and their own community identity to Utah County."/>
    <x v="20"/>
    <x v="1911"/>
    <x v="0"/>
    <x v="0"/>
    <x v="0"/>
    <n v="1430029680"/>
    <x v="3577"/>
    <b v="0"/>
    <x v="74"/>
    <b v="1"/>
  </r>
  <r>
    <n v="3578"/>
    <x v="3576"/>
    <s v="An unsparing, slightly surreal look at the effects of the private rented sector on two young women. Based on real events."/>
    <x v="15"/>
    <x v="2366"/>
    <x v="0"/>
    <x v="1"/>
    <x v="1"/>
    <n v="1462037777"/>
    <x v="3578"/>
    <b v="0"/>
    <x v="77"/>
    <b v="1"/>
  </r>
  <r>
    <n v="3579"/>
    <x v="3577"/>
    <s v="Following success with 'The Canada Boys' and 'Parachute', we are looking for financial help from the community with our new production"/>
    <x v="2"/>
    <x v="83"/>
    <x v="0"/>
    <x v="1"/>
    <x v="1"/>
    <n v="1459444656"/>
    <x v="3579"/>
    <b v="0"/>
    <x v="25"/>
    <b v="1"/>
  </r>
  <r>
    <n v="3580"/>
    <x v="3578"/>
    <s v="Annabel Lost combines visual art and performance poetry to tell the story of two orphaned refugees, Quetzal and Rhime."/>
    <x v="42"/>
    <x v="581"/>
    <x v="0"/>
    <x v="0"/>
    <x v="0"/>
    <n v="1425185940"/>
    <x v="3580"/>
    <b v="0"/>
    <x v="74"/>
    <b v="1"/>
  </r>
  <r>
    <n v="3581"/>
    <x v="3579"/>
    <s v="An extraordinary, punchy and provocative new play, providing a voice for women to address their sexuality and self worth. #EDFREAK"/>
    <x v="15"/>
    <x v="646"/>
    <x v="0"/>
    <x v="1"/>
    <x v="1"/>
    <n v="1406719110"/>
    <x v="3581"/>
    <b v="0"/>
    <x v="43"/>
    <b v="1"/>
  </r>
  <r>
    <n v="3582"/>
    <x v="3580"/>
    <s v="A contemporary American play touching on the scorching realities of growing up in the Millennial generation."/>
    <x v="28"/>
    <x v="2367"/>
    <x v="0"/>
    <x v="0"/>
    <x v="0"/>
    <n v="1459822682"/>
    <x v="3582"/>
    <b v="0"/>
    <x v="72"/>
    <b v="1"/>
  </r>
  <r>
    <n v="3583"/>
    <x v="3581"/>
    <s v="Bumbling architect Romeo and handsome contractor Mario meet their match while building a balcony for Verona, NJ siren, Juliet."/>
    <x v="9"/>
    <x v="2259"/>
    <x v="0"/>
    <x v="0"/>
    <x v="0"/>
    <n v="1460970805"/>
    <x v="3583"/>
    <b v="0"/>
    <x v="54"/>
    <b v="1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x v="1"/>
    <n v="1436772944"/>
    <x v="3584"/>
    <b v="0"/>
    <x v="300"/>
    <b v="1"/>
  </r>
  <r>
    <n v="3585"/>
    <x v="3583"/>
    <s v="The world premiere of a play, a true story about love, loss, and a man reaching back in time as the only way to move forward."/>
    <x v="104"/>
    <x v="909"/>
    <x v="0"/>
    <x v="0"/>
    <x v="0"/>
    <n v="1419181890"/>
    <x v="3585"/>
    <b v="0"/>
    <x v="23"/>
    <b v="1"/>
  </r>
  <r>
    <n v="3586"/>
    <x v="3584"/>
    <s v="See Theatre In A New Light"/>
    <x v="51"/>
    <x v="2369"/>
    <x v="0"/>
    <x v="0"/>
    <x v="0"/>
    <n v="1474649070"/>
    <x v="3586"/>
    <b v="0"/>
    <x v="241"/>
    <b v="1"/>
  </r>
  <r>
    <n v="3587"/>
    <x v="3585"/>
    <s v="The GSA BA (Hons) Acting class of 2016 are taking a transfer of their GSA Production to The Cockpit Theatre in London"/>
    <x v="2"/>
    <x v="1508"/>
    <x v="0"/>
    <x v="1"/>
    <x v="1"/>
    <n v="1467054000"/>
    <x v="3587"/>
    <b v="0"/>
    <x v="33"/>
    <b v="1"/>
  </r>
  <r>
    <n v="3588"/>
    <x v="3586"/>
    <s v="Touring the fast-paced, playful and poignant story of three twenty-somethings in a mental-health support group."/>
    <x v="48"/>
    <x v="1671"/>
    <x v="0"/>
    <x v="1"/>
    <x v="1"/>
    <n v="1430348400"/>
    <x v="3588"/>
    <b v="0"/>
    <x v="202"/>
    <b v="1"/>
  </r>
  <r>
    <n v="3589"/>
    <x v="3587"/>
    <s v="After being officially selected for the 2015 FringeNYC Festival, we are looking for your help to put on this new and exciting play!"/>
    <x v="23"/>
    <x v="1977"/>
    <x v="0"/>
    <x v="0"/>
    <x v="0"/>
    <n v="1432654347"/>
    <x v="3589"/>
    <b v="0"/>
    <x v="95"/>
    <b v="1"/>
  </r>
  <r>
    <n v="3590"/>
    <x v="3588"/>
    <s v="Two men on trial for desertion, confined within a Glasshouse. How long can friendship last? How much can a man stand before he breaks?"/>
    <x v="10"/>
    <x v="2370"/>
    <x v="0"/>
    <x v="1"/>
    <x v="1"/>
    <n v="1413792034"/>
    <x v="3590"/>
    <b v="0"/>
    <x v="196"/>
    <b v="1"/>
  </r>
  <r>
    <n v="3591"/>
    <x v="3589"/>
    <s v="We are trying to produce a kid friendly show about an imaginative journey through space and time. Help us create our wonderland!!"/>
    <x v="176"/>
    <x v="1281"/>
    <x v="0"/>
    <x v="0"/>
    <x v="0"/>
    <n v="1422075540"/>
    <x v="3591"/>
    <b v="0"/>
    <x v="59"/>
    <b v="1"/>
  </r>
  <r>
    <n v="3592"/>
    <x v="3590"/>
    <s v="Sex. Fish. A COMET THAT DESTROYS THE WORLD. boom a play by Peter Sinn Nachtrieb- Feb 19-21 at The Bridge in NYC."/>
    <x v="13"/>
    <x v="2371"/>
    <x v="0"/>
    <x v="0"/>
    <x v="0"/>
    <n v="1423630740"/>
    <x v="3592"/>
    <b v="0"/>
    <x v="2"/>
    <b v="1"/>
  </r>
  <r>
    <n v="3593"/>
    <x v="3591"/>
    <s v="A staged reading for &quot;Lucy &amp; Vincente&quot; in NYC. A new play about Lucille Ball &amp; Vincente Minnelli in Hollywood, 1953."/>
    <x v="9"/>
    <x v="1830"/>
    <x v="0"/>
    <x v="0"/>
    <x v="0"/>
    <n v="1420489560"/>
    <x v="3593"/>
    <b v="0"/>
    <x v="68"/>
    <b v="1"/>
  </r>
  <r>
    <n v="3594"/>
    <x v="3592"/>
    <s v="An adaptation that realizes the internal struggle of Ibsenâ€™s most renowned protagonist as she traverses a claustrophobic social world"/>
    <x v="183"/>
    <x v="1132"/>
    <x v="0"/>
    <x v="0"/>
    <x v="0"/>
    <n v="1472952982"/>
    <x v="3594"/>
    <b v="0"/>
    <x v="17"/>
    <b v="1"/>
  </r>
  <r>
    <n v="3595"/>
    <x v="3593"/>
    <s v="A new theatre company staging Will Eno's The Flu Season in Seattle"/>
    <x v="27"/>
    <x v="2372"/>
    <x v="0"/>
    <x v="0"/>
    <x v="0"/>
    <n v="1426229940"/>
    <x v="3595"/>
    <b v="0"/>
    <x v="95"/>
    <b v="1"/>
  </r>
  <r>
    <n v="3596"/>
    <x v="3594"/>
    <s v="A play about the last eight years of the life of Egon Schiele, one of the most influential Austrian Expressionist artists."/>
    <x v="184"/>
    <x v="1699"/>
    <x v="0"/>
    <x v="5"/>
    <x v="5"/>
    <n v="1409072982"/>
    <x v="3596"/>
    <b v="0"/>
    <x v="41"/>
    <b v="1"/>
  </r>
  <r>
    <n v="3597"/>
    <x v="3595"/>
    <s v="&quot;I think that I have my own will. I can stop this, I tell myself. But it's not true.&quot;"/>
    <x v="30"/>
    <x v="1644"/>
    <x v="0"/>
    <x v="0"/>
    <x v="0"/>
    <n v="1456984740"/>
    <x v="3597"/>
    <b v="0"/>
    <x v="51"/>
    <b v="1"/>
  </r>
  <r>
    <n v="3598"/>
    <x v="3596"/>
    <s v="River City Theatre Company needs your support as we embark on our thirteenth production, CINDERELLA!"/>
    <x v="28"/>
    <x v="1666"/>
    <x v="0"/>
    <x v="0"/>
    <x v="0"/>
    <n v="1409720340"/>
    <x v="3598"/>
    <b v="0"/>
    <x v="74"/>
    <b v="1"/>
  </r>
  <r>
    <n v="3599"/>
    <x v="3597"/>
    <s v="Help Chrysalis get this production off the ground!  An original play, we only need $500 to get this production on its feet!"/>
    <x v="2"/>
    <x v="2373"/>
    <x v="0"/>
    <x v="0"/>
    <x v="0"/>
    <n v="1440892800"/>
    <x v="3599"/>
    <b v="0"/>
    <x v="57"/>
    <b v="1"/>
  </r>
  <r>
    <n v="3600"/>
    <x v="3598"/>
    <s v="The First Play From The Man Who Brought You The Black James Bond!"/>
    <x v="185"/>
    <x v="31"/>
    <x v="0"/>
    <x v="0"/>
    <x v="0"/>
    <n v="1476390164"/>
    <x v="3600"/>
    <b v="0"/>
    <x v="80"/>
    <b v="1"/>
  </r>
  <r>
    <n v="3601"/>
    <x v="3599"/>
    <s v="New play 'Pink Confetti' by Paul Roberts at The Courtyard Theatre produced by Etch and directed by Oliver Dawe."/>
    <x v="13"/>
    <x v="2374"/>
    <x v="0"/>
    <x v="1"/>
    <x v="1"/>
    <n v="1421452682"/>
    <x v="3601"/>
    <b v="0"/>
    <x v="28"/>
    <b v="1"/>
  </r>
  <r>
    <n v="3602"/>
    <x v="3600"/>
    <s v="A student directed and student performed production of Shakespeare's Macbeth in Milwaukee's beautiful Lake Park on June 3rd &amp; 4th"/>
    <x v="23"/>
    <x v="2375"/>
    <x v="0"/>
    <x v="0"/>
    <x v="0"/>
    <n v="1463520479"/>
    <x v="3602"/>
    <b v="0"/>
    <x v="72"/>
    <b v="1"/>
  </r>
  <r>
    <n v="3603"/>
    <x v="3601"/>
    <s v="Help produce &quot;Thank You For Waiting,&quot; a new play that explores friendship, loss, and mental illness, at the 2016 Frigid Festival!"/>
    <x v="15"/>
    <x v="1904"/>
    <x v="0"/>
    <x v="0"/>
    <x v="0"/>
    <n v="1446759880"/>
    <x v="3603"/>
    <b v="0"/>
    <x v="7"/>
    <b v="1"/>
  </r>
  <r>
    <n v="3604"/>
    <x v="3602"/>
    <s v="â€œSuddenly Split &amp; Swiping Overâ€ is a sassy and heartfelt one-woman show about ending a longterm relationship and starting over."/>
    <x v="9"/>
    <x v="1477"/>
    <x v="0"/>
    <x v="0"/>
    <x v="0"/>
    <n v="1461913140"/>
    <x v="3604"/>
    <b v="0"/>
    <x v="50"/>
    <b v="1"/>
  </r>
  <r>
    <n v="3605"/>
    <x v="3603"/>
    <s v="We are a new Theatre Company who are fundraising to put on a new production of the play 'The Blue Room' in High Wycombe and Maidenhead"/>
    <x v="49"/>
    <x v="75"/>
    <x v="0"/>
    <x v="1"/>
    <x v="1"/>
    <n v="1455390126"/>
    <x v="3605"/>
    <b v="0"/>
    <x v="41"/>
    <b v="1"/>
  </r>
  <r>
    <n v="3606"/>
    <x v="3604"/>
    <s v="Support Swansea's youngest theatre company Critical Ambition, in their co-production of BLINK with Volcano and The Other Room."/>
    <x v="9"/>
    <x v="2376"/>
    <x v="0"/>
    <x v="1"/>
    <x v="1"/>
    <n v="1471185057"/>
    <x v="3606"/>
    <b v="0"/>
    <x v="31"/>
    <b v="1"/>
  </r>
  <r>
    <n v="3607"/>
    <x v="3605"/>
    <s v="'E15' is a verbatim project that looks at the story of the Focus E15 Campaign"/>
    <x v="131"/>
    <x v="2377"/>
    <x v="0"/>
    <x v="1"/>
    <x v="1"/>
    <n v="1450137600"/>
    <x v="3607"/>
    <b v="0"/>
    <x v="9"/>
    <b v="1"/>
  </r>
  <r>
    <n v="3608"/>
    <x v="3606"/>
    <s v="Help us get the show on the road! Petrification is a new play about home, memory and identity and we need your help to tour."/>
    <x v="134"/>
    <x v="25"/>
    <x v="0"/>
    <x v="1"/>
    <x v="1"/>
    <n v="1466172000"/>
    <x v="3608"/>
    <b v="0"/>
    <x v="74"/>
    <b v="1"/>
  </r>
  <r>
    <n v="3609"/>
    <x v="3607"/>
    <s v="KHOJALY is a new play that gives a voice to refugees the world over, telling the story of the survivors of the 1992 massacre in Khojaly"/>
    <x v="416"/>
    <x v="2378"/>
    <x v="0"/>
    <x v="1"/>
    <x v="1"/>
    <n v="1459378085"/>
    <x v="3609"/>
    <b v="0"/>
    <x v="64"/>
    <b v="1"/>
  </r>
  <r>
    <n v="3610"/>
    <x v="3608"/>
    <s v="The Florence Company premieres its first stage play at the Chelsea Theatre in London with an original piece of writing"/>
    <x v="28"/>
    <x v="2379"/>
    <x v="0"/>
    <x v="1"/>
    <x v="1"/>
    <n v="1439806936"/>
    <x v="3610"/>
    <b v="0"/>
    <x v="162"/>
    <b v="1"/>
  </r>
  <r>
    <n v="3611"/>
    <x v="3609"/>
    <s v="How do you retain a sense identity after losing your home, your family and your country? Leftovers is a play about refugees in Nairobi."/>
    <x v="30"/>
    <x v="95"/>
    <x v="0"/>
    <x v="1"/>
    <x v="1"/>
    <n v="1428483201"/>
    <x v="3611"/>
    <b v="0"/>
    <x v="13"/>
    <b v="1"/>
  </r>
  <r>
    <n v="3612"/>
    <x v="3610"/>
    <s v="A Harlem Hellfighter struggles to re-integrate into his community after heroically fighting for his country in WW1."/>
    <x v="10"/>
    <x v="2380"/>
    <x v="0"/>
    <x v="5"/>
    <x v="5"/>
    <n v="1402334811"/>
    <x v="3612"/>
    <b v="0"/>
    <x v="7"/>
    <b v="1"/>
  </r>
  <r>
    <n v="3613"/>
    <x v="3611"/>
    <s v="a woman walks into a bar except she looks like a man and no one's serving drinks. one night only"/>
    <x v="21"/>
    <x v="380"/>
    <x v="0"/>
    <x v="0"/>
    <x v="0"/>
    <n v="1403964574"/>
    <x v="3613"/>
    <b v="0"/>
    <x v="9"/>
    <b v="1"/>
  </r>
  <r>
    <n v="3614"/>
    <x v="3438"/>
    <s v="A production of &quot;Gruesome Playground Injuries&quot; by Rajiv Joseph July 24th-August 9th at The Bakery in Denver, CO."/>
    <x v="30"/>
    <x v="2381"/>
    <x v="0"/>
    <x v="0"/>
    <x v="0"/>
    <n v="1434675616"/>
    <x v="3614"/>
    <b v="0"/>
    <x v="26"/>
    <b v="1"/>
  </r>
  <r>
    <n v="3615"/>
    <x v="3612"/>
    <s v="Bob is on the road. Bob is on the run. But from what? Will she make it to her destination and what will she find whens she gets there?"/>
    <x v="30"/>
    <x v="1293"/>
    <x v="0"/>
    <x v="1"/>
    <x v="1"/>
    <n v="1449756896"/>
    <x v="3615"/>
    <b v="0"/>
    <x v="250"/>
    <b v="1"/>
  </r>
  <r>
    <n v="3616"/>
    <x v="3613"/>
    <s v="A vibrant, gender-inverted film-noir adaptation of Shakespeare's brutal comedy Taming of the Shrew, a visceral physical spectacle."/>
    <x v="30"/>
    <x v="2119"/>
    <x v="0"/>
    <x v="1"/>
    <x v="1"/>
    <n v="1426801664"/>
    <x v="3616"/>
    <b v="0"/>
    <x v="43"/>
    <b v="1"/>
  </r>
  <r>
    <n v="3617"/>
    <x v="3614"/>
    <s v="Venue hire and payment of designer for a darkly comic, all female play about power - losing it, wanting it and fighting to get it back"/>
    <x v="417"/>
    <x v="2382"/>
    <x v="0"/>
    <x v="1"/>
    <x v="1"/>
    <n v="1488240000"/>
    <x v="3617"/>
    <b v="0"/>
    <x v="13"/>
    <b v="1"/>
  </r>
  <r>
    <n v="3618"/>
    <x v="3615"/>
    <s v="The play yet to be described as &quot;A surefire Edinburgh Fringe Festival Cult Hit&quot;. Coming to the Underbelly, Edinburgh, 5th-30th August."/>
    <x v="13"/>
    <x v="895"/>
    <x v="0"/>
    <x v="1"/>
    <x v="1"/>
    <n v="1433343850"/>
    <x v="3618"/>
    <b v="0"/>
    <x v="66"/>
    <b v="1"/>
  </r>
  <r>
    <n v="3619"/>
    <x v="3616"/>
    <s v="We are a fledgling theatre company based in Atlanta looking to fund our first show, Sincerity Forever by playwright Mac Wellman."/>
    <x v="28"/>
    <x v="932"/>
    <x v="0"/>
    <x v="0"/>
    <x v="0"/>
    <n v="1479592800"/>
    <x v="3619"/>
    <b v="0"/>
    <x v="57"/>
    <b v="1"/>
  </r>
  <r>
    <n v="3620"/>
    <x v="3617"/>
    <s v="An Irish show about mental illness though the eyes of the man experiencing it. Support this show and help get it to Boulder and NYC."/>
    <x v="124"/>
    <x v="2383"/>
    <x v="0"/>
    <x v="0"/>
    <x v="0"/>
    <n v="1425528000"/>
    <x v="3620"/>
    <b v="0"/>
    <x v="438"/>
    <b v="1"/>
  </r>
  <r>
    <n v="3621"/>
    <x v="3618"/>
    <s v="Bare Theatre and Sonorous Road collaborate on the NC debut of  Allan Maule's gamer fantasy play that was extended in New York."/>
    <x v="9"/>
    <x v="2384"/>
    <x v="0"/>
    <x v="0"/>
    <x v="0"/>
    <n v="1475269200"/>
    <x v="3621"/>
    <b v="0"/>
    <x v="16"/>
    <b v="1"/>
  </r>
  <r>
    <n v="3622"/>
    <x v="3619"/>
    <s v="5 actors. 39 characters. 1 epic adventure. Presented by the Cradle Theatre Company."/>
    <x v="28"/>
    <x v="2385"/>
    <x v="0"/>
    <x v="0"/>
    <x v="0"/>
    <n v="1411874580"/>
    <x v="3622"/>
    <b v="0"/>
    <x v="64"/>
    <b v="1"/>
  </r>
  <r>
    <n v="3623"/>
    <x v="3620"/>
    <s v="An original play exploring the complications of romantic relationships in all forms."/>
    <x v="30"/>
    <x v="142"/>
    <x v="0"/>
    <x v="0"/>
    <x v="0"/>
    <n v="1406358000"/>
    <x v="3623"/>
    <b v="0"/>
    <x v="69"/>
    <b v="1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x v="0"/>
    <n v="1471977290"/>
    <x v="3624"/>
    <b v="0"/>
    <x v="70"/>
    <b v="1"/>
  </r>
  <r>
    <n v="3625"/>
    <x v="3622"/>
    <s v="Help us run Leithâ€™s acclaimed, year round pub theatre VPT as part of Edinburgh Fringe 2015. Presenting 72 short plays over two weeks."/>
    <x v="9"/>
    <x v="2329"/>
    <x v="0"/>
    <x v="1"/>
    <x v="1"/>
    <n v="1435851577"/>
    <x v="3625"/>
    <b v="0"/>
    <x v="76"/>
    <b v="1"/>
  </r>
  <r>
    <n v="3626"/>
    <x v="3623"/>
    <s v="The first four-week performance run for our dance-theatre company, Geste Records, to be performed at The Yard Theatre in September."/>
    <x v="23"/>
    <x v="2387"/>
    <x v="0"/>
    <x v="1"/>
    <x v="1"/>
    <n v="1408204857"/>
    <x v="3626"/>
    <b v="0"/>
    <x v="53"/>
    <b v="1"/>
  </r>
  <r>
    <n v="3627"/>
    <x v="3624"/>
    <s v="One Shot Theatre Company is an organization that promotes youth theatre for social change, putting on shows that open a social dialogue"/>
    <x v="13"/>
    <x v="41"/>
    <x v="0"/>
    <x v="0"/>
    <x v="0"/>
    <n v="1463803140"/>
    <x v="3627"/>
    <b v="0"/>
    <x v="60"/>
    <b v="1"/>
  </r>
  <r>
    <n v="3628"/>
    <x v="3625"/>
    <s v="I am asking for public funding to help put together a musical tribute titled &quot;Blast From The Past&quot; reenacting famous HipHop, RnB acts."/>
    <x v="57"/>
    <x v="117"/>
    <x v="2"/>
    <x v="0"/>
    <x v="0"/>
    <n v="1450040396"/>
    <x v="3628"/>
    <b v="0"/>
    <x v="78"/>
    <b v="0"/>
  </r>
  <r>
    <n v="3629"/>
    <x v="3626"/>
    <s v="Introducing a high class environmentally friendly, vegan, adult cabaret theater in Chicago with unique on, and off stage entertainment."/>
    <x v="80"/>
    <x v="369"/>
    <x v="2"/>
    <x v="0"/>
    <x v="0"/>
    <n v="1462467600"/>
    <x v="3629"/>
    <b v="0"/>
    <x v="84"/>
    <b v="0"/>
  </r>
  <r>
    <n v="3630"/>
    <x v="3627"/>
    <s v="The Jeremy Kyle Show offers so much subject matter to create an opera with.  Along with his brilliant put downs it could be excellent!"/>
    <x v="9"/>
    <x v="116"/>
    <x v="2"/>
    <x v="1"/>
    <x v="1"/>
    <n v="1417295990"/>
    <x v="3630"/>
    <b v="0"/>
    <x v="29"/>
    <b v="0"/>
  </r>
  <r>
    <n v="3631"/>
    <x v="3628"/>
    <s v="A revival of Shadowbox Live's Off-Broadway Rock Opera to uncompromisingly explore the darker urges of humankind. But we need your help!"/>
    <x v="418"/>
    <x v="2388"/>
    <x v="2"/>
    <x v="0"/>
    <x v="0"/>
    <n v="1411444740"/>
    <x v="3631"/>
    <b v="0"/>
    <x v="211"/>
    <b v="0"/>
  </r>
  <r>
    <n v="3632"/>
    <x v="3629"/>
    <s v="A professional musical revue. First performed in 2013 as a short tour, to be embarking on a full length tour across the UK in 2015!"/>
    <x v="2"/>
    <x v="173"/>
    <x v="2"/>
    <x v="1"/>
    <x v="1"/>
    <n v="1416781749"/>
    <x v="3632"/>
    <b v="0"/>
    <x v="29"/>
    <b v="0"/>
  </r>
  <r>
    <n v="3633"/>
    <x v="3630"/>
    <s v="SMOKEY AND THE BANDIT: THE MUSICAL_x000a_The classic film, characters and music you love, on stage, LIVE!"/>
    <x v="10"/>
    <x v="2389"/>
    <x v="2"/>
    <x v="0"/>
    <x v="0"/>
    <n v="1479517200"/>
    <x v="3633"/>
    <b v="0"/>
    <x v="162"/>
    <b v="0"/>
  </r>
  <r>
    <n v="3634"/>
    <x v="3631"/>
    <s v="Alice is an original musical for all ages with a unique new story based on Alice's Adventures in Wonderland, premiering in summer 2017."/>
    <x v="96"/>
    <x v="2390"/>
    <x v="2"/>
    <x v="5"/>
    <x v="5"/>
    <n v="1484366340"/>
    <x v="3634"/>
    <b v="0"/>
    <x v="59"/>
    <b v="0"/>
  </r>
  <r>
    <n v="3635"/>
    <x v="3632"/>
    <s v="Mary's Son is a pop opera about Jesus and the hope he brings to all people."/>
    <x v="8"/>
    <x v="2391"/>
    <x v="2"/>
    <x v="0"/>
    <x v="0"/>
    <n v="1461186676"/>
    <x v="3635"/>
    <b v="0"/>
    <x v="73"/>
    <b v="0"/>
  </r>
  <r>
    <n v="3636"/>
    <x v="3633"/>
    <s v="The Brotherâ€™s of B-block is a musical play. A new take on &quot;OZ&quot; _x000a_The Wizard of OZ meets HBO's OZ."/>
    <x v="60"/>
    <x v="117"/>
    <x v="2"/>
    <x v="0"/>
    <x v="0"/>
    <n v="1442248829"/>
    <x v="3636"/>
    <b v="0"/>
    <x v="78"/>
    <b v="0"/>
  </r>
  <r>
    <n v="3637"/>
    <x v="3634"/>
    <s v="THE BALLAD OF DOWNTOWN JAKE is a newly created contemporary music drama that is schedule to premiere in Phoenix, AZ in March 2015."/>
    <x v="9"/>
    <x v="1796"/>
    <x v="2"/>
    <x v="0"/>
    <x v="0"/>
    <n v="1420130935"/>
    <x v="3637"/>
    <b v="0"/>
    <x v="25"/>
    <b v="0"/>
  </r>
  <r>
    <n v="3638"/>
    <x v="3635"/>
    <s v="A rock and roll journey that explores love, loss, redemption, duality and ascension."/>
    <x v="126"/>
    <x v="1168"/>
    <x v="2"/>
    <x v="5"/>
    <x v="5"/>
    <n v="1429456132"/>
    <x v="3638"/>
    <b v="0"/>
    <x v="84"/>
    <b v="0"/>
  </r>
  <r>
    <n v="3639"/>
    <x v="3636"/>
    <s v="POE is a tragicomic musical about the life and works of Edgar Poe, with Death as his therapist helping him find peace in the beyond."/>
    <x v="31"/>
    <x v="116"/>
    <x v="2"/>
    <x v="0"/>
    <x v="0"/>
    <n v="1475853060"/>
    <x v="3639"/>
    <b v="0"/>
    <x v="29"/>
    <b v="0"/>
  </r>
  <r>
    <n v="3640"/>
    <x v="3637"/>
    <s v="Help us bring the SPRING AWAKENING to Frederick, MD! _x000a__x000a_We're producing a project for young adults and could use your help."/>
    <x v="28"/>
    <x v="434"/>
    <x v="2"/>
    <x v="0"/>
    <x v="0"/>
    <n v="1431283530"/>
    <x v="3640"/>
    <b v="0"/>
    <x v="83"/>
    <b v="0"/>
  </r>
  <r>
    <n v="3641"/>
    <x v="3638"/>
    <s v="See Pryor from his teenage years to his last breath featuring his past wives, closest friends. &amp; his fan favorite character Mudbone."/>
    <x v="9"/>
    <x v="117"/>
    <x v="2"/>
    <x v="0"/>
    <x v="0"/>
    <n v="1412485200"/>
    <x v="3641"/>
    <b v="0"/>
    <x v="78"/>
    <b v="0"/>
  </r>
  <r>
    <n v="3642"/>
    <x v="3639"/>
    <s v="All the world's a stage..._x000a_It is my biggest dream to perform my own, selfcreated musical with lots of kids as big as I am able to."/>
    <x v="176"/>
    <x v="493"/>
    <x v="2"/>
    <x v="12"/>
    <x v="3"/>
    <n v="1448902800"/>
    <x v="3642"/>
    <b v="0"/>
    <x v="84"/>
    <b v="0"/>
  </r>
  <r>
    <n v="3643"/>
    <x v="3640"/>
    <s v="It feels like the first time. Like the very first time everyone's coming-of-age comes to the stage. Think 'Wicked', with bad acne."/>
    <x v="31"/>
    <x v="117"/>
    <x v="2"/>
    <x v="0"/>
    <x v="0"/>
    <n v="1447734439"/>
    <x v="3643"/>
    <b v="0"/>
    <x v="78"/>
    <b v="0"/>
  </r>
  <r>
    <n v="3644"/>
    <x v="3641"/>
    <s v="We are the Saugerties High School drama club. Please help us create our musical to keep theater alive!"/>
    <x v="10"/>
    <x v="378"/>
    <x v="2"/>
    <x v="0"/>
    <x v="0"/>
    <n v="1457413140"/>
    <x v="3644"/>
    <b v="0"/>
    <x v="8"/>
    <b v="0"/>
  </r>
  <r>
    <n v="3645"/>
    <x v="3642"/>
    <s v="This new musical comedy empowers women and girls of all ages to be themselves in their shoes, whatever shoes they choose."/>
    <x v="28"/>
    <x v="116"/>
    <x v="2"/>
    <x v="5"/>
    <x v="5"/>
    <n v="1479773838"/>
    <x v="3645"/>
    <b v="0"/>
    <x v="29"/>
    <b v="0"/>
  </r>
  <r>
    <n v="3646"/>
    <x v="3643"/>
    <s v="Develop demo materials for new, true story of teen Revolutionary War heroes - for hybrid film/live stage musical"/>
    <x v="3"/>
    <x v="517"/>
    <x v="2"/>
    <x v="0"/>
    <x v="0"/>
    <n v="1434497400"/>
    <x v="3646"/>
    <b v="0"/>
    <x v="22"/>
    <b v="0"/>
  </r>
  <r>
    <n v="3647"/>
    <x v="3644"/>
    <s v="Zachariah Sheldon is a brilliant, darkly twisted brand new musical with music from Mark Newton and script by Anthony Wilkes"/>
    <x v="2"/>
    <x v="134"/>
    <x v="2"/>
    <x v="1"/>
    <x v="1"/>
    <n v="1475258327"/>
    <x v="3647"/>
    <b v="0"/>
    <x v="84"/>
    <b v="0"/>
  </r>
  <r>
    <n v="3648"/>
    <x v="3645"/>
    <s v="Help Moth Live! Support Moth and its artist collective to achieve its 2014/15 season."/>
    <x v="79"/>
    <x v="2392"/>
    <x v="0"/>
    <x v="0"/>
    <x v="0"/>
    <n v="1412492445"/>
    <x v="3648"/>
    <b v="0"/>
    <x v="196"/>
    <b v="1"/>
  </r>
  <r>
    <n v="3649"/>
    <x v="3646"/>
    <s v="Monies raised will help offset production costs of  transportation of set and actors, theatre rental and advertising costs."/>
    <x v="47"/>
    <x v="1911"/>
    <x v="0"/>
    <x v="5"/>
    <x v="5"/>
    <n v="1402938394"/>
    <x v="3649"/>
    <b v="0"/>
    <x v="22"/>
    <b v="1"/>
  </r>
  <r>
    <n v="3650"/>
    <x v="3647"/>
    <s v="A terse and delicate dissection of male emotions from a rural perspective: fathers and sons, legacy and heritage, molasses and mud."/>
    <x v="2"/>
    <x v="83"/>
    <x v="0"/>
    <x v="1"/>
    <x v="1"/>
    <n v="1454412584"/>
    <x v="3650"/>
    <b v="0"/>
    <x v="57"/>
    <b v="1"/>
  </r>
  <r>
    <n v="3651"/>
    <x v="3648"/>
    <s v="A Chicago staged reading of Jim Cartwright's 1992 play-with-music, &quot;The Rise and Fall of Little Voice.&quot;"/>
    <x v="2"/>
    <x v="624"/>
    <x v="0"/>
    <x v="0"/>
    <x v="0"/>
    <n v="1407686340"/>
    <x v="3651"/>
    <b v="0"/>
    <x v="82"/>
    <b v="1"/>
  </r>
  <r>
    <n v="3652"/>
    <x v="2866"/>
    <s v="A new take on a classic. Under the direction of Rosanna Saracino, We are exploring the darker elements of A Midsummer Night's Dream."/>
    <x v="43"/>
    <x v="2393"/>
    <x v="0"/>
    <x v="5"/>
    <x v="5"/>
    <n v="1472097540"/>
    <x v="3652"/>
    <b v="0"/>
    <x v="57"/>
    <b v="1"/>
  </r>
  <r>
    <n v="3653"/>
    <x v="3649"/>
    <s v="ALLIE is a new dark comedy play which will premiere at the Edinburgh Festival Fringe 2015. Written and produced by Ruaraidh Murray."/>
    <x v="13"/>
    <x v="1118"/>
    <x v="0"/>
    <x v="1"/>
    <x v="1"/>
    <n v="1438764207"/>
    <x v="3653"/>
    <b v="0"/>
    <x v="51"/>
    <b v="1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x v="1"/>
    <n v="1459702800"/>
    <x v="3654"/>
    <b v="0"/>
    <x v="44"/>
    <b v="1"/>
  </r>
  <r>
    <n v="3655"/>
    <x v="3651"/>
    <s v="All aboard for the world premiere of a new steampunk-inspired train adventure play, written by Maggie Lee and directed by Amy Poisson!"/>
    <x v="10"/>
    <x v="2395"/>
    <x v="0"/>
    <x v="0"/>
    <x v="0"/>
    <n v="1437202740"/>
    <x v="3655"/>
    <b v="0"/>
    <x v="1"/>
    <b v="1"/>
  </r>
  <r>
    <n v="3656"/>
    <x v="3652"/>
    <s v="Auch dieses Jahr soll wieder unter der Leitung von Christian Seiler &amp; Bruno Catalano ein Projekt der AG Theater stattfinden."/>
    <x v="10"/>
    <x v="2396"/>
    <x v="0"/>
    <x v="16"/>
    <x v="11"/>
    <n v="1485989940"/>
    <x v="3656"/>
    <b v="0"/>
    <x v="67"/>
    <b v="1"/>
  </r>
  <r>
    <n v="3657"/>
    <x v="3653"/>
    <s v="Vi mindes 400-Ã¥ret for Shakespeares dÃ¸d ved at producere en forestilling, som indeholder alt det, som vi kender Shakespeare for."/>
    <x v="13"/>
    <x v="2397"/>
    <x v="0"/>
    <x v="8"/>
    <x v="7"/>
    <n v="1464817320"/>
    <x v="3657"/>
    <b v="0"/>
    <x v="9"/>
    <b v="1"/>
  </r>
  <r>
    <n v="3658"/>
    <x v="3654"/>
    <s v="Life is hard when your own imaginary friend can't make time for you."/>
    <x v="15"/>
    <x v="17"/>
    <x v="0"/>
    <x v="0"/>
    <x v="0"/>
    <n v="1404273540"/>
    <x v="3658"/>
    <b v="0"/>
    <x v="9"/>
    <b v="1"/>
  </r>
  <r>
    <n v="3659"/>
    <x v="3655"/>
    <s v="We want you to analyze while we dramatize if people who romanticize can recognize true love in a disguise."/>
    <x v="9"/>
    <x v="2398"/>
    <x v="0"/>
    <x v="0"/>
    <x v="0"/>
    <n v="1426775940"/>
    <x v="3659"/>
    <b v="0"/>
    <x v="62"/>
    <b v="1"/>
  </r>
  <r>
    <n v="3660"/>
    <x v="3656"/>
    <s v="We are a young company who have been accepted to put on our play at The Courtyard Theatre. We need Â£250 for flyers, props and costume!"/>
    <x v="49"/>
    <x v="156"/>
    <x v="0"/>
    <x v="1"/>
    <x v="1"/>
    <n v="1419368925"/>
    <x v="3660"/>
    <b v="0"/>
    <x v="19"/>
    <b v="1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x v="0"/>
    <n v="1460260800"/>
    <x v="3661"/>
    <b v="0"/>
    <x v="17"/>
    <b v="1"/>
  </r>
  <r>
    <n v="3662"/>
    <x v="3658"/>
    <s v="I'm an Inuit playwright chosen for the esteemed Arctic Circle Residency in Svalbard to write about 1800's Inuk woman guide, Tookoolito."/>
    <x v="6"/>
    <x v="2400"/>
    <x v="0"/>
    <x v="5"/>
    <x v="5"/>
    <n v="1427775414"/>
    <x v="3662"/>
    <b v="0"/>
    <x v="244"/>
    <b v="1"/>
  </r>
  <r>
    <n v="3663"/>
    <x v="3659"/>
    <s v="Each year our community comes together to put on a fun and funny family show. We need your help to keep our annual event going."/>
    <x v="419"/>
    <x v="731"/>
    <x v="0"/>
    <x v="1"/>
    <x v="1"/>
    <n v="1482321030"/>
    <x v="3663"/>
    <b v="0"/>
    <x v="82"/>
    <b v="1"/>
  </r>
  <r>
    <n v="3664"/>
    <x v="3660"/>
    <s v="An Original Short Play: two young women search for answers about sexuality, the history they are taught, and their animal instincts."/>
    <x v="134"/>
    <x v="983"/>
    <x v="0"/>
    <x v="0"/>
    <x v="0"/>
    <n v="1466056689"/>
    <x v="3664"/>
    <b v="0"/>
    <x v="10"/>
    <b v="1"/>
  </r>
  <r>
    <n v="3665"/>
    <x v="3661"/>
    <s v="A Fantastic creation about Napoleon, through his words and letters, sublimated by a musical score of rare beauty. Magnificent poetry!"/>
    <x v="420"/>
    <x v="2401"/>
    <x v="0"/>
    <x v="6"/>
    <x v="3"/>
    <n v="1446062040"/>
    <x v="3665"/>
    <b v="0"/>
    <x v="25"/>
    <b v="1"/>
  </r>
  <r>
    <n v="3666"/>
    <x v="3662"/>
    <s v="Artistic Internship @ Ojai Playwrights Conference"/>
    <x v="38"/>
    <x v="647"/>
    <x v="0"/>
    <x v="0"/>
    <x v="0"/>
    <n v="1406185200"/>
    <x v="3666"/>
    <b v="0"/>
    <x v="44"/>
    <b v="1"/>
  </r>
  <r>
    <n v="3667"/>
    <x v="3663"/>
    <s v="A short man takes his tall family to court for stealing his height. Help Small Things Theatre take this big story to EdFringe 2015!"/>
    <x v="9"/>
    <x v="2402"/>
    <x v="0"/>
    <x v="1"/>
    <x v="1"/>
    <n v="1437261419"/>
    <x v="3667"/>
    <b v="0"/>
    <x v="6"/>
    <b v="1"/>
  </r>
  <r>
    <n v="3668"/>
    <x v="3664"/>
    <s v="A stunning production of Michele Lowe's biting play, The Smell of the Kill.  Brought to you by Michael Sheeks and his friends &amp; heroes."/>
    <x v="28"/>
    <x v="831"/>
    <x v="0"/>
    <x v="0"/>
    <x v="0"/>
    <n v="1437676380"/>
    <x v="3668"/>
    <b v="0"/>
    <x v="33"/>
    <b v="1"/>
  </r>
  <r>
    <n v="3669"/>
    <x v="3665"/>
    <s v="Prowl Theatre Company is brand new. We are putting on our first play 'Sexual perversity in Chicago', from the 10th to the 16th August"/>
    <x v="28"/>
    <x v="2403"/>
    <x v="0"/>
    <x v="1"/>
    <x v="1"/>
    <n v="1434039137"/>
    <x v="3669"/>
    <b v="0"/>
    <x v="57"/>
    <b v="1"/>
  </r>
  <r>
    <n v="3670"/>
    <x v="3666"/>
    <s v="Debauchery, laughter, violence and politics. Why wouldn't you want help Drama Soc's production of 'Posh' be the best it can be?"/>
    <x v="421"/>
    <x v="854"/>
    <x v="0"/>
    <x v="1"/>
    <x v="1"/>
    <n v="1433113200"/>
    <x v="3670"/>
    <b v="0"/>
    <x v="8"/>
    <b v="1"/>
  </r>
  <r>
    <n v="3671"/>
    <x v="3667"/>
    <s v="Bring a touring character education play about making wise choices to elementary students in Kentuckiana. Vote Kylie for President!"/>
    <x v="8"/>
    <x v="2404"/>
    <x v="0"/>
    <x v="0"/>
    <x v="0"/>
    <n v="1405915140"/>
    <x v="3671"/>
    <b v="0"/>
    <x v="244"/>
    <b v="1"/>
  </r>
  <r>
    <n v="3672"/>
    <x v="3668"/>
    <s v="1984. An IRA bomb explodes at the Grand Hotel. Years on, the bomber and a victim's daughter meet. The meeting changes both their lives."/>
    <x v="9"/>
    <x v="2405"/>
    <x v="0"/>
    <x v="1"/>
    <x v="1"/>
    <n v="1411771384"/>
    <x v="3672"/>
    <b v="0"/>
    <x v="7"/>
    <b v="1"/>
  </r>
  <r>
    <n v="3673"/>
    <x v="3669"/>
    <s v="Zoe is a teenage girl growing up in a deeply disturbing society. If those paid to protect her aren't listening, then who is?"/>
    <x v="23"/>
    <x v="2406"/>
    <x v="0"/>
    <x v="1"/>
    <x v="1"/>
    <n v="1415191920"/>
    <x v="3673"/>
    <b v="0"/>
    <x v="229"/>
    <b v="1"/>
  </r>
  <r>
    <n v="3674"/>
    <x v="3670"/>
    <s v="Theaterprojekt 12. Kl. Waldorfschule Essen. 2 junge Regisseure bringen volles Engagement &amp; Zeit ein. FÃ¼r ihre Finanzierung sammeln wir."/>
    <x v="37"/>
    <x v="605"/>
    <x v="0"/>
    <x v="12"/>
    <x v="3"/>
    <n v="1472936229"/>
    <x v="3674"/>
    <b v="0"/>
    <x v="162"/>
    <b v="1"/>
  </r>
  <r>
    <n v="3675"/>
    <x v="3671"/>
    <s v="3 decades, 3 generations, 3 friends, one house. Real Eyes Theatre explore how our lives are influenced by the decades we grow up in."/>
    <x v="45"/>
    <x v="119"/>
    <x v="0"/>
    <x v="1"/>
    <x v="1"/>
    <n v="1463353200"/>
    <x v="3675"/>
    <b v="0"/>
    <x v="83"/>
    <b v="1"/>
  </r>
  <r>
    <n v="3676"/>
    <x v="3672"/>
    <s v="The Black and White Theatre Company Inc. is a small company who loves to perform and entertain, but needs your support to succeed!"/>
    <x v="134"/>
    <x v="1249"/>
    <x v="0"/>
    <x v="0"/>
    <x v="0"/>
    <n v="1410550484"/>
    <x v="3676"/>
    <b v="0"/>
    <x v="38"/>
    <b v="1"/>
  </r>
  <r>
    <n v="3677"/>
    <x v="3673"/>
    <s v="Goldfish Memory Productions seeks at least $12,000 to begin their first 3 professional projects."/>
    <x v="14"/>
    <x v="2407"/>
    <x v="0"/>
    <x v="0"/>
    <x v="0"/>
    <n v="1404359940"/>
    <x v="3677"/>
    <b v="0"/>
    <x v="473"/>
    <b v="1"/>
  </r>
  <r>
    <n v="3678"/>
    <x v="3674"/>
    <s v="The Ugly Collective takes Some big Some bang to the Underbelly Venues at the Edinburgh Fringe!"/>
    <x v="13"/>
    <x v="420"/>
    <x v="0"/>
    <x v="1"/>
    <x v="1"/>
    <n v="1433076298"/>
    <x v="3678"/>
    <b v="0"/>
    <x v="162"/>
    <b v="1"/>
  </r>
  <r>
    <n v="3679"/>
    <x v="3675"/>
    <s v="Bert V. Royal makes a strong statement about drug use, suicide, teen violence, rebellion and sexual identity in this powerful play."/>
    <x v="13"/>
    <x v="2408"/>
    <x v="0"/>
    <x v="0"/>
    <x v="0"/>
    <n v="1404190740"/>
    <x v="3679"/>
    <b v="0"/>
    <x v="209"/>
    <b v="1"/>
  </r>
  <r>
    <n v="3680"/>
    <x v="3676"/>
    <s v="In The Dudleys! family memories are brought to life as a malfunctioning 8-bit video game. Press Start."/>
    <x v="9"/>
    <x v="2409"/>
    <x v="0"/>
    <x v="0"/>
    <x v="0"/>
    <n v="1475664834"/>
    <x v="3680"/>
    <b v="0"/>
    <x v="69"/>
    <b v="1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x v="0"/>
    <n v="1452872290"/>
    <x v="3681"/>
    <b v="0"/>
    <x v="59"/>
    <b v="1"/>
  </r>
  <r>
    <n v="3682"/>
    <x v="3678"/>
    <s v="My one-woman show invites audiences to join me on my path to pregnancy as I share my neuroses, challenges and revelations."/>
    <x v="9"/>
    <x v="2411"/>
    <x v="0"/>
    <x v="0"/>
    <x v="0"/>
    <n v="1402901940"/>
    <x v="3682"/>
    <b v="0"/>
    <x v="85"/>
    <b v="1"/>
  </r>
  <r>
    <n v="3683"/>
    <x v="3679"/>
    <s v="A Krumpus Story is a dark holiday comedy for anyone who wants a little more spice in their holiday fare."/>
    <x v="8"/>
    <x v="2412"/>
    <x v="0"/>
    <x v="0"/>
    <x v="0"/>
    <n v="1476931696"/>
    <x v="3683"/>
    <b v="0"/>
    <x v="36"/>
    <b v="1"/>
  </r>
  <r>
    <n v="3684"/>
    <x v="3680"/>
    <s v="Thespis Theater Festival presents Cassiopeia: A romantic tale of a bride finding her way to her unknown groom before it is too late."/>
    <x v="47"/>
    <x v="2413"/>
    <x v="0"/>
    <x v="0"/>
    <x v="0"/>
    <n v="1441167586"/>
    <x v="3684"/>
    <b v="0"/>
    <x v="23"/>
    <b v="1"/>
  </r>
  <r>
    <n v="3685"/>
    <x v="3681"/>
    <s v="Bare Theatre &amp; Cirque de Vol Studios are back for another outdoor adventure in the amphitheatre at Raleigh Little Theatre!"/>
    <x v="10"/>
    <x v="2414"/>
    <x v="0"/>
    <x v="0"/>
    <x v="0"/>
    <n v="1400533200"/>
    <x v="3685"/>
    <b v="0"/>
    <x v="149"/>
    <b v="1"/>
  </r>
  <r>
    <n v="3686"/>
    <x v="3682"/>
    <s v="This October, in association with Rogue Productions at FSU, I will be directing a production of Dog sees God."/>
    <x v="18"/>
    <x v="2415"/>
    <x v="0"/>
    <x v="0"/>
    <x v="0"/>
    <n v="1440820740"/>
    <x v="3686"/>
    <b v="0"/>
    <x v="79"/>
    <b v="1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x v="0"/>
    <n v="1403846055"/>
    <x v="3687"/>
    <b v="0"/>
    <x v="20"/>
    <b v="1"/>
  </r>
  <r>
    <n v="3688"/>
    <x v="3684"/>
    <s v="The Tulip Tree is a project I have been passionate about for 5 years. It is an unforgettable story that has never been told."/>
    <x v="9"/>
    <x v="1980"/>
    <x v="0"/>
    <x v="1"/>
    <x v="1"/>
    <n v="1407524004"/>
    <x v="3688"/>
    <b v="0"/>
    <x v="70"/>
    <b v="1"/>
  </r>
  <r>
    <n v="3689"/>
    <x v="3685"/>
    <s v="A humorous, touching play about the joys and challenges of a married couple's tender, yet intense relationship &quot;Love is never random&quot;"/>
    <x v="9"/>
    <x v="504"/>
    <x v="0"/>
    <x v="0"/>
    <x v="0"/>
    <n v="1434925500"/>
    <x v="3689"/>
    <b v="0"/>
    <x v="95"/>
    <b v="1"/>
  </r>
  <r>
    <n v="3690"/>
    <x v="3686"/>
    <s v="A play honoring the lives and legacies of the activists and those remembered at the 1992 ACT UP Ashes Action at The White House"/>
    <x v="15"/>
    <x v="1122"/>
    <x v="0"/>
    <x v="0"/>
    <x v="0"/>
    <n v="1417101683"/>
    <x v="3690"/>
    <b v="0"/>
    <x v="162"/>
    <b v="1"/>
  </r>
  <r>
    <n v="3691"/>
    <x v="3687"/>
    <s v="World Premiere of last play written by Amiri Baraka"/>
    <x v="79"/>
    <x v="2417"/>
    <x v="0"/>
    <x v="0"/>
    <x v="0"/>
    <n v="1425272340"/>
    <x v="3691"/>
    <b v="0"/>
    <x v="220"/>
    <b v="1"/>
  </r>
  <r>
    <n v="3692"/>
    <x v="3688"/>
    <s v="Help us independently produce two great comedies by Christopher Durang."/>
    <x v="28"/>
    <x v="2343"/>
    <x v="0"/>
    <x v="0"/>
    <x v="0"/>
    <n v="1411084800"/>
    <x v="3692"/>
    <b v="0"/>
    <x v="57"/>
    <b v="1"/>
  </r>
  <r>
    <n v="3693"/>
    <x v="3689"/>
    <s v="Jason (Georgia on My Mind), a solo play about a modern quest to the Republic of Georgia in the ancient steps of Jason &amp; the Argonauts"/>
    <x v="422"/>
    <x v="357"/>
    <x v="0"/>
    <x v="1"/>
    <x v="1"/>
    <n v="1448922600"/>
    <x v="3693"/>
    <b v="0"/>
    <x v="25"/>
    <b v="1"/>
  </r>
  <r>
    <n v="3694"/>
    <x v="3690"/>
    <s v="A new play exploring themes of reverence, belief, and certainty. _x000a_&quot;Because what is is, and what is cannot not be...&quot;"/>
    <x v="8"/>
    <x v="2418"/>
    <x v="0"/>
    <x v="0"/>
    <x v="0"/>
    <n v="1465178400"/>
    <x v="3694"/>
    <b v="0"/>
    <x v="65"/>
    <b v="1"/>
  </r>
  <r>
    <n v="3695"/>
    <x v="3691"/>
    <s v="Tony-Award Winning Play, The History Boys brought to you by the Independent Student Production Company Narrative Series: Page to Stage!"/>
    <x v="23"/>
    <x v="2419"/>
    <x v="0"/>
    <x v="0"/>
    <x v="0"/>
    <n v="1421009610"/>
    <x v="3695"/>
    <b v="0"/>
    <x v="51"/>
    <b v="1"/>
  </r>
  <r>
    <n v="3696"/>
    <x v="3692"/>
    <s v="We are 10 years old - please help us celebrate the last 10 years and secure our future for the next 10 years."/>
    <x v="13"/>
    <x v="109"/>
    <x v="0"/>
    <x v="1"/>
    <x v="1"/>
    <n v="1423838916"/>
    <x v="3696"/>
    <b v="0"/>
    <x v="76"/>
    <b v="1"/>
  </r>
  <r>
    <n v="3697"/>
    <x v="3693"/>
    <s v="With your support this one-man show will tour various theatres in the UK - it's a story of hero worship and love beyond the grave."/>
    <x v="13"/>
    <x v="2420"/>
    <x v="0"/>
    <x v="1"/>
    <x v="1"/>
    <n v="1462878648"/>
    <x v="3697"/>
    <b v="0"/>
    <x v="209"/>
    <b v="1"/>
  </r>
  <r>
    <n v="3698"/>
    <x v="3694"/>
    <s v="Two great political plays, separated in authorship by four hundred years but united in their urgency."/>
    <x v="10"/>
    <x v="2421"/>
    <x v="0"/>
    <x v="0"/>
    <x v="0"/>
    <n v="1456946487"/>
    <x v="3698"/>
    <b v="0"/>
    <x v="327"/>
    <b v="1"/>
  </r>
  <r>
    <n v="3699"/>
    <x v="3695"/>
    <s v="Tell Me That You Love Me, a new play about the love affair between Actress and Writer, with the novel Arch of Triumph as the backdrop"/>
    <x v="30"/>
    <x v="2381"/>
    <x v="0"/>
    <x v="0"/>
    <x v="0"/>
    <n v="1413383216"/>
    <x v="3699"/>
    <b v="0"/>
    <x v="244"/>
    <b v="1"/>
  </r>
  <r>
    <n v="3700"/>
    <x v="3696"/>
    <s v="Help me produce the play I have written for my senior project!"/>
    <x v="2"/>
    <x v="2422"/>
    <x v="0"/>
    <x v="0"/>
    <x v="0"/>
    <n v="1412092800"/>
    <x v="3700"/>
    <b v="0"/>
    <x v="59"/>
    <b v="1"/>
  </r>
  <r>
    <n v="3701"/>
    <x v="3697"/>
    <s v="Part-silent film, part-thriller, Dog Show sees four actors play a community of dogs and their owners. One autumn, a killer strikes."/>
    <x v="15"/>
    <x v="2423"/>
    <x v="0"/>
    <x v="1"/>
    <x v="1"/>
    <n v="1433422793"/>
    <x v="3701"/>
    <b v="0"/>
    <x v="70"/>
    <b v="1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x v="1"/>
    <n v="1468191540"/>
    <x v="3702"/>
    <b v="0"/>
    <x v="64"/>
    <b v="1"/>
  </r>
  <r>
    <n v="3703"/>
    <x v="3699"/>
    <s v="Dancing spirits and blood magic come together in-the-park to depict an image of retaliation against oppression in &quot;The Tempest&quot;"/>
    <x v="405"/>
    <x v="2044"/>
    <x v="0"/>
    <x v="0"/>
    <x v="0"/>
    <n v="1471071540"/>
    <x v="3703"/>
    <b v="0"/>
    <x v="209"/>
    <b v="1"/>
  </r>
  <r>
    <n v="3704"/>
    <x v="3700"/>
    <s v="The award-winning Nottingham New Theatre presents an exciting experimental play about the multi-universe theory and love."/>
    <x v="43"/>
    <x v="2424"/>
    <x v="0"/>
    <x v="1"/>
    <x v="1"/>
    <n v="1464712394"/>
    <x v="3704"/>
    <b v="0"/>
    <x v="74"/>
    <b v="1"/>
  </r>
  <r>
    <n v="3705"/>
    <x v="3701"/>
    <s v="The play satirizes the Chicago improvisation scene exposing the rules of the craft and the eccentricities of its participants"/>
    <x v="423"/>
    <x v="2425"/>
    <x v="0"/>
    <x v="0"/>
    <x v="0"/>
    <n v="1403546400"/>
    <x v="3705"/>
    <b v="0"/>
    <x v="2"/>
    <b v="1"/>
  </r>
  <r>
    <n v="3706"/>
    <x v="3702"/>
    <s v="Our original dramatic adaption of this Mozart opera is staged to create visually stunning fun with live music."/>
    <x v="15"/>
    <x v="2426"/>
    <x v="0"/>
    <x v="0"/>
    <x v="0"/>
    <n v="1410558949"/>
    <x v="3706"/>
    <b v="0"/>
    <x v="62"/>
    <b v="1"/>
  </r>
  <r>
    <n v="3707"/>
    <x v="3703"/>
    <s v="Support this collection of new plays by Kansas City writers and the artists who are bringing it to life!"/>
    <x v="28"/>
    <x v="586"/>
    <x v="0"/>
    <x v="0"/>
    <x v="0"/>
    <n v="1469165160"/>
    <x v="3707"/>
    <b v="0"/>
    <x v="23"/>
    <b v="1"/>
  </r>
  <r>
    <n v="3708"/>
    <x v="3704"/>
    <s v="Dear Stone Theater Company brings its inaugural production of Much Ado About Nothing to Logan Square, Chicago. Thanks for watching!"/>
    <x v="176"/>
    <x v="1740"/>
    <x v="0"/>
    <x v="0"/>
    <x v="0"/>
    <n v="1404444286"/>
    <x v="3708"/>
    <b v="0"/>
    <x v="70"/>
    <b v="1"/>
  </r>
  <r>
    <n v="3709"/>
    <x v="3705"/>
    <s v="The filthily talented Ruby and Darling, take you on a raunch-tastic musical discovery of life with a vagina. #sayno"/>
    <x v="28"/>
    <x v="2427"/>
    <x v="0"/>
    <x v="1"/>
    <x v="1"/>
    <n v="1403715546"/>
    <x v="3709"/>
    <b v="0"/>
    <x v="2"/>
    <b v="1"/>
  </r>
  <r>
    <n v="3710"/>
    <x v="3706"/>
    <s v="A comedy about, life, death, men, women, and the power of a good Kegel."/>
    <x v="46"/>
    <x v="2428"/>
    <x v="0"/>
    <x v="0"/>
    <x v="0"/>
    <n v="1428068988"/>
    <x v="3710"/>
    <b v="0"/>
    <x v="74"/>
    <b v="1"/>
  </r>
  <r>
    <n v="3711"/>
    <x v="3707"/>
    <s v="Two teachers and twenty kids bring one of Shakespeare's plays to life!"/>
    <x v="2"/>
    <x v="365"/>
    <x v="0"/>
    <x v="0"/>
    <x v="0"/>
    <n v="1402848000"/>
    <x v="3711"/>
    <b v="0"/>
    <x v="64"/>
    <b v="1"/>
  </r>
  <r>
    <n v="3712"/>
    <x v="3708"/>
    <s v="Married, Single, Divorced, Straight, Gay, Transgendered, Birth Mother, Adoptive Mother.... Everyone has a story.  These are ours."/>
    <x v="51"/>
    <x v="2429"/>
    <x v="0"/>
    <x v="0"/>
    <x v="0"/>
    <n v="1433055540"/>
    <x v="3712"/>
    <b v="0"/>
    <x v="201"/>
    <b v="1"/>
  </r>
  <r>
    <n v="3713"/>
    <x v="3709"/>
    <s v="Matt Fotis's play, Nights on the Couch, was accepted to the 28th Annual Strawberry One Act Festival! Show your support!"/>
    <x v="13"/>
    <x v="1944"/>
    <x v="0"/>
    <x v="0"/>
    <x v="0"/>
    <n v="1465062166"/>
    <x v="3713"/>
    <b v="0"/>
    <x v="10"/>
    <b v="1"/>
  </r>
  <r>
    <n v="3714"/>
    <x v="3710"/>
    <s v="This summer, help some of the top high school theater students from across the country come to NYC to create a world premiere play."/>
    <x v="3"/>
    <x v="990"/>
    <x v="0"/>
    <x v="0"/>
    <x v="0"/>
    <n v="1432612740"/>
    <x v="3714"/>
    <b v="0"/>
    <x v="174"/>
    <b v="1"/>
  </r>
  <r>
    <n v="3715"/>
    <x v="3711"/>
    <s v="Vibrant contemporary political theatre, exploring the professional and human impact of the growing corporate culture in education."/>
    <x v="8"/>
    <x v="2430"/>
    <x v="0"/>
    <x v="1"/>
    <x v="1"/>
    <n v="1427806320"/>
    <x v="3715"/>
    <b v="0"/>
    <x v="74"/>
    <b v="1"/>
  </r>
  <r>
    <n v="3716"/>
    <x v="3712"/>
    <s v="I am raising money to pay for the rights to produce Sylvia by A.R. Gurney. The show will be a fundraiser for Wayside Waifs."/>
    <x v="134"/>
    <x v="2431"/>
    <x v="0"/>
    <x v="0"/>
    <x v="0"/>
    <n v="1453411109"/>
    <x v="3716"/>
    <b v="0"/>
    <x v="54"/>
    <b v="1"/>
  </r>
  <r>
    <n v="3717"/>
    <x v="3713"/>
    <s v="A heart-warming comedy by award-winning writer about Love, Sex, Friendship of three old gay men in their 60s'!"/>
    <x v="23"/>
    <x v="2432"/>
    <x v="0"/>
    <x v="1"/>
    <x v="1"/>
    <n v="1431204449"/>
    <x v="3717"/>
    <b v="0"/>
    <x v="62"/>
    <b v="1"/>
  </r>
  <r>
    <n v="3718"/>
    <x v="3714"/>
    <s v="William Carlisle has the world at his feet but its weight on his shoulders. He is intelligent, articulate and fucked."/>
    <x v="2"/>
    <x v="1890"/>
    <x v="0"/>
    <x v="1"/>
    <x v="1"/>
    <n v="1425057075"/>
    <x v="3718"/>
    <b v="0"/>
    <x v="67"/>
    <b v="1"/>
  </r>
  <r>
    <n v="3719"/>
    <x v="3715"/>
    <s v="A new piece of physical theatre about love, regret and longing."/>
    <x v="48"/>
    <x v="2433"/>
    <x v="0"/>
    <x v="1"/>
    <x v="1"/>
    <n v="1434994266"/>
    <x v="3719"/>
    <b v="0"/>
    <x v="80"/>
    <b v="1"/>
  </r>
  <r>
    <n v="3720"/>
    <x v="3716"/>
    <s v="Breaking the American Indian stereotype in the American Theatre."/>
    <x v="126"/>
    <x v="2434"/>
    <x v="0"/>
    <x v="0"/>
    <x v="0"/>
    <n v="1435881006"/>
    <x v="3720"/>
    <b v="0"/>
    <x v="244"/>
    <b v="1"/>
  </r>
  <r>
    <n v="3721"/>
    <x v="3717"/>
    <s v="Our birthing pains are over! Mamai Theatre Co. has delivered. Ease our growing pains as we move to downtown venues &amp; Playhouse Square!"/>
    <x v="10"/>
    <x v="2435"/>
    <x v="0"/>
    <x v="0"/>
    <x v="0"/>
    <n v="1415230084"/>
    <x v="3721"/>
    <b v="0"/>
    <x v="34"/>
    <b v="1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x v="5"/>
    <n v="1455231540"/>
    <x v="3722"/>
    <b v="0"/>
    <x v="2"/>
    <b v="1"/>
  </r>
  <r>
    <n v="3723"/>
    <x v="3719"/>
    <s v="Saltmine Theatre Company present Beauty and the Beast:"/>
    <x v="37"/>
    <x v="2437"/>
    <x v="0"/>
    <x v="1"/>
    <x v="1"/>
    <n v="1417374262"/>
    <x v="3723"/>
    <b v="0"/>
    <x v="287"/>
    <b v="1"/>
  </r>
  <r>
    <n v="3724"/>
    <x v="3720"/>
    <s v="One man, one monster, one unforgettable act of violence. This is the story of the worldâ€™s most notorious terrorist. It is going to USA"/>
    <x v="270"/>
    <x v="2438"/>
    <x v="0"/>
    <x v="1"/>
    <x v="1"/>
    <n v="1462402800"/>
    <x v="3724"/>
    <b v="0"/>
    <x v="30"/>
    <b v="1"/>
  </r>
  <r>
    <n v="3725"/>
    <x v="3721"/>
    <s v="A small theatre company taking 'Mine' on tour in early 2016. 'Mine' is a modern play and we hope to break on to the stage with a bang."/>
    <x v="43"/>
    <x v="1363"/>
    <x v="0"/>
    <x v="1"/>
    <x v="1"/>
    <n v="1455831000"/>
    <x v="3725"/>
    <b v="0"/>
    <x v="41"/>
    <b v="1"/>
  </r>
  <r>
    <n v="3726"/>
    <x v="3722"/>
    <s v="A week of rehearsal culminating in a staged reading of our three-actor adaptation of &quot;Howards End,&quot; for potential producers."/>
    <x v="16"/>
    <x v="2439"/>
    <x v="0"/>
    <x v="0"/>
    <x v="0"/>
    <n v="1461963600"/>
    <x v="3726"/>
    <b v="0"/>
    <x v="67"/>
    <b v="1"/>
  </r>
  <r>
    <n v="3727"/>
    <x v="3723"/>
    <s v="It's exactly what you think it is: a historical parody of your favorite sitcom about a bar and its psychiatrist spinoff!"/>
    <x v="13"/>
    <x v="1132"/>
    <x v="0"/>
    <x v="0"/>
    <x v="0"/>
    <n v="1476939300"/>
    <x v="3727"/>
    <b v="0"/>
    <x v="51"/>
    <b v="1"/>
  </r>
  <r>
    <n v="3728"/>
    <x v="3724"/>
    <s v="Bare Bones Shakespeare's first season will start with a DFW school touring show: Romeo and Juliet."/>
    <x v="22"/>
    <x v="2440"/>
    <x v="2"/>
    <x v="0"/>
    <x v="0"/>
    <n v="1439957176"/>
    <x v="3728"/>
    <b v="0"/>
    <x v="162"/>
    <b v="0"/>
  </r>
  <r>
    <n v="3729"/>
    <x v="3725"/>
    <s v="Shoe-string, Independent theater with a focus on art that makes you think.  Next, we're putting on an award winning Steve Martin play!"/>
    <x v="10"/>
    <x v="2441"/>
    <x v="2"/>
    <x v="0"/>
    <x v="0"/>
    <n v="1427082912"/>
    <x v="3729"/>
    <b v="0"/>
    <x v="81"/>
    <b v="0"/>
  </r>
  <r>
    <n v="3730"/>
    <x v="3726"/>
    <s v="&quot;MARK TWAIN IS HELL FOR THE COMPANY&quot; is an original theatrical production created and under development by Jeff Lowe."/>
    <x v="28"/>
    <x v="173"/>
    <x v="2"/>
    <x v="0"/>
    <x v="0"/>
    <n v="1439828159"/>
    <x v="3730"/>
    <b v="0"/>
    <x v="29"/>
    <b v="0"/>
  </r>
  <r>
    <n v="3731"/>
    <x v="3727"/>
    <s v="A long distance wrong number leads to love, but with Emily flying in to finally meet, Nick somehow forgot to mention he's blind."/>
    <x v="62"/>
    <x v="972"/>
    <x v="2"/>
    <x v="0"/>
    <x v="0"/>
    <n v="1420860180"/>
    <x v="3731"/>
    <b v="0"/>
    <x v="8"/>
    <b v="0"/>
  </r>
  <r>
    <n v="3732"/>
    <x v="3728"/>
    <s v="Mijn solo voorstelling gaat over Elektra (Sophokles) en hoe zij als jongere alles beleeft en meemaakt!"/>
    <x v="16"/>
    <x v="449"/>
    <x v="2"/>
    <x v="9"/>
    <x v="3"/>
    <n v="1422100800"/>
    <x v="3732"/>
    <b v="0"/>
    <x v="80"/>
    <b v="0"/>
  </r>
  <r>
    <n v="3733"/>
    <x v="3729"/>
    <s v="want to donate tickets to residents who live in the community that cant afford the 35.00 price of ticket"/>
    <x v="15"/>
    <x v="117"/>
    <x v="2"/>
    <x v="0"/>
    <x v="0"/>
    <n v="1429396200"/>
    <x v="3733"/>
    <b v="0"/>
    <x v="78"/>
    <b v="0"/>
  </r>
  <r>
    <n v="3734"/>
    <x v="3730"/>
    <s v="Shakespeare's plays have an important message for the world. Bosnia needs to hear. Bring Shakespeare to Sarajevo! Fund performances!"/>
    <x v="15"/>
    <x v="2442"/>
    <x v="2"/>
    <x v="0"/>
    <x v="0"/>
    <n v="1432589896"/>
    <x v="3734"/>
    <b v="0"/>
    <x v="63"/>
    <b v="0"/>
  </r>
  <r>
    <n v="3735"/>
    <x v="3731"/>
    <s v="Young Actor's taking on a Jacobean tragedy. Family, betrayal, love, lust, sex and death."/>
    <x v="325"/>
    <x v="170"/>
    <x v="2"/>
    <x v="1"/>
    <x v="1"/>
    <n v="1432831089"/>
    <x v="3735"/>
    <b v="0"/>
    <x v="84"/>
    <b v="0"/>
  </r>
  <r>
    <n v="3736"/>
    <x v="3732"/>
    <s v="Hot Dogs is a new play that tackles sexism in schools and addresses issues that current sex/relationship education fails to."/>
    <x v="15"/>
    <x v="115"/>
    <x v="2"/>
    <x v="1"/>
    <x v="1"/>
    <n v="1427133600"/>
    <x v="3736"/>
    <b v="0"/>
    <x v="29"/>
    <b v="0"/>
  </r>
  <r>
    <n v="3737"/>
    <x v="3476"/>
    <s v="The ASU Theatre and Shakespeare Club presents Measure For Measure directed by Jordyn Ochser."/>
    <x v="176"/>
    <x v="403"/>
    <x v="2"/>
    <x v="0"/>
    <x v="0"/>
    <n v="1447311540"/>
    <x v="3737"/>
    <b v="0"/>
    <x v="80"/>
    <b v="0"/>
  </r>
  <r>
    <n v="3738"/>
    <x v="3733"/>
    <s v="A filmic, fast-paced exploration of trust, making its debut at Camden People's Theatre this July."/>
    <x v="15"/>
    <x v="795"/>
    <x v="2"/>
    <x v="1"/>
    <x v="1"/>
    <n v="1405461600"/>
    <x v="3738"/>
    <b v="0"/>
    <x v="79"/>
    <b v="0"/>
  </r>
  <r>
    <n v="3739"/>
    <x v="3734"/>
    <s v="Jonny Labey (Eastenders) leads this poetic production as WWI poet Rupert Brooke, in this dynamic, moving portrait of a flawed genius."/>
    <x v="23"/>
    <x v="1007"/>
    <x v="2"/>
    <x v="1"/>
    <x v="1"/>
    <n v="1468752468"/>
    <x v="3739"/>
    <b v="0"/>
    <x v="22"/>
    <b v="0"/>
  </r>
  <r>
    <n v="3740"/>
    <x v="3735"/>
    <s v="Savage in Limbo is the pilot production of dasGROUP Theatre; a Dallas-based production company with an eye for grit &amp; love of theatre."/>
    <x v="13"/>
    <x v="1812"/>
    <x v="2"/>
    <x v="0"/>
    <x v="0"/>
    <n v="1407808438"/>
    <x v="3740"/>
    <b v="0"/>
    <x v="25"/>
    <b v="0"/>
  </r>
  <r>
    <n v="3741"/>
    <x v="3736"/>
    <s v="A small community with a love for theater would like to continue. Help the children of this community continue."/>
    <x v="22"/>
    <x v="117"/>
    <x v="2"/>
    <x v="0"/>
    <x v="0"/>
    <n v="1450389950"/>
    <x v="3741"/>
    <b v="0"/>
    <x v="78"/>
    <b v="0"/>
  </r>
  <r>
    <n v="3742"/>
    <x v="3737"/>
    <s v="In the midst of dealing with sending their son off to the army, Mitch and Melanie Jennings plan a family reunion to ease their sorrow."/>
    <x v="10"/>
    <x v="173"/>
    <x v="2"/>
    <x v="0"/>
    <x v="0"/>
    <n v="1409980144"/>
    <x v="3742"/>
    <b v="0"/>
    <x v="80"/>
    <b v="0"/>
  </r>
  <r>
    <n v="3743"/>
    <x v="3738"/>
    <s v="I'm taking the Adventures of Huckleberry Finn puppet show down the Mississippi River!"/>
    <x v="41"/>
    <x v="117"/>
    <x v="2"/>
    <x v="0"/>
    <x v="0"/>
    <n v="1404406964"/>
    <x v="3743"/>
    <b v="0"/>
    <x v="78"/>
    <b v="0"/>
  </r>
  <r>
    <n v="3744"/>
    <x v="3739"/>
    <s v="This summer, The Spotlight Players are celebrating Christmas in July with a presentation of Ken Ludwig's side splitting comedy."/>
    <x v="38"/>
    <x v="117"/>
    <x v="2"/>
    <x v="0"/>
    <x v="0"/>
    <n v="1404532740"/>
    <x v="3744"/>
    <b v="0"/>
    <x v="78"/>
    <b v="0"/>
  </r>
  <r>
    <n v="3745"/>
    <x v="3740"/>
    <s v="Tyke wants to expand her puppet theater show to weekly online web shows and is looking for backers."/>
    <x v="213"/>
    <x v="115"/>
    <x v="2"/>
    <x v="0"/>
    <x v="0"/>
    <n v="1407689102"/>
    <x v="3745"/>
    <b v="0"/>
    <x v="29"/>
    <b v="0"/>
  </r>
  <r>
    <n v="3746"/>
    <x v="3741"/>
    <s v="Generational curses CAN be broken...right?"/>
    <x v="0"/>
    <x v="1672"/>
    <x v="2"/>
    <x v="0"/>
    <x v="0"/>
    <n v="1475918439"/>
    <x v="3746"/>
    <b v="0"/>
    <x v="29"/>
    <b v="0"/>
  </r>
  <r>
    <n v="3747"/>
    <x v="3742"/>
    <s v="The world premiere of an astonishing new play by acclaimed writer Atiha Sen Gupta."/>
    <x v="30"/>
    <x v="379"/>
    <x v="2"/>
    <x v="1"/>
    <x v="1"/>
    <n v="1436137140"/>
    <x v="3747"/>
    <b v="0"/>
    <x v="29"/>
    <b v="0"/>
  </r>
  <r>
    <n v="3748"/>
    <x v="3743"/>
    <s v="An irreverent look at the Iowa Caucuses and the oversized role this undersized state plays in the presidential election process."/>
    <x v="10"/>
    <x v="2443"/>
    <x v="0"/>
    <x v="0"/>
    <x v="0"/>
    <n v="1455602340"/>
    <x v="3748"/>
    <b v="0"/>
    <x v="47"/>
    <b v="1"/>
  </r>
  <r>
    <n v="3749"/>
    <x v="3744"/>
    <s v="A night of music, fellowship, and a reflection of my experiences over the past 4 years at Ball State University."/>
    <x v="2"/>
    <x v="2"/>
    <x v="0"/>
    <x v="0"/>
    <x v="0"/>
    <n v="1461902340"/>
    <x v="3749"/>
    <b v="0"/>
    <x v="63"/>
    <b v="1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x v="0"/>
    <n v="1423555140"/>
    <x v="3750"/>
    <b v="0"/>
    <x v="33"/>
    <b v="1"/>
  </r>
  <r>
    <n v="3751"/>
    <x v="3746"/>
    <s v="I will be performing in TWO productions to kick off the 2016 season. NEED HELP TO FUND THESE GREAT SHOWS!"/>
    <x v="28"/>
    <x v="2445"/>
    <x v="0"/>
    <x v="0"/>
    <x v="0"/>
    <n v="1459641073"/>
    <x v="3751"/>
    <b v="0"/>
    <x v="202"/>
    <b v="1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x v="1"/>
    <n v="1476651600"/>
    <x v="3752"/>
    <b v="0"/>
    <x v="41"/>
    <b v="1"/>
  </r>
  <r>
    <n v="3753"/>
    <x v="3748"/>
    <s v="An English-language production of the opera TannhÃ¤user. Some of the greatest songs ever composed, now with lyrics we can understand."/>
    <x v="10"/>
    <x v="2446"/>
    <x v="0"/>
    <x v="0"/>
    <x v="0"/>
    <n v="1433289600"/>
    <x v="3753"/>
    <b v="0"/>
    <x v="209"/>
    <b v="1"/>
  </r>
  <r>
    <n v="3754"/>
    <x v="3749"/>
    <s v="CitÃ© des Arts needs your help in funding their fall production of the hit musical comedy &quot;Little Shop of Horrors.&quot;"/>
    <x v="30"/>
    <x v="142"/>
    <x v="0"/>
    <x v="0"/>
    <x v="0"/>
    <n v="1406350740"/>
    <x v="3754"/>
    <b v="0"/>
    <x v="74"/>
    <b v="1"/>
  </r>
  <r>
    <n v="3755"/>
    <x v="3750"/>
    <s v="We have formed an innovative company that aims to create musical comedic performances suitable for a range of venues."/>
    <x v="131"/>
    <x v="2447"/>
    <x v="0"/>
    <x v="1"/>
    <x v="1"/>
    <n v="1460753307"/>
    <x v="3755"/>
    <b v="0"/>
    <x v="33"/>
    <b v="1"/>
  </r>
  <r>
    <n v="3756"/>
    <x v="3751"/>
    <s v="&quot;Into the Woods, it's time to go!&quot; purple light presents a reimagined take on Sondheim and Lapine's musical masterwork."/>
    <x v="37"/>
    <x v="2448"/>
    <x v="0"/>
    <x v="0"/>
    <x v="0"/>
    <n v="1402515198"/>
    <x v="3756"/>
    <b v="0"/>
    <x v="57"/>
    <b v="1"/>
  </r>
  <r>
    <n v="3757"/>
    <x v="3752"/>
    <s v="New Anti-Bullying Musical's cast of 30 kids is ready to &quot;speak up and reach out&quot; to the world by recording a show CD!"/>
    <x v="8"/>
    <x v="2449"/>
    <x v="0"/>
    <x v="0"/>
    <x v="0"/>
    <n v="1417465515"/>
    <x v="3757"/>
    <b v="0"/>
    <x v="133"/>
    <b v="1"/>
  </r>
  <r>
    <n v="3758"/>
    <x v="3753"/>
    <s v="LUIGI'S LADIES: an original one-woman musical comedy"/>
    <x v="15"/>
    <x v="317"/>
    <x v="0"/>
    <x v="0"/>
    <x v="0"/>
    <n v="1400475600"/>
    <x v="3758"/>
    <b v="0"/>
    <x v="55"/>
    <b v="1"/>
  </r>
  <r>
    <n v="3759"/>
    <x v="3754"/>
    <s v="A production company specializing in small-scale musicals"/>
    <x v="23"/>
    <x v="2450"/>
    <x v="0"/>
    <x v="0"/>
    <x v="0"/>
    <n v="1440556553"/>
    <x v="3759"/>
    <b v="0"/>
    <x v="106"/>
    <b v="1"/>
  </r>
  <r>
    <n v="3760"/>
    <x v="3755"/>
    <s v="Two Shows: SIRENS and The Girl From Bare Cove. A community of artists determined to give voice to survivors of sexual violence."/>
    <x v="10"/>
    <x v="2451"/>
    <x v="0"/>
    <x v="0"/>
    <x v="0"/>
    <n v="1399293386"/>
    <x v="3760"/>
    <b v="0"/>
    <x v="110"/>
    <b v="1"/>
  </r>
  <r>
    <n v="3761"/>
    <x v="3756"/>
    <s v="liveartshow returns with a new work at the Arcola this summer. Marsha is a story combining opera, dance and theatre... with a unicorn"/>
    <x v="2"/>
    <x v="83"/>
    <x v="0"/>
    <x v="1"/>
    <x v="1"/>
    <n v="1439247600"/>
    <x v="3761"/>
    <b v="0"/>
    <x v="83"/>
    <b v="1"/>
  </r>
  <r>
    <n v="3762"/>
    <x v="3757"/>
    <s v="We are trying to raise money to perform a musical we have written, called &quot;Iolite&quot;, at the Edinburgh Fringe in 2015."/>
    <x v="21"/>
    <x v="2452"/>
    <x v="0"/>
    <x v="1"/>
    <x v="1"/>
    <n v="1438543889"/>
    <x v="3762"/>
    <b v="0"/>
    <x v="33"/>
    <b v="1"/>
  </r>
  <r>
    <n v="3763"/>
    <x v="3758"/>
    <s v="A musical about two guys writing a musical about...two guys writing a musical."/>
    <x v="10"/>
    <x v="97"/>
    <x v="0"/>
    <x v="0"/>
    <x v="0"/>
    <n v="1427907626"/>
    <x v="3763"/>
    <b v="0"/>
    <x v="99"/>
    <b v="1"/>
  </r>
  <r>
    <n v="3764"/>
    <x v="3759"/>
    <s v="Talented, hard-working performers for Into the Woods JR need your help in renting microphones for our show!"/>
    <x v="15"/>
    <x v="646"/>
    <x v="0"/>
    <x v="0"/>
    <x v="0"/>
    <n v="1464482160"/>
    <x v="3764"/>
    <b v="0"/>
    <x v="74"/>
    <b v="1"/>
  </r>
  <r>
    <n v="3765"/>
    <x v="3760"/>
    <s v="An new musical from Laura Grill &amp; Misha Chowdhury about relationships, Relationships, and the moments that change everything."/>
    <x v="39"/>
    <x v="2453"/>
    <x v="0"/>
    <x v="0"/>
    <x v="0"/>
    <n v="1406745482"/>
    <x v="3765"/>
    <b v="0"/>
    <x v="329"/>
    <b v="1"/>
  </r>
  <r>
    <n v="3766"/>
    <x v="3761"/>
    <s v="Trapped on a stalled New York subway, seven strangers realize it's not just the train that's stuck."/>
    <x v="3"/>
    <x v="2454"/>
    <x v="0"/>
    <x v="0"/>
    <x v="0"/>
    <n v="1404360045"/>
    <x v="3766"/>
    <b v="0"/>
    <x v="93"/>
    <b v="1"/>
  </r>
  <r>
    <n v="3767"/>
    <x v="3762"/>
    <s v="A ragtag crew collaborating on a live performance for the first time, with music as their medium and NYC as their inspiration."/>
    <x v="13"/>
    <x v="2455"/>
    <x v="0"/>
    <x v="0"/>
    <x v="0"/>
    <n v="1425185940"/>
    <x v="3767"/>
    <b v="0"/>
    <x v="66"/>
    <b v="1"/>
  </r>
  <r>
    <n v="3768"/>
    <x v="3763"/>
    <s v="Meet Dani, a 9 year old battling leukemia. This witty musical inspires us to believe in the indomitable power of human imagination."/>
    <x v="23"/>
    <x v="2456"/>
    <x v="0"/>
    <x v="0"/>
    <x v="0"/>
    <n v="1402594090"/>
    <x v="3768"/>
    <b v="0"/>
    <x v="6"/>
    <b v="1"/>
  </r>
  <r>
    <n v="3769"/>
    <x v="3764"/>
    <s v="&quot;I wanted to tell the story of two people in love, who were never in the same place at the same time.&quot;- Jason Robert Brown"/>
    <x v="184"/>
    <x v="1742"/>
    <x v="0"/>
    <x v="0"/>
    <x v="0"/>
    <n v="1460730079"/>
    <x v="3769"/>
    <b v="0"/>
    <x v="41"/>
    <b v="1"/>
  </r>
  <r>
    <n v="3770"/>
    <x v="3765"/>
    <s v="The incredible story of woman's fight to clear her brother from the charge of cowardice in the Great War, brought to life musically"/>
    <x v="13"/>
    <x v="41"/>
    <x v="0"/>
    <x v="1"/>
    <x v="1"/>
    <n v="1434234010"/>
    <x v="3770"/>
    <b v="0"/>
    <x v="9"/>
    <b v="1"/>
  </r>
  <r>
    <n v="3771"/>
    <x v="3766"/>
    <s v="I would like to make a demo recording of six songs from COME OUT SWINGIN'!"/>
    <x v="28"/>
    <x v="2457"/>
    <x v="0"/>
    <x v="0"/>
    <x v="0"/>
    <n v="1463529600"/>
    <x v="3771"/>
    <b v="0"/>
    <x v="44"/>
    <b v="1"/>
  </r>
  <r>
    <n v="3772"/>
    <x v="3767"/>
    <s v="A dark comedy about two girls, one knee, and the 1994 Olympics. Help us make sure &quot;Tonya and Nancy&quot; rocks!"/>
    <x v="10"/>
    <x v="2458"/>
    <x v="0"/>
    <x v="0"/>
    <x v="0"/>
    <n v="1480399200"/>
    <x v="3772"/>
    <b v="0"/>
    <x v="51"/>
    <b v="1"/>
  </r>
  <r>
    <n v="3773"/>
    <x v="3768"/>
    <s v="A dramatic hip-hopera, inspired from monologues written by the performers."/>
    <x v="10"/>
    <x v="106"/>
    <x v="0"/>
    <x v="0"/>
    <x v="0"/>
    <n v="1479175680"/>
    <x v="3773"/>
    <b v="0"/>
    <x v="7"/>
    <b v="1"/>
  </r>
  <r>
    <n v="3774"/>
    <x v="3769"/>
    <s v="Mabel Moon and her co-pilot Silvertoes are coming to earth in the form of a 35 minute interactive and educational musical adventure  !"/>
    <x v="30"/>
    <x v="911"/>
    <x v="0"/>
    <x v="5"/>
    <x v="5"/>
    <n v="1428606055"/>
    <x v="3774"/>
    <b v="0"/>
    <x v="20"/>
    <b v="1"/>
  </r>
  <r>
    <n v="3775"/>
    <x v="3770"/>
    <s v="Travis Kent joins forces with some of today's brightest contemporary composers for an evening full of firsts at 54 Below."/>
    <x v="13"/>
    <x v="557"/>
    <x v="0"/>
    <x v="0"/>
    <x v="0"/>
    <n v="1428552000"/>
    <x v="3775"/>
    <b v="0"/>
    <x v="25"/>
    <b v="1"/>
  </r>
  <r>
    <n v="3776"/>
    <x v="3771"/>
    <s v="The volunteers of TACFA work to &quot;create community through the arts&quot; by putting on a Broadway show that everyone can afford to  attend."/>
    <x v="6"/>
    <x v="763"/>
    <x v="0"/>
    <x v="0"/>
    <x v="0"/>
    <n v="1406854800"/>
    <x v="3776"/>
    <b v="0"/>
    <x v="225"/>
    <b v="1"/>
  </r>
  <r>
    <n v="3777"/>
    <x v="3772"/>
    <s v="This musical adventure is a funny and heartwarming story of Mimi, a rebellious young girl who is spirited to Ghostlynd."/>
    <x v="13"/>
    <x v="2459"/>
    <x v="0"/>
    <x v="0"/>
    <x v="0"/>
    <n v="1411790400"/>
    <x v="3777"/>
    <b v="0"/>
    <x v="211"/>
    <b v="1"/>
  </r>
  <r>
    <n v="3778"/>
    <x v="3773"/>
    <s v="Sponsor an AVENUE Q puppet for The Barn Players April 2015 production."/>
    <x v="262"/>
    <x v="570"/>
    <x v="0"/>
    <x v="0"/>
    <x v="0"/>
    <n v="1423942780"/>
    <x v="3778"/>
    <b v="0"/>
    <x v="17"/>
    <b v="1"/>
  </r>
  <r>
    <n v="3779"/>
    <x v="3774"/>
    <s v="A fresh, re-telling of the Jesus story for a new generation."/>
    <x v="36"/>
    <x v="2460"/>
    <x v="0"/>
    <x v="0"/>
    <x v="0"/>
    <n v="1459010340"/>
    <x v="3779"/>
    <b v="0"/>
    <x v="248"/>
    <b v="1"/>
  </r>
  <r>
    <n v="3780"/>
    <x v="3775"/>
    <s v="Melissa Youth OnSTAGE (MYO) provides kids in North Collin County with the very best in youth theatre opportunities."/>
    <x v="30"/>
    <x v="142"/>
    <x v="0"/>
    <x v="0"/>
    <x v="0"/>
    <n v="1436817960"/>
    <x v="3780"/>
    <b v="0"/>
    <x v="209"/>
    <b v="1"/>
  </r>
  <r>
    <n v="3781"/>
    <x v="3776"/>
    <s v="Support Keith in his journey from unemployment to Off-Broadway in the triumphant return of I GOT FIRED: A SORT-OF-TRUE REVENGE MUSICAL."/>
    <x v="37"/>
    <x v="2461"/>
    <x v="0"/>
    <x v="0"/>
    <x v="0"/>
    <n v="1410210685"/>
    <x v="3781"/>
    <b v="0"/>
    <x v="47"/>
    <b v="1"/>
  </r>
  <r>
    <n v="3782"/>
    <x v="3777"/>
    <s v="No Horizon.  A unique musical inspired by the remarkable, forgotten story of Nicholas Saunderson - a tale of passion and aspiration."/>
    <x v="13"/>
    <x v="1256"/>
    <x v="0"/>
    <x v="1"/>
    <x v="1"/>
    <n v="1469401200"/>
    <x v="3782"/>
    <b v="0"/>
    <x v="74"/>
    <b v="1"/>
  </r>
  <r>
    <n v="3783"/>
    <x v="3778"/>
    <s v="Help fund Doro &amp; Diega's journey to the Orlando Fringe 2016. A brand new choose-your-own adventure musical!"/>
    <x v="38"/>
    <x v="2462"/>
    <x v="0"/>
    <x v="0"/>
    <x v="0"/>
    <n v="1458057600"/>
    <x v="3783"/>
    <b v="0"/>
    <x v="54"/>
    <b v="1"/>
  </r>
  <r>
    <n v="3784"/>
    <x v="3779"/>
    <s v="This year, we will be producing the cult classic Little Shop of Horrors with your proceeds going towards venue and production costs."/>
    <x v="28"/>
    <x v="1900"/>
    <x v="0"/>
    <x v="5"/>
    <x v="5"/>
    <n v="1468193532"/>
    <x v="3784"/>
    <b v="0"/>
    <x v="73"/>
    <b v="1"/>
  </r>
  <r>
    <n v="3785"/>
    <x v="3780"/>
    <s v="Chess. Betrayal. Blueberry yoghurts. &quot;Pawn&quot; - a new musical by Oxford students - needs funding to go to the Edinburgh Fringe!"/>
    <x v="13"/>
    <x v="10"/>
    <x v="0"/>
    <x v="1"/>
    <x v="1"/>
    <n v="1470132180"/>
    <x v="3785"/>
    <b v="0"/>
    <x v="209"/>
    <b v="1"/>
  </r>
  <r>
    <n v="3786"/>
    <x v="3781"/>
    <s v="The brainchild of Coleman Peterson and Janice Gilbert.  The funding will be used to professionally record the songs."/>
    <x v="12"/>
    <x v="2463"/>
    <x v="0"/>
    <x v="0"/>
    <x v="0"/>
    <n v="1464310475"/>
    <x v="3786"/>
    <b v="0"/>
    <x v="26"/>
    <b v="1"/>
  </r>
  <r>
    <n v="3787"/>
    <x v="3782"/>
    <s v="The Happiest Show on Earth is a Disney musical revue to benefit the Make-A-Wish foundation. Funds for production needed."/>
    <x v="18"/>
    <x v="574"/>
    <x v="0"/>
    <x v="0"/>
    <x v="0"/>
    <n v="1436587140"/>
    <x v="3787"/>
    <b v="0"/>
    <x v="73"/>
    <b v="1"/>
  </r>
  <r>
    <n v="3788"/>
    <x v="3783"/>
    <s v="A STORY OF BAGELS AND LOCKS!_x000a__x000a_A JEWISH GIRL FINDS HERSELF ON A UNEXPECTED TRIP TO_x000a_&quot;A SPIRITUAL EXPERIENCE&quot; !"/>
    <x v="96"/>
    <x v="83"/>
    <x v="2"/>
    <x v="0"/>
    <x v="0"/>
    <n v="1450887480"/>
    <x v="3788"/>
    <b v="0"/>
    <x v="29"/>
    <b v="0"/>
  </r>
  <r>
    <n v="3789"/>
    <x v="3784"/>
    <s v="This fabulous new play explores the little known love life of England's most famous romantic novelist, Jane Austen."/>
    <x v="424"/>
    <x v="851"/>
    <x v="2"/>
    <x v="1"/>
    <x v="1"/>
    <n v="1434395418"/>
    <x v="3789"/>
    <b v="0"/>
    <x v="80"/>
    <b v="0"/>
  </r>
  <r>
    <n v="3790"/>
    <x v="3785"/>
    <s v="As a non profit graduate student at Penn,my passion is the arts, we need support to fund our new CHILDREN's DINNER THEATRE"/>
    <x v="36"/>
    <x v="117"/>
    <x v="2"/>
    <x v="0"/>
    <x v="0"/>
    <n v="1479834023"/>
    <x v="3790"/>
    <b v="0"/>
    <x v="78"/>
    <b v="0"/>
  </r>
  <r>
    <n v="3791"/>
    <x v="3786"/>
    <s v="Spin! is an original musical comedy-drama presented by Blue Palm Productions."/>
    <x v="15"/>
    <x v="117"/>
    <x v="2"/>
    <x v="0"/>
    <x v="0"/>
    <n v="1404664592"/>
    <x v="3791"/>
    <b v="0"/>
    <x v="78"/>
    <b v="0"/>
  </r>
  <r>
    <n v="3792"/>
    <x v="3787"/>
    <s v="A cultural and historic journey through Puerto Rico's music and dance!"/>
    <x v="78"/>
    <x v="428"/>
    <x v="2"/>
    <x v="0"/>
    <x v="0"/>
    <n v="1436957022"/>
    <x v="3792"/>
    <b v="0"/>
    <x v="84"/>
    <b v="0"/>
  </r>
  <r>
    <n v="3793"/>
    <x v="3788"/>
    <s v="Sheet Music portfolio of comedic tour-de-forces, intricate ballads &amp; more...launched live with a power-house Nashville-cast Concert."/>
    <x v="39"/>
    <x v="2411"/>
    <x v="2"/>
    <x v="0"/>
    <x v="0"/>
    <n v="1418769129"/>
    <x v="3793"/>
    <b v="0"/>
    <x v="54"/>
    <b v="0"/>
  </r>
  <r>
    <n v="3794"/>
    <x v="3789"/>
    <s v="Local boy turned producer returns with a brand new show, another talented cast, dazzling costumes and brand new set! Please support!"/>
    <x v="10"/>
    <x v="155"/>
    <x v="2"/>
    <x v="1"/>
    <x v="1"/>
    <n v="1433685354"/>
    <x v="3794"/>
    <b v="0"/>
    <x v="29"/>
    <b v="0"/>
  </r>
  <r>
    <n v="3795"/>
    <x v="3790"/>
    <s v="Poppin Productions are currently entering the development stage of their very first production -  &quot;Duodeca&quot;."/>
    <x v="20"/>
    <x v="115"/>
    <x v="2"/>
    <x v="1"/>
    <x v="1"/>
    <n v="1440801000"/>
    <x v="3795"/>
    <b v="0"/>
    <x v="84"/>
    <b v="0"/>
  </r>
  <r>
    <n v="3796"/>
    <x v="3791"/>
    <s v="Part Psychological Thriller - Part Heartbreaking Drama - Part Spectacular Farce - 100% New American Musical Theatre"/>
    <x v="290"/>
    <x v="116"/>
    <x v="2"/>
    <x v="0"/>
    <x v="0"/>
    <n v="1484354556"/>
    <x v="3796"/>
    <b v="0"/>
    <x v="29"/>
    <b v="0"/>
  </r>
  <r>
    <n v="3797"/>
    <x v="3792"/>
    <s v="FACING EAST, a dramatic new musical, follows an upstanding mormon couple facing the suicide of the gay son. Help us bring it to London!"/>
    <x v="12"/>
    <x v="2464"/>
    <x v="2"/>
    <x v="0"/>
    <x v="0"/>
    <n v="1429564165"/>
    <x v="3797"/>
    <b v="0"/>
    <x v="77"/>
    <b v="0"/>
  </r>
  <r>
    <n v="3798"/>
    <x v="3793"/>
    <s v="Ceasefire WWII. Yet Nazis continue the Holocaust.  A German &amp; a girl try to stop the execution of Christian,Gay &amp; Jewish prisoners."/>
    <x v="54"/>
    <x v="581"/>
    <x v="2"/>
    <x v="0"/>
    <x v="0"/>
    <n v="1407691248"/>
    <x v="3798"/>
    <b v="0"/>
    <x v="81"/>
    <b v="0"/>
  </r>
  <r>
    <n v="3799"/>
    <x v="3794"/>
    <s v="An original musical on it's way to the stage in Minneapolis, MN. Feel free to ask any questions."/>
    <x v="3"/>
    <x v="2465"/>
    <x v="2"/>
    <x v="0"/>
    <x v="0"/>
    <n v="1457734843"/>
    <x v="3799"/>
    <b v="0"/>
    <x v="80"/>
    <b v="0"/>
  </r>
  <r>
    <n v="3800"/>
    <x v="3795"/>
    <s v="Playground was established in 2007 on the back of paper napkins and has since provided opportunities for over 800 boys and girls."/>
    <x v="29"/>
    <x v="695"/>
    <x v="2"/>
    <x v="0"/>
    <x v="0"/>
    <n v="1420952340"/>
    <x v="3800"/>
    <b v="0"/>
    <x v="38"/>
    <b v="0"/>
  </r>
  <r>
    <n v="3801"/>
    <x v="3796"/>
    <s v="The Imaginary : A Musical is a new musical adaptation based on the novel written by A.F. Harrold.       TheImaginaryAMusical.com"/>
    <x v="10"/>
    <x v="446"/>
    <x v="2"/>
    <x v="0"/>
    <x v="0"/>
    <n v="1420215216"/>
    <x v="3801"/>
    <b v="0"/>
    <x v="82"/>
    <b v="0"/>
  </r>
  <r>
    <n v="3802"/>
    <x v="3797"/>
    <s v="A musical about how Shakespeare was inspired to write only his own plays after the co-authored play Henry VI was taken."/>
    <x v="9"/>
    <x v="117"/>
    <x v="2"/>
    <x v="0"/>
    <x v="0"/>
    <n v="1445482906"/>
    <x v="3802"/>
    <b v="0"/>
    <x v="78"/>
    <b v="0"/>
  </r>
  <r>
    <n v="3803"/>
    <x v="3798"/>
    <s v="A fully orchestrated concept album of Benjamin Button the Musical!"/>
    <x v="14"/>
    <x v="2466"/>
    <x v="2"/>
    <x v="0"/>
    <x v="0"/>
    <n v="1457133568"/>
    <x v="3803"/>
    <b v="0"/>
    <x v="244"/>
    <b v="0"/>
  </r>
  <r>
    <n v="3804"/>
    <x v="3799"/>
    <s v="Basement Theatrics is producing Spring Awakening July 22-31, 2016 at 12th Ave Arts in Seattle, WA! Help make this the best it can be!"/>
    <x v="6"/>
    <x v="117"/>
    <x v="2"/>
    <x v="0"/>
    <x v="0"/>
    <n v="1469948400"/>
    <x v="3804"/>
    <b v="0"/>
    <x v="78"/>
    <b v="0"/>
  </r>
  <r>
    <n v="3805"/>
    <x v="3800"/>
    <s v="&quot;Sounds By The River&quot; tells the story of a Detroit composer through_x000a_his music, poetry, and dance."/>
    <x v="60"/>
    <x v="158"/>
    <x v="2"/>
    <x v="0"/>
    <x v="0"/>
    <n v="1411852640"/>
    <x v="3805"/>
    <b v="0"/>
    <x v="84"/>
    <b v="0"/>
  </r>
  <r>
    <n v="3806"/>
    <x v="3801"/>
    <s v="A truly multicultural experience - Hip Hop, Bollywood, Classical Dancers #liveband #Revoultionary Script 19th July@NationalTheatre"/>
    <x v="51"/>
    <x v="139"/>
    <x v="2"/>
    <x v="2"/>
    <x v="2"/>
    <n v="1404022381"/>
    <x v="3806"/>
    <b v="0"/>
    <x v="29"/>
    <b v="0"/>
  </r>
  <r>
    <n v="3807"/>
    <x v="3802"/>
    <s v="A vibrant, street-wise, and musical performance that follows the lives of stories of the community of Washington Heights..."/>
    <x v="15"/>
    <x v="2467"/>
    <x v="2"/>
    <x v="0"/>
    <x v="0"/>
    <n v="1428097739"/>
    <x v="3807"/>
    <b v="0"/>
    <x v="82"/>
    <b v="0"/>
  </r>
  <r>
    <n v="3808"/>
    <x v="3803"/>
    <s v="Following a sell-out run in Loughborough, Time at the Bar! is heading to this year's Fringe Festival... But we need your help!"/>
    <x v="28"/>
    <x v="325"/>
    <x v="0"/>
    <x v="1"/>
    <x v="1"/>
    <n v="1429955619"/>
    <x v="3808"/>
    <b v="0"/>
    <x v="54"/>
    <b v="1"/>
  </r>
  <r>
    <n v="3809"/>
    <x v="3804"/>
    <s v="The story of two women trying to produce their own version of Chekhov's The Seagull with limited resources and unfettered enthusiasm."/>
    <x v="13"/>
    <x v="874"/>
    <x v="0"/>
    <x v="1"/>
    <x v="1"/>
    <n v="1406761200"/>
    <x v="3809"/>
    <b v="0"/>
    <x v="44"/>
    <b v="1"/>
  </r>
  <r>
    <n v="3810"/>
    <x v="3805"/>
    <s v="Theater students of UMass present a large-scale theater collaboration that will revolutionize the way you see Shakespeare."/>
    <x v="15"/>
    <x v="2468"/>
    <x v="0"/>
    <x v="0"/>
    <x v="0"/>
    <n v="1426965758"/>
    <x v="3810"/>
    <b v="0"/>
    <x v="55"/>
    <b v="1"/>
  </r>
  <r>
    <n v="3811"/>
    <x v="3806"/>
    <s v="The University of Exeter Shakespeare Society is touring its acclaimed show The Merchant of Venice to Stratford-upon-Avon!"/>
    <x v="49"/>
    <x v="2469"/>
    <x v="0"/>
    <x v="1"/>
    <x v="1"/>
    <n v="1464692400"/>
    <x v="3811"/>
    <b v="0"/>
    <x v="10"/>
    <b v="1"/>
  </r>
  <r>
    <n v="3812"/>
    <x v="3807"/>
    <s v="We are raising funds for our local theatre group &quot;The Stage Door&quot;. Funding required for lighting, stage equipment and productions."/>
    <x v="13"/>
    <x v="1539"/>
    <x v="0"/>
    <x v="5"/>
    <x v="5"/>
    <n v="1433131140"/>
    <x v="3812"/>
    <b v="0"/>
    <x v="202"/>
    <b v="1"/>
  </r>
  <r>
    <n v="3813"/>
    <x v="3808"/>
    <s v="A comedic play about hillbilly vampires and the absurdity of judging by appearances. Wanna live forever? Better watch what you drink."/>
    <x v="190"/>
    <x v="2470"/>
    <x v="0"/>
    <x v="0"/>
    <x v="0"/>
    <n v="1465940580"/>
    <x v="3813"/>
    <b v="0"/>
    <x v="74"/>
    <b v="1"/>
  </r>
  <r>
    <n v="3814"/>
    <x v="3809"/>
    <s v="Wax Wings is proud to be presenting the premiere of EYES. SHUT DOOR OPEN, a new play by Boston playwright Cassie M. Seinuk."/>
    <x v="15"/>
    <x v="2083"/>
    <x v="0"/>
    <x v="0"/>
    <x v="0"/>
    <n v="1427860740"/>
    <x v="3814"/>
    <b v="0"/>
    <x v="69"/>
    <b v="1"/>
  </r>
  <r>
    <n v="3815"/>
    <x v="3810"/>
    <s v="Come and help us make the Canterbury Shakespeare Festival a reality"/>
    <x v="28"/>
    <x v="2471"/>
    <x v="0"/>
    <x v="1"/>
    <x v="1"/>
    <n v="1440111600"/>
    <x v="3815"/>
    <b v="0"/>
    <x v="9"/>
    <b v="1"/>
  </r>
  <r>
    <n v="3816"/>
    <x v="3811"/>
    <s v="A new play by Brandon Taitt._x000a_Presented by The Theatre Cosmic. _x000a_Premiering in August at the 2014 Minnesota Fringe Festival"/>
    <x v="15"/>
    <x v="2472"/>
    <x v="0"/>
    <x v="0"/>
    <x v="0"/>
    <n v="1405614823"/>
    <x v="3816"/>
    <b v="0"/>
    <x v="77"/>
    <b v="1"/>
  </r>
  <r>
    <n v="3817"/>
    <x v="3812"/>
    <s v="Using 9 actors, TWIST focuses on the horror and unjust in 1837 London.  Think Peter and the Starcatcher meets American Horror Story."/>
    <x v="13"/>
    <x v="2473"/>
    <x v="0"/>
    <x v="0"/>
    <x v="0"/>
    <n v="1445659140"/>
    <x v="3817"/>
    <b v="0"/>
    <x v="9"/>
    <b v="1"/>
  </r>
  <r>
    <n v="3818"/>
    <x v="3813"/>
    <s v="The Arthurian Order of Avalon is attempting to raise funds to put on the annual Human Chessboard in March 2015!"/>
    <x v="49"/>
    <x v="365"/>
    <x v="0"/>
    <x v="0"/>
    <x v="0"/>
    <n v="1426187582"/>
    <x v="3818"/>
    <b v="0"/>
    <x v="73"/>
    <b v="1"/>
  </r>
  <r>
    <n v="3819"/>
    <x v="3814"/>
    <s v="Support this collection of new plays by Kansas City writers and the artists who are bringing it to life!"/>
    <x v="28"/>
    <x v="2474"/>
    <x v="0"/>
    <x v="0"/>
    <x v="0"/>
    <n v="1437166920"/>
    <x v="3819"/>
    <b v="0"/>
    <x v="55"/>
    <b v="1"/>
  </r>
  <r>
    <n v="3820"/>
    <x v="3815"/>
    <s v="Tusentack Theatre is a professional theatre company providing opportunities to adults who access Mental Health Services."/>
    <x v="43"/>
    <x v="357"/>
    <x v="0"/>
    <x v="1"/>
    <x v="1"/>
    <n v="1436110717"/>
    <x v="3820"/>
    <b v="0"/>
    <x v="9"/>
    <b v="1"/>
  </r>
  <r>
    <n v="3821"/>
    <x v="3816"/>
    <s v="Brooklyn Quartet, directed by reg e gaines, in a collaboration of ambitious and unique storytelling, live music and cinematic staging,"/>
    <x v="8"/>
    <x v="2475"/>
    <x v="0"/>
    <x v="0"/>
    <x v="0"/>
    <n v="1451881207"/>
    <x v="3821"/>
    <b v="0"/>
    <x v="67"/>
    <b v="1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x v="3"/>
    <n v="1453244340"/>
    <x v="3822"/>
    <b v="0"/>
    <x v="88"/>
    <b v="1"/>
  </r>
  <r>
    <n v="3823"/>
    <x v="3818"/>
    <s v="Feed, a new play by Garrett Markgraf (based on the novel by M.T. Anderson), Directed by Anna Marck at Oakland University."/>
    <x v="30"/>
    <x v="2477"/>
    <x v="0"/>
    <x v="0"/>
    <x v="0"/>
    <n v="1437364740"/>
    <x v="3823"/>
    <b v="0"/>
    <x v="14"/>
    <b v="1"/>
  </r>
  <r>
    <n v="3824"/>
    <x v="3819"/>
    <s v="the hardy presents a collaboration between Robbie Curran and Abram Rooney. Kemble House, 9th-14th August, every night at 8pm."/>
    <x v="49"/>
    <x v="795"/>
    <x v="0"/>
    <x v="1"/>
    <x v="1"/>
    <n v="1470058860"/>
    <x v="3824"/>
    <b v="0"/>
    <x v="63"/>
    <b v="1"/>
  </r>
  <r>
    <n v="3825"/>
    <x v="3820"/>
    <s v="A girl in Burkina Faso is more likely to marry than finish high school. Public theatre can promote the need for girls to stay in school"/>
    <x v="10"/>
    <x v="2478"/>
    <x v="0"/>
    <x v="0"/>
    <x v="0"/>
    <n v="1434505214"/>
    <x v="3825"/>
    <b v="0"/>
    <x v="72"/>
    <b v="1"/>
  </r>
  <r>
    <n v="3826"/>
    <x v="3821"/>
    <s v="This is the story about the Westons. One family who live with mental illness on a daily basis."/>
    <x v="20"/>
    <x v="526"/>
    <x v="0"/>
    <x v="1"/>
    <x v="1"/>
    <n v="1430993394"/>
    <x v="3826"/>
    <b v="0"/>
    <x v="55"/>
    <b v="1"/>
  </r>
  <r>
    <n v="3827"/>
    <x v="3822"/>
    <s v="IAM TRYING TO TAKE MY DEBUT PLAY BROKEN BISCUITS TO EDINGBURGH FESTIVAL 2015 AND REALLY NEED SOME FUNDING TO HELP ME ACHIEVE THIS GOAL"/>
    <x v="9"/>
    <x v="2479"/>
    <x v="0"/>
    <x v="1"/>
    <x v="1"/>
    <n v="1427414400"/>
    <x v="3827"/>
    <b v="0"/>
    <x v="71"/>
    <b v="1"/>
  </r>
  <r>
    <n v="3828"/>
    <x v="3823"/>
    <s v="In 1942 three black and one Puerto Rican jazz musicians from Harlem join the segregated US Marines. We see &quot;Love In Time of War&quot;"/>
    <x v="10"/>
    <x v="97"/>
    <x v="0"/>
    <x v="0"/>
    <x v="0"/>
    <n v="1420033187"/>
    <x v="3828"/>
    <b v="0"/>
    <x v="33"/>
    <b v="1"/>
  </r>
  <r>
    <n v="3829"/>
    <x v="3824"/>
    <s v="A play that illustrates the symptoms of PTSD, shows its effect on families, and demonstrates some of the difficulties of treating it."/>
    <x v="2"/>
    <x v="2480"/>
    <x v="0"/>
    <x v="0"/>
    <x v="0"/>
    <n v="1472676371"/>
    <x v="3829"/>
    <b v="0"/>
    <x v="22"/>
    <b v="1"/>
  </r>
  <r>
    <n v="3830"/>
    <x v="3825"/>
    <s v="The Aeon Theatre company is producing another original play by Parker Hale at the Manhattan Reportory Theatre"/>
    <x v="213"/>
    <x v="1175"/>
    <x v="0"/>
    <x v="0"/>
    <x v="0"/>
    <n v="1464371211"/>
    <x v="3830"/>
    <b v="0"/>
    <x v="83"/>
    <b v="1"/>
  </r>
  <r>
    <n v="3831"/>
    <x v="3826"/>
    <s v="Help Shared Shakes to adopt Murphey Academy, a Title I elementary school in Greensboro for a full day of performances and workshops."/>
    <x v="2"/>
    <x v="2481"/>
    <x v="0"/>
    <x v="0"/>
    <x v="0"/>
    <n v="1415222545"/>
    <x v="3831"/>
    <b v="0"/>
    <x v="82"/>
    <b v="1"/>
  </r>
  <r>
    <n v="3832"/>
    <x v="3827"/>
    <s v="Santa Barbara Youth Ensemble is performing Hairspray at the Lobero. Help create beautiful memories for these kids by pledging today!"/>
    <x v="38"/>
    <x v="2482"/>
    <x v="0"/>
    <x v="0"/>
    <x v="0"/>
    <n v="1455936335"/>
    <x v="3832"/>
    <b v="0"/>
    <x v="82"/>
    <b v="1"/>
  </r>
  <r>
    <n v="3833"/>
    <x v="3828"/>
    <s v="Get more kids to love Shakespeare by developing the fun &amp; effective Shakespeare is Boffo! course as an replicable program for teachers."/>
    <x v="38"/>
    <x v="2483"/>
    <x v="0"/>
    <x v="5"/>
    <x v="5"/>
    <n v="1417460940"/>
    <x v="3833"/>
    <b v="0"/>
    <x v="9"/>
    <b v="1"/>
  </r>
  <r>
    <n v="3834"/>
    <x v="3829"/>
    <s v="About the impact of addiction on relationships; my play hopes to inspire &amp; support those affected to connect with their own creativity"/>
    <x v="9"/>
    <x v="2484"/>
    <x v="0"/>
    <x v="1"/>
    <x v="1"/>
    <n v="1434624067"/>
    <x v="3834"/>
    <b v="0"/>
    <x v="7"/>
    <b v="1"/>
  </r>
  <r>
    <n v="3835"/>
    <x v="3830"/>
    <s v="IT DOESN'T MATTER is a new comedic piece of political theatre written by three enthusiastic students. Help us produce it at LIPA!"/>
    <x v="48"/>
    <x v="1002"/>
    <x v="0"/>
    <x v="1"/>
    <x v="1"/>
    <n v="1461278208"/>
    <x v="3835"/>
    <b v="0"/>
    <x v="22"/>
    <b v="1"/>
  </r>
  <r>
    <n v="3836"/>
    <x v="3831"/>
    <s v="&quot;The surveyor said the foundation was shaky&quot;. A woman finds what it means to rebuild her marriage."/>
    <x v="134"/>
    <x v="72"/>
    <x v="0"/>
    <x v="0"/>
    <x v="0"/>
    <n v="1470197340"/>
    <x v="3836"/>
    <b v="0"/>
    <x v="25"/>
    <b v="1"/>
  </r>
  <r>
    <n v="3837"/>
    <x v="3832"/>
    <s v="A high-flying French farce with the thrust of a well-tuned jet engine"/>
    <x v="13"/>
    <x v="2485"/>
    <x v="0"/>
    <x v="1"/>
    <x v="1"/>
    <n v="1435947758"/>
    <x v="3837"/>
    <b v="0"/>
    <x v="57"/>
    <b v="1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x v="9"/>
    <n v="1432314209"/>
    <x v="3838"/>
    <b v="0"/>
    <x v="61"/>
    <b v="1"/>
  </r>
  <r>
    <n v="3839"/>
    <x v="3834"/>
    <s v="A futuristic and absurd style play, produced by Colectivo El Pozo, where the characters make a crucial decision. Written by R Dorantes."/>
    <x v="13"/>
    <x v="874"/>
    <x v="0"/>
    <x v="0"/>
    <x v="0"/>
    <n v="1438226724"/>
    <x v="3839"/>
    <b v="0"/>
    <x v="58"/>
    <b v="1"/>
  </r>
  <r>
    <n v="3840"/>
    <x v="3835"/>
    <s v="A gritty play looking at a modern day relationship, highlighting issues of mental health and abuse suffered by men."/>
    <x v="332"/>
    <x v="654"/>
    <x v="0"/>
    <x v="1"/>
    <x v="1"/>
    <n v="1459180229"/>
    <x v="3840"/>
    <b v="0"/>
    <x v="83"/>
    <b v="1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x v="0"/>
    <n v="1405882287"/>
    <x v="3841"/>
    <b v="1"/>
    <x v="69"/>
    <b v="0"/>
  </r>
  <r>
    <n v="3842"/>
    <x v="3837"/>
    <s v="Follow the sell-out Tree Folk Theatre, as we lead you through The Tempest with masks, puppetry and live music! 15th July - 3rd August"/>
    <x v="10"/>
    <x v="2488"/>
    <x v="2"/>
    <x v="1"/>
    <x v="1"/>
    <n v="1399809052"/>
    <x v="3842"/>
    <b v="1"/>
    <x v="23"/>
    <b v="0"/>
  </r>
  <r>
    <n v="3843"/>
    <x v="3838"/>
    <s v="Vengeance Can Wait navigates Japanese sub-culture as it charts a dark, twisted and touching, â€œdifferentâ€ kind of love story."/>
    <x v="10"/>
    <x v="2489"/>
    <x v="2"/>
    <x v="0"/>
    <x v="0"/>
    <n v="1401587064"/>
    <x v="3843"/>
    <b v="1"/>
    <x v="10"/>
    <b v="0"/>
  </r>
  <r>
    <n v="3844"/>
    <x v="3839"/>
    <s v="A comedy about a Christopher Walken Club.  This show was chosen to perform in DC!  Help the production get to our nation's capital."/>
    <x v="336"/>
    <x v="2490"/>
    <x v="2"/>
    <x v="0"/>
    <x v="0"/>
    <n v="1401778740"/>
    <x v="3844"/>
    <b v="1"/>
    <x v="133"/>
    <b v="0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x v="0"/>
    <n v="1443711774"/>
    <x v="3845"/>
    <b v="1"/>
    <x v="8"/>
    <b v="0"/>
  </r>
  <r>
    <n v="3846"/>
    <x v="3841"/>
    <s v="My Insane Shakespeare. An original play by Arthur Elbakyan premiering October 13th at United Solo, New York City."/>
    <x v="39"/>
    <x v="2492"/>
    <x v="2"/>
    <x v="0"/>
    <x v="0"/>
    <n v="1412405940"/>
    <x v="3846"/>
    <b v="1"/>
    <x v="22"/>
    <b v="0"/>
  </r>
  <r>
    <n v="3847"/>
    <x v="3842"/>
    <s v="The production of the original play &quot;Madame X&quot; by Amanda Davison. Inspired by the painting by John Singer Sargent."/>
    <x v="124"/>
    <x v="1230"/>
    <x v="2"/>
    <x v="0"/>
    <x v="0"/>
    <n v="1437283391"/>
    <x v="3847"/>
    <b v="1"/>
    <x v="82"/>
    <b v="0"/>
  </r>
  <r>
    <n v="3848"/>
    <x v="3843"/>
    <s v="A Carnegie Mellon capstone play based on a woman's life as she slips from reality due to the degenerative effect of Alzheimer's Disease"/>
    <x v="93"/>
    <x v="2493"/>
    <x v="2"/>
    <x v="0"/>
    <x v="0"/>
    <n v="1445196989"/>
    <x v="3848"/>
    <b v="1"/>
    <x v="68"/>
    <b v="0"/>
  </r>
  <r>
    <n v="3849"/>
    <x v="3844"/>
    <s v="Bayerische KomÃ¶die im Schaustellermillieu vor historischem Hintergrund des Oktoberfestes von Winfried Frey. UrauffÃ¼hrung September 2015"/>
    <x v="11"/>
    <x v="2494"/>
    <x v="2"/>
    <x v="12"/>
    <x v="3"/>
    <n v="1434047084"/>
    <x v="3849"/>
    <b v="1"/>
    <x v="33"/>
    <b v="0"/>
  </r>
  <r>
    <n v="3850"/>
    <x v="3845"/>
    <s v="V-Day is a global activist movement to end violence against women and girls."/>
    <x v="28"/>
    <x v="2495"/>
    <x v="2"/>
    <x v="0"/>
    <x v="0"/>
    <n v="1420081143"/>
    <x v="3850"/>
    <b v="1"/>
    <x v="80"/>
    <b v="0"/>
  </r>
  <r>
    <n v="3851"/>
    <x v="3846"/>
    <s v="A play about the horrible choices we have to make every day. Should we take a risk, or take the road most travelled?"/>
    <x v="30"/>
    <x v="1483"/>
    <x v="2"/>
    <x v="1"/>
    <x v="1"/>
    <n v="1437129179"/>
    <x v="3851"/>
    <b v="1"/>
    <x v="54"/>
    <b v="0"/>
  </r>
  <r>
    <n v="3852"/>
    <x v="3847"/>
    <s v="Writer/Director Lynette J. Blackwell presents the hilarious entangled love story of when evil and good attempt to coexist."/>
    <x v="3"/>
    <x v="170"/>
    <x v="2"/>
    <x v="0"/>
    <x v="0"/>
    <n v="1427427276"/>
    <x v="3852"/>
    <b v="0"/>
    <x v="84"/>
    <b v="0"/>
  </r>
  <r>
    <n v="3853"/>
    <x v="3848"/>
    <s v="A dose of One-woman &quot;Dramedy&quot; to cure those daily blues is just what the doctor ordered!"/>
    <x v="57"/>
    <x v="375"/>
    <x v="2"/>
    <x v="0"/>
    <x v="0"/>
    <n v="1409602178"/>
    <x v="3853"/>
    <b v="0"/>
    <x v="84"/>
    <b v="0"/>
  </r>
  <r>
    <n v="3854"/>
    <x v="3849"/>
    <s v="A play dedicated to the 100th anniversary of the Armenian Genocide."/>
    <x v="34"/>
    <x v="2496"/>
    <x v="2"/>
    <x v="0"/>
    <x v="0"/>
    <n v="1431206058"/>
    <x v="3854"/>
    <b v="0"/>
    <x v="9"/>
    <b v="0"/>
  </r>
  <r>
    <n v="3855"/>
    <x v="3850"/>
    <s v="TWO NEW DARK COMEDIES OPENING IN NYC THIS APRIL AND MAY BY CHRISTOPHER B. LATRO _x000a_ABOUT FAMILY, AMBITION, LOVE AND GREED"/>
    <x v="28"/>
    <x v="379"/>
    <x v="2"/>
    <x v="0"/>
    <x v="0"/>
    <n v="1427408271"/>
    <x v="3855"/>
    <b v="0"/>
    <x v="29"/>
    <b v="0"/>
  </r>
  <r>
    <n v="3856"/>
    <x v="3851"/>
    <s v="Thought-provoking drama about one who gets so caught up in churchwork, loses the true meaning of serving God, &amp; has TROUBLE AT THE GATE"/>
    <x v="10"/>
    <x v="116"/>
    <x v="2"/>
    <x v="0"/>
    <x v="0"/>
    <n v="1425833403"/>
    <x v="3856"/>
    <b v="0"/>
    <x v="29"/>
    <b v="0"/>
  </r>
  <r>
    <n v="3857"/>
    <x v="3852"/>
    <s v="The Ultimate Screenwriting Conference_x000a_is the experience showing screenwriters how to write and sell a screenplay in hollywood!"/>
    <x v="10"/>
    <x v="92"/>
    <x v="2"/>
    <x v="0"/>
    <x v="0"/>
    <n v="1406913120"/>
    <x v="3857"/>
    <b v="0"/>
    <x v="80"/>
    <b v="0"/>
  </r>
  <r>
    <n v="3858"/>
    <x v="3853"/>
    <s v="With non-gender specific casting, CattyWhamPuss Theatre dismiss traditional casting biases in this, their ambitious first venture."/>
    <x v="2"/>
    <x v="115"/>
    <x v="2"/>
    <x v="1"/>
    <x v="1"/>
    <n v="1432328400"/>
    <x v="3858"/>
    <b v="0"/>
    <x v="29"/>
    <b v="0"/>
  </r>
  <r>
    <n v="3859"/>
    <x v="3854"/>
    <s v="This is a play that will have each and everyone that sees it thinking about the dreams they had growing up. It's a dramady"/>
    <x v="30"/>
    <x v="116"/>
    <x v="2"/>
    <x v="0"/>
    <x v="0"/>
    <n v="1403730000"/>
    <x v="3859"/>
    <b v="0"/>
    <x v="29"/>
    <b v="0"/>
  </r>
  <r>
    <n v="3860"/>
    <x v="3855"/>
    <s v="The unproduced screenplay by Tennessee Williams is given life for the first time on a Twin Cities stage by an ensemble of local actors."/>
    <x v="12"/>
    <x v="848"/>
    <x v="2"/>
    <x v="0"/>
    <x v="0"/>
    <n v="1407858710"/>
    <x v="3860"/>
    <b v="0"/>
    <x v="62"/>
    <b v="0"/>
  </r>
  <r>
    <n v="3861"/>
    <x v="3856"/>
    <s v="THE COMING OF THE LORD!"/>
    <x v="13"/>
    <x v="173"/>
    <x v="2"/>
    <x v="0"/>
    <x v="0"/>
    <n v="1415828820"/>
    <x v="3861"/>
    <b v="0"/>
    <x v="29"/>
    <b v="0"/>
  </r>
  <r>
    <n v="3862"/>
    <x v="3857"/>
    <s v="The hit immersive theatre experience of England comes to Corpus Christi!"/>
    <x v="51"/>
    <x v="116"/>
    <x v="2"/>
    <x v="0"/>
    <x v="0"/>
    <n v="1473699540"/>
    <x v="3862"/>
    <b v="0"/>
    <x v="29"/>
    <b v="0"/>
  </r>
  <r>
    <n v="3863"/>
    <x v="3858"/>
    <s v="Umma Yemaya is  a play that examines the challenges of unconventional love. The Lady  and the Artist create their own world for love."/>
    <x v="12"/>
    <x v="117"/>
    <x v="2"/>
    <x v="0"/>
    <x v="0"/>
    <n v="1446739905"/>
    <x v="3863"/>
    <b v="0"/>
    <x v="78"/>
    <b v="0"/>
  </r>
  <r>
    <n v="3864"/>
    <x v="3859"/>
    <s v="I want to create a theatrical performance of the book Grammar Land and present it at schools to help children learn proper grammar."/>
    <x v="10"/>
    <x v="177"/>
    <x v="2"/>
    <x v="0"/>
    <x v="0"/>
    <n v="1447799054"/>
    <x v="3864"/>
    <b v="0"/>
    <x v="83"/>
    <b v="0"/>
  </r>
  <r>
    <n v="3865"/>
    <x v="3860"/>
    <s v="Sissy Entertainment delivers a delicious cabaret that blends comedic monologue, song, and traditional sketch comedy."/>
    <x v="425"/>
    <x v="1084"/>
    <x v="2"/>
    <x v="5"/>
    <x v="5"/>
    <n v="1409376600"/>
    <x v="3865"/>
    <b v="0"/>
    <x v="25"/>
    <b v="0"/>
  </r>
  <r>
    <n v="3866"/>
    <x v="3861"/>
    <s v="A funny, moving, witty piece about a girl, her oboe, and her dreams."/>
    <x v="13"/>
    <x v="143"/>
    <x v="2"/>
    <x v="0"/>
    <x v="0"/>
    <n v="1458703740"/>
    <x v="3866"/>
    <b v="0"/>
    <x v="84"/>
    <b v="0"/>
  </r>
  <r>
    <n v="3867"/>
    <x v="3862"/>
    <s v="What do you know about Russian Culture? Our project helps the American children to find out about Russian literature."/>
    <x v="13"/>
    <x v="2345"/>
    <x v="2"/>
    <x v="0"/>
    <x v="0"/>
    <n v="1466278339"/>
    <x v="3867"/>
    <b v="0"/>
    <x v="81"/>
    <b v="0"/>
  </r>
  <r>
    <n v="3868"/>
    <x v="3863"/>
    <s v="New collection of music by Scott Evan Davis!"/>
    <x v="10"/>
    <x v="115"/>
    <x v="1"/>
    <x v="1"/>
    <x v="1"/>
    <n v="1410191405"/>
    <x v="3868"/>
    <b v="0"/>
    <x v="29"/>
    <b v="0"/>
  </r>
  <r>
    <n v="3869"/>
    <x v="3864"/>
    <s v="A Musical about 3 women who pursue their Pleasure and end up finding themselves."/>
    <x v="426"/>
    <x v="2497"/>
    <x v="1"/>
    <x v="0"/>
    <x v="0"/>
    <n v="1426302660"/>
    <x v="3869"/>
    <b v="0"/>
    <x v="41"/>
    <b v="0"/>
  </r>
  <r>
    <n v="3870"/>
    <x v="3865"/>
    <s v="M,L,S&amp;R it's a sexy rock/pop musical confronting contemporary gay issues with an all male cast singing and dancing to top 40 songs."/>
    <x v="3"/>
    <x v="646"/>
    <x v="1"/>
    <x v="0"/>
    <x v="0"/>
    <n v="1404360478"/>
    <x v="3870"/>
    <b v="0"/>
    <x v="73"/>
    <b v="0"/>
  </r>
  <r>
    <n v="3871"/>
    <x v="3866"/>
    <s v="Our musical is finally ready to come to life, and we're raising funds to help make that happen!"/>
    <x v="15"/>
    <x v="130"/>
    <x v="1"/>
    <x v="0"/>
    <x v="0"/>
    <n v="1490809450"/>
    <x v="3871"/>
    <b v="0"/>
    <x v="83"/>
    <b v="0"/>
  </r>
  <r>
    <n v="3872"/>
    <x v="3867"/>
    <s v="We are a brand new theatrical teen production company, and we need enough money to put on our first musical production."/>
    <x v="36"/>
    <x v="117"/>
    <x v="1"/>
    <x v="0"/>
    <x v="0"/>
    <n v="1439522996"/>
    <x v="3872"/>
    <b v="0"/>
    <x v="78"/>
    <b v="0"/>
  </r>
  <r>
    <n v="3873"/>
    <x v="3868"/>
    <s v="Looking for $250 sponsors to help us provide in-house field trips to schools focusing on character development shows for children K-3."/>
    <x v="62"/>
    <x v="117"/>
    <x v="1"/>
    <x v="0"/>
    <x v="0"/>
    <n v="1444322535"/>
    <x v="3873"/>
    <b v="0"/>
    <x v="78"/>
    <b v="0"/>
  </r>
  <r>
    <n v="3874"/>
    <x v="3869"/>
    <s v="An exploration of arts, dance, music and theater bought to you by a talented team of performing arts enthusiasts - a FUNdraising event"/>
    <x v="420"/>
    <x v="117"/>
    <x v="1"/>
    <x v="4"/>
    <x v="4"/>
    <n v="1422061200"/>
    <x v="3874"/>
    <b v="0"/>
    <x v="78"/>
    <b v="0"/>
  </r>
  <r>
    <n v="3875"/>
    <x v="3870"/>
    <s v="Det nystartede vÃ¦kstlagsteater NÃ¸rrebro Musicalteater's hÃ¥rrejsende opsÃ¦tning af horror-musicalen &quot;Sweeney Todd&quot;!"/>
    <x v="11"/>
    <x v="117"/>
    <x v="1"/>
    <x v="8"/>
    <x v="7"/>
    <n v="1472896800"/>
    <x v="3875"/>
    <b v="0"/>
    <x v="78"/>
    <b v="0"/>
  </r>
  <r>
    <n v="3876"/>
    <x v="3871"/>
    <s v="Hopefully a successful Campaign will bring this original musical back to the stage for performances on 26th, 27th and 28th May 2016."/>
    <x v="195"/>
    <x v="2498"/>
    <x v="1"/>
    <x v="1"/>
    <x v="1"/>
    <n v="1454425128"/>
    <x v="3876"/>
    <b v="0"/>
    <x v="67"/>
    <b v="0"/>
  </r>
  <r>
    <n v="3877"/>
    <x v="3872"/>
    <s v="Help us record the concept album and stage grand concerts with a fantastic cast and orchestra. Get your tickets, music and more!"/>
    <x v="31"/>
    <x v="2499"/>
    <x v="1"/>
    <x v="0"/>
    <x v="0"/>
    <n v="1481213752"/>
    <x v="3877"/>
    <b v="0"/>
    <x v="25"/>
    <b v="0"/>
  </r>
  <r>
    <n v="3878"/>
    <x v="3873"/>
    <s v="Encouraging young males to engage in vocational development in the art of musical theater and related dance classes."/>
    <x v="102"/>
    <x v="115"/>
    <x v="1"/>
    <x v="0"/>
    <x v="0"/>
    <n v="1435636740"/>
    <x v="3878"/>
    <b v="0"/>
    <x v="29"/>
    <b v="0"/>
  </r>
  <r>
    <n v="3879"/>
    <x v="3874"/>
    <s v="Theatre â€˜Portableâ€™ Royal is a portable, fully working, 40 seater theatre which will tour the UK and beyond!"/>
    <x v="36"/>
    <x v="117"/>
    <x v="1"/>
    <x v="1"/>
    <x v="1"/>
    <n v="1422218396"/>
    <x v="3879"/>
    <b v="0"/>
    <x v="78"/>
    <b v="0"/>
  </r>
  <r>
    <n v="3880"/>
    <x v="3875"/>
    <s v="With Russell Grant as Mrs Meers, this classic musical taps into London's Theatro Technis 1-25 October 2014 for its UK fringe premiere!"/>
    <x v="51"/>
    <x v="1255"/>
    <x v="1"/>
    <x v="1"/>
    <x v="1"/>
    <n v="1406761200"/>
    <x v="3880"/>
    <b v="0"/>
    <x v="57"/>
    <b v="0"/>
  </r>
  <r>
    <n v="3881"/>
    <x v="3876"/>
    <s v="A musical journey coming to the Blue Venue at the 2017 Orlando Fringe Festival!"/>
    <x v="2"/>
    <x v="379"/>
    <x v="1"/>
    <x v="0"/>
    <x v="0"/>
    <n v="1487550399"/>
    <x v="3881"/>
    <b v="0"/>
    <x v="29"/>
    <b v="0"/>
  </r>
  <r>
    <n v="3882"/>
    <x v="3877"/>
    <s v="A musical vision of the Faust tale... how he signed his soul to the devil Mephistopheles to find Lori, the love of his life."/>
    <x v="11"/>
    <x v="117"/>
    <x v="1"/>
    <x v="2"/>
    <x v="2"/>
    <n v="1454281380"/>
    <x v="3882"/>
    <b v="0"/>
    <x v="78"/>
    <b v="0"/>
  </r>
  <r>
    <n v="3883"/>
    <x v="3878"/>
    <s v="CAGED - A New Musical is the story of One Passion, One Voice, One Dream. - One man's quest to become the woman he always wanted to be."/>
    <x v="36"/>
    <x v="117"/>
    <x v="1"/>
    <x v="1"/>
    <x v="1"/>
    <n v="1409668069"/>
    <x v="3883"/>
    <b v="0"/>
    <x v="78"/>
    <b v="0"/>
  </r>
  <r>
    <n v="3884"/>
    <x v="3879"/>
    <s v="The Group M3 is striving to give one of the poorest towns in the country hope again this Easter Holiday."/>
    <x v="3"/>
    <x v="117"/>
    <x v="1"/>
    <x v="0"/>
    <x v="0"/>
    <n v="1427479192"/>
    <x v="3884"/>
    <b v="0"/>
    <x v="78"/>
    <b v="0"/>
  </r>
  <r>
    <n v="3885"/>
    <x v="3880"/>
    <s v="A LIVE musical spectacular theatrical experience of The Beatles recording sessions at Abbey Road Studios."/>
    <x v="427"/>
    <x v="117"/>
    <x v="1"/>
    <x v="0"/>
    <x v="0"/>
    <n v="1462834191"/>
    <x v="3885"/>
    <b v="0"/>
    <x v="78"/>
    <b v="0"/>
  </r>
  <r>
    <n v="3886"/>
    <x v="3881"/>
    <n v="1"/>
    <x v="3"/>
    <x v="117"/>
    <x v="1"/>
    <x v="2"/>
    <x v="2"/>
    <n v="1418275702"/>
    <x v="3886"/>
    <b v="0"/>
    <x v="78"/>
    <b v="0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x v="0"/>
    <n v="1430517600"/>
    <x v="3887"/>
    <b v="0"/>
    <x v="84"/>
    <b v="0"/>
  </r>
  <r>
    <n v="3888"/>
    <x v="3883"/>
    <s v="We are devising a vibrant new adaptation of Homer's The Odyssey featuring dynamic storytelling, stunning visuals and original music."/>
    <x v="13"/>
    <x v="2500"/>
    <x v="2"/>
    <x v="1"/>
    <x v="1"/>
    <n v="1488114358"/>
    <x v="3888"/>
    <b v="0"/>
    <x v="25"/>
    <b v="0"/>
  </r>
  <r>
    <n v="3889"/>
    <x v="3884"/>
    <s v="A romantic comedy about a girl trying to figure out what to do with her life and an angel who comes to help her."/>
    <x v="6"/>
    <x v="1497"/>
    <x v="2"/>
    <x v="0"/>
    <x v="0"/>
    <n v="1420413960"/>
    <x v="3889"/>
    <b v="0"/>
    <x v="82"/>
    <b v="0"/>
  </r>
  <r>
    <n v="3890"/>
    <x v="3885"/>
    <s v="Will Power Troupe is the only US group invited to perform in London's Shakespeare Festival. We need your help to bring the USA to UK!"/>
    <x v="36"/>
    <x v="2501"/>
    <x v="2"/>
    <x v="0"/>
    <x v="0"/>
    <n v="1439662344"/>
    <x v="3890"/>
    <b v="0"/>
    <x v="22"/>
    <b v="0"/>
  </r>
  <r>
    <n v="3891"/>
    <x v="3886"/>
    <s v="A comedy about a mime who dreams of becoming a stand up comedian."/>
    <x v="134"/>
    <x v="92"/>
    <x v="2"/>
    <x v="0"/>
    <x v="0"/>
    <n v="1427086740"/>
    <x v="3891"/>
    <b v="0"/>
    <x v="63"/>
    <b v="0"/>
  </r>
  <r>
    <n v="3892"/>
    <x v="3887"/>
    <s v="Saloon owner Gertude Blum mistrusts all men and scorns love, but sailor Harry Bales' romantic dreams force her to face her tragic past."/>
    <x v="28"/>
    <x v="117"/>
    <x v="2"/>
    <x v="0"/>
    <x v="0"/>
    <n v="1408863600"/>
    <x v="3892"/>
    <b v="0"/>
    <x v="78"/>
    <b v="0"/>
  </r>
  <r>
    <n v="3893"/>
    <x v="3888"/>
    <s v="An inspiring story of a young girl's journey from childhood to adulthood told through monologue, dialogue, poetry and music and dance."/>
    <x v="63"/>
    <x v="2502"/>
    <x v="2"/>
    <x v="0"/>
    <x v="0"/>
    <n v="1404194400"/>
    <x v="3893"/>
    <b v="0"/>
    <x v="87"/>
    <b v="0"/>
  </r>
  <r>
    <n v="3894"/>
    <x v="3889"/>
    <s v="Ryan and Vanessa are hosting Christmas for the first time but instead of a happy celebration, they get a hilarious survival situation."/>
    <x v="36"/>
    <x v="624"/>
    <x v="2"/>
    <x v="0"/>
    <x v="0"/>
    <n v="1481000340"/>
    <x v="3894"/>
    <b v="0"/>
    <x v="202"/>
    <b v="0"/>
  </r>
  <r>
    <n v="3895"/>
    <x v="3890"/>
    <s v="A Transgender makeup artist calls into question the loyalty of her best friend in a 1980's circus while dealing with her dying mother."/>
    <x v="28"/>
    <x v="155"/>
    <x v="2"/>
    <x v="0"/>
    <x v="0"/>
    <n v="1425103218"/>
    <x v="3895"/>
    <b v="0"/>
    <x v="29"/>
    <b v="0"/>
  </r>
  <r>
    <n v="3896"/>
    <x v="3891"/>
    <s v="Yorick and Co. is a comedy about a struggling theatre company whose mysterious benefactor starts haunting the show!"/>
    <x v="183"/>
    <x v="575"/>
    <x v="2"/>
    <x v="0"/>
    <x v="0"/>
    <n v="1402979778"/>
    <x v="3896"/>
    <b v="0"/>
    <x v="80"/>
    <b v="0"/>
  </r>
  <r>
    <n v="3897"/>
    <x v="3892"/>
    <s v="Help us to put on a production of Terry Pratchett's Wyrd Sisters, an ambitions show for our theatre but one I believe we can do."/>
    <x v="30"/>
    <x v="1901"/>
    <x v="2"/>
    <x v="4"/>
    <x v="4"/>
    <n v="1420750683"/>
    <x v="3897"/>
    <b v="0"/>
    <x v="73"/>
    <b v="0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x v="1"/>
    <n v="1439827200"/>
    <x v="3898"/>
    <b v="0"/>
    <x v="38"/>
    <b v="0"/>
  </r>
  <r>
    <n v="3899"/>
    <x v="3894"/>
    <s v="More than just a play, RAIN is an outreach to hurting people who feel disengaged or rejected by others."/>
    <x v="3"/>
    <x v="366"/>
    <x v="2"/>
    <x v="0"/>
    <x v="0"/>
    <n v="1407868561"/>
    <x v="3899"/>
    <b v="0"/>
    <x v="84"/>
    <b v="0"/>
  </r>
  <r>
    <n v="3900"/>
    <x v="3895"/>
    <s v="HUB Theatre Group collaborates with local artists to present John Logan's RED to the community."/>
    <x v="30"/>
    <x v="2503"/>
    <x v="2"/>
    <x v="0"/>
    <x v="0"/>
    <n v="1433988791"/>
    <x v="3900"/>
    <b v="0"/>
    <x v="81"/>
    <b v="0"/>
  </r>
  <r>
    <n v="3901"/>
    <x v="3896"/>
    <s v="&quot;De Lewe&quot; deals with the critical issues within today's youth. It reminds us that standing together is stronger than falling apart."/>
    <x v="9"/>
    <x v="379"/>
    <x v="2"/>
    <x v="0"/>
    <x v="0"/>
    <n v="1450554599"/>
    <x v="3901"/>
    <b v="0"/>
    <x v="29"/>
    <b v="0"/>
  </r>
  <r>
    <n v="3902"/>
    <x v="3897"/>
    <s v="Love, Sex and Apps is a double bill exploring the way in which we are both connected and disconnected with those around us."/>
    <x v="9"/>
    <x v="159"/>
    <x v="2"/>
    <x v="1"/>
    <x v="1"/>
    <n v="1479125642"/>
    <x v="3902"/>
    <b v="0"/>
    <x v="162"/>
    <b v="0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x v="0"/>
    <n v="1439581080"/>
    <x v="3903"/>
    <b v="0"/>
    <x v="78"/>
    <b v="0"/>
  </r>
  <r>
    <n v="3904"/>
    <x v="3899"/>
    <s v="A play that will cover 4000 years of black history."/>
    <x v="3"/>
    <x v="158"/>
    <x v="2"/>
    <x v="0"/>
    <x v="0"/>
    <n v="1429074240"/>
    <x v="3904"/>
    <b v="0"/>
    <x v="84"/>
    <b v="0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x v="1"/>
    <n v="1434063600"/>
    <x v="3905"/>
    <b v="0"/>
    <x v="63"/>
    <b v="0"/>
  </r>
  <r>
    <n v="3906"/>
    <x v="3901"/>
    <s v="We will workshop, stage and develop new writing, devised work and adaptations. A joyful leap into the possibilities of an idea!"/>
    <x v="15"/>
    <x v="2373"/>
    <x v="2"/>
    <x v="1"/>
    <x v="1"/>
    <n v="1435325100"/>
    <x v="3906"/>
    <b v="0"/>
    <x v="38"/>
    <b v="0"/>
  </r>
  <r>
    <n v="3907"/>
    <x v="3902"/>
    <s v="Burqa&amp;Rifle dramatizes the  encounter between two women -- a vigilante and a convert to Islam."/>
    <x v="28"/>
    <x v="358"/>
    <x v="2"/>
    <x v="0"/>
    <x v="0"/>
    <n v="1414354080"/>
    <x v="3907"/>
    <b v="0"/>
    <x v="80"/>
    <b v="0"/>
  </r>
  <r>
    <n v="3908"/>
    <x v="3903"/>
    <s v="Death splits apart twin brothers in a questionable car accident. They shared dreams, and now they must share trials in the unknown."/>
    <x v="47"/>
    <x v="654"/>
    <x v="2"/>
    <x v="0"/>
    <x v="0"/>
    <n v="1406603696"/>
    <x v="3908"/>
    <b v="0"/>
    <x v="80"/>
    <b v="0"/>
  </r>
  <r>
    <n v="3909"/>
    <x v="3904"/>
    <s v="I am trying to put on a gospel comedy stage play that is full of laughter and life lessons as well that will change your life forever,"/>
    <x v="127"/>
    <x v="2503"/>
    <x v="2"/>
    <x v="0"/>
    <x v="0"/>
    <n v="1410424642"/>
    <x v="3909"/>
    <b v="0"/>
    <x v="80"/>
    <b v="0"/>
  </r>
  <r>
    <n v="3910"/>
    <x v="3905"/>
    <s v="Join Sherlock Holmes and Dr. Watson as the first adventure together is dramatized live on-stage!  The game is afoot!"/>
    <x v="12"/>
    <x v="1935"/>
    <x v="2"/>
    <x v="0"/>
    <x v="0"/>
    <n v="1441649397"/>
    <x v="3910"/>
    <b v="0"/>
    <x v="83"/>
    <b v="0"/>
  </r>
  <r>
    <n v="3911"/>
    <x v="3906"/>
    <s v="â€˜Ministers of Graceâ€™ imagines what the movie Ghostbusters would be like if written by William Shakespeare."/>
    <x v="6"/>
    <x v="2505"/>
    <x v="2"/>
    <x v="0"/>
    <x v="0"/>
    <n v="1417033777"/>
    <x v="3911"/>
    <b v="0"/>
    <x v="17"/>
    <b v="0"/>
  </r>
  <r>
    <n v="3912"/>
    <x v="3907"/>
    <s v="Producing &amp; directing Jake's Women by Neil Simon opening July 9 and running through July 26 for Sonoma Arts Live"/>
    <x v="36"/>
    <x v="116"/>
    <x v="2"/>
    <x v="0"/>
    <x v="0"/>
    <n v="1429936500"/>
    <x v="3912"/>
    <b v="0"/>
    <x v="29"/>
    <b v="0"/>
  </r>
  <r>
    <n v="3913"/>
    <x v="3908"/>
    <s v="â€œNo amount of fire or freshness can challenge what a man will store up in his ghostly heart.â€ â€“ The Great Gatsby"/>
    <x v="3"/>
    <x v="325"/>
    <x v="2"/>
    <x v="0"/>
    <x v="0"/>
    <n v="1448863449"/>
    <x v="3913"/>
    <b v="0"/>
    <x v="63"/>
    <b v="0"/>
  </r>
  <r>
    <n v="3914"/>
    <x v="3909"/>
    <s v="Bots &amp; Barrals and StoneCrabs Theatre are excited to present the UK premiere of Guillem Clua's powerful Catalan drama Skin in Flames."/>
    <x v="30"/>
    <x v="711"/>
    <x v="2"/>
    <x v="1"/>
    <x v="1"/>
    <n v="1431298740"/>
    <x v="3914"/>
    <b v="0"/>
    <x v="74"/>
    <b v="0"/>
  </r>
  <r>
    <n v="3915"/>
    <x v="3910"/>
    <s v="Following the enormous success of Hardcross, we are looking for new ways to bring this wonderful play to a wider audience."/>
    <x v="15"/>
    <x v="139"/>
    <x v="2"/>
    <x v="1"/>
    <x v="1"/>
    <n v="1464824309"/>
    <x v="3915"/>
    <b v="0"/>
    <x v="29"/>
    <b v="0"/>
  </r>
  <r>
    <n v="3916"/>
    <x v="3911"/>
    <s v="We're a small group of University students who need a little help making our final exam production the best product possible."/>
    <x v="13"/>
    <x v="117"/>
    <x v="2"/>
    <x v="8"/>
    <x v="7"/>
    <n v="1464952752"/>
    <x v="3916"/>
    <b v="0"/>
    <x v="78"/>
    <b v="0"/>
  </r>
  <r>
    <n v="3917"/>
    <x v="3912"/>
    <s v="We place the actors and script to the fore, with productions stripped down to barest level, aiming to make theatre accessible."/>
    <x v="8"/>
    <x v="115"/>
    <x v="2"/>
    <x v="1"/>
    <x v="1"/>
    <n v="1410439161"/>
    <x v="3917"/>
    <b v="0"/>
    <x v="29"/>
    <b v="0"/>
  </r>
  <r>
    <n v="3918"/>
    <x v="3913"/>
    <s v="A fantastic new comedy coming to the West End 2014.  An Alan Ayckbourn meets Richard Curtis style comedy. Who knew singing was therapy!"/>
    <x v="127"/>
    <x v="678"/>
    <x v="2"/>
    <x v="1"/>
    <x v="1"/>
    <n v="1407168000"/>
    <x v="3918"/>
    <b v="0"/>
    <x v="83"/>
    <b v="0"/>
  </r>
  <r>
    <n v="3919"/>
    <x v="3914"/>
    <s v="Two sisters living in a Cornish seaside town attempt to hide and escape from a life- circle of deceit, abuse, incest and revenge."/>
    <x v="10"/>
    <x v="456"/>
    <x v="2"/>
    <x v="1"/>
    <x v="1"/>
    <n v="1453075200"/>
    <x v="3919"/>
    <b v="0"/>
    <x v="83"/>
    <b v="0"/>
  </r>
  <r>
    <n v="3920"/>
    <x v="3915"/>
    <s v="An enthralling tale charting the ecstasies and tragedies behind the seven white masks of centenarian clown,Scaramouche Jones."/>
    <x v="30"/>
    <x v="2503"/>
    <x v="2"/>
    <x v="1"/>
    <x v="1"/>
    <n v="1479032260"/>
    <x v="3920"/>
    <b v="0"/>
    <x v="83"/>
    <b v="0"/>
  </r>
  <r>
    <n v="3921"/>
    <x v="3916"/>
    <s v="CLTC are crowdfunding for our latest production - Joe Calarco's brilliant adaptation of Shakespeare's most loved tragedy."/>
    <x v="9"/>
    <x v="117"/>
    <x v="2"/>
    <x v="1"/>
    <x v="1"/>
    <n v="1414346400"/>
    <x v="3921"/>
    <b v="0"/>
    <x v="78"/>
    <b v="0"/>
  </r>
  <r>
    <n v="3922"/>
    <x v="3917"/>
    <s v="TDPF is a play about a woman named Lisa who devotes her life to her marriage and ministry â€”since it is a woman place says her husband."/>
    <x v="47"/>
    <x v="377"/>
    <x v="2"/>
    <x v="0"/>
    <x v="0"/>
    <n v="1425337200"/>
    <x v="3922"/>
    <b v="0"/>
    <x v="79"/>
    <b v="0"/>
  </r>
  <r>
    <n v="3923"/>
    <x v="3918"/>
    <s v="Eleanor Roosevelt: Passionate campaigner for human rights, champion for peace, staunch supporter of FDR's policies, betrayed wife."/>
    <x v="236"/>
    <x v="2506"/>
    <x v="2"/>
    <x v="1"/>
    <x v="1"/>
    <n v="1428622271"/>
    <x v="3923"/>
    <b v="0"/>
    <x v="57"/>
    <b v="0"/>
  </r>
  <r>
    <n v="3924"/>
    <x v="3919"/>
    <s v="Help Comedy Illusionist Reggie Rice spread the magic of laughter as he takes his award-winning illusion show to a town near you!"/>
    <x v="36"/>
    <x v="2507"/>
    <x v="2"/>
    <x v="0"/>
    <x v="0"/>
    <n v="1403823722"/>
    <x v="3924"/>
    <b v="0"/>
    <x v="244"/>
    <b v="0"/>
  </r>
  <r>
    <n v="3925"/>
    <x v="3920"/>
    <s v="Help Save High School Theater Program_x000a_Your donations will be used to purchase props, build sets, and costumes."/>
    <x v="325"/>
    <x v="493"/>
    <x v="2"/>
    <x v="0"/>
    <x v="0"/>
    <n v="1406753639"/>
    <x v="3925"/>
    <b v="0"/>
    <x v="83"/>
    <b v="0"/>
  </r>
  <r>
    <n v="3926"/>
    <x v="3921"/>
    <s v="Producing syllabus-relevant theatre targeted to HSC students on the NSW Central Coast"/>
    <x v="10"/>
    <x v="493"/>
    <x v="2"/>
    <x v="2"/>
    <x v="2"/>
    <n v="1419645748"/>
    <x v="3926"/>
    <b v="0"/>
    <x v="29"/>
    <b v="0"/>
  </r>
  <r>
    <n v="3927"/>
    <x v="3922"/>
    <s v="Brand new graduate theater company 'FMP Theatre' proudly presents the definitive WW1 play, Journey's End, with a little help from you."/>
    <x v="30"/>
    <x v="379"/>
    <x v="2"/>
    <x v="1"/>
    <x v="1"/>
    <n v="1407565504"/>
    <x v="3927"/>
    <b v="0"/>
    <x v="84"/>
    <b v="0"/>
  </r>
  <r>
    <n v="3928"/>
    <x v="3923"/>
    <s v="&quot;Charm&quot; class is in session! Mama Darleena, a transgender African-American woman, shares rules for etiquette with her LGBTQ students."/>
    <x v="10"/>
    <x v="1208"/>
    <x v="2"/>
    <x v="0"/>
    <x v="0"/>
    <n v="1444971540"/>
    <x v="3928"/>
    <b v="0"/>
    <x v="63"/>
    <b v="0"/>
  </r>
  <r>
    <n v="3929"/>
    <x v="3924"/>
    <s v="We need to raise funds to bring this elaborate production to life with special FX makeup, highly detailed sets, and costumes."/>
    <x v="22"/>
    <x v="2508"/>
    <x v="2"/>
    <x v="0"/>
    <x v="0"/>
    <n v="1474228265"/>
    <x v="3929"/>
    <b v="0"/>
    <x v="25"/>
    <b v="0"/>
  </r>
  <r>
    <n v="3930"/>
    <x v="3925"/>
    <s v="We are a new and exciting semi-pro  theatre company who will support &amp; hire local actors &amp; writers in Brisbane &amp; Queensland."/>
    <x v="3"/>
    <x v="117"/>
    <x v="2"/>
    <x v="2"/>
    <x v="2"/>
    <n v="1459490400"/>
    <x v="3930"/>
    <b v="0"/>
    <x v="78"/>
    <b v="0"/>
  </r>
  <r>
    <n v="3931"/>
    <x v="3926"/>
    <s v="An original stage play designed to bring to light the long-term effects on adult survivors of childhood sexual abuse. We do survive!"/>
    <x v="6"/>
    <x v="117"/>
    <x v="2"/>
    <x v="0"/>
    <x v="0"/>
    <n v="1441510707"/>
    <x v="3931"/>
    <b v="0"/>
    <x v="78"/>
    <b v="0"/>
  </r>
  <r>
    <n v="3932"/>
    <x v="3927"/>
    <s v="Audience tell stories from their life chooses the improv actors to re-enact the story on the spot via song, dance and theatrics."/>
    <x v="14"/>
    <x v="116"/>
    <x v="2"/>
    <x v="0"/>
    <x v="0"/>
    <n v="1458097364"/>
    <x v="3932"/>
    <b v="0"/>
    <x v="29"/>
    <b v="0"/>
  </r>
  <r>
    <n v="3933"/>
    <x v="3928"/>
    <s v="Presenting the complete three part of writer/director Ty Foard's &quot;A King's Story&quot; ...a dramatic artistic one director play festival"/>
    <x v="39"/>
    <x v="2509"/>
    <x v="2"/>
    <x v="0"/>
    <x v="0"/>
    <n v="1468716180"/>
    <x v="3933"/>
    <b v="0"/>
    <x v="8"/>
    <b v="0"/>
  </r>
  <r>
    <n v="3934"/>
    <x v="3929"/>
    <s v="Lost youth and lost souls struggle to find meaning amid dingy basements, vanishing malls, and a bleak Midwestern summer."/>
    <x v="10"/>
    <x v="1100"/>
    <x v="2"/>
    <x v="0"/>
    <x v="0"/>
    <n v="1443704400"/>
    <x v="3934"/>
    <b v="0"/>
    <x v="8"/>
    <b v="0"/>
  </r>
  <r>
    <n v="3935"/>
    <x v="3930"/>
    <s v="Forgotten composer, virtuoso pianist, actor, and activist._x000a_I'm hoping to produce my play which explores Julius's life and music."/>
    <x v="9"/>
    <x v="2510"/>
    <x v="2"/>
    <x v="1"/>
    <x v="1"/>
    <n v="1443973546"/>
    <x v="3935"/>
    <b v="0"/>
    <x v="23"/>
    <b v="0"/>
  </r>
  <r>
    <n v="3936"/>
    <x v="3931"/>
    <s v="This stage play is a true story about one woman's fight against breast cancer while still having to deal with the adversities of life."/>
    <x v="22"/>
    <x v="117"/>
    <x v="2"/>
    <x v="0"/>
    <x v="0"/>
    <n v="1480576720"/>
    <x v="3936"/>
    <b v="0"/>
    <x v="78"/>
    <b v="0"/>
  </r>
  <r>
    <n v="3937"/>
    <x v="3932"/>
    <s v="Support the artists of the new play FEVER: a story of love, friendship and sonnets. Donate to help us develop this production!"/>
    <x v="428"/>
    <x v="2511"/>
    <x v="2"/>
    <x v="0"/>
    <x v="0"/>
    <n v="1468249760"/>
    <x v="3937"/>
    <b v="0"/>
    <x v="73"/>
    <b v="0"/>
  </r>
  <r>
    <n v="3938"/>
    <x v="3933"/>
    <s v="We Kickstarted Broken Alley Theatre in the summer of 2013. It's been an amazing two years. This year, BATx goes bigger than ever."/>
    <x v="429"/>
    <x v="2512"/>
    <x v="2"/>
    <x v="0"/>
    <x v="0"/>
    <n v="1435441454"/>
    <x v="3938"/>
    <b v="0"/>
    <x v="81"/>
    <b v="0"/>
  </r>
  <r>
    <n v="3939"/>
    <x v="3934"/>
    <s v="'Potter.' is a parody of the popular Harry Potter series allowing aspiring actors a chance to work in a professional production."/>
    <x v="10"/>
    <x v="139"/>
    <x v="2"/>
    <x v="2"/>
    <x v="2"/>
    <n v="1412656200"/>
    <x v="3939"/>
    <b v="0"/>
    <x v="29"/>
    <b v="0"/>
  </r>
  <r>
    <n v="3940"/>
    <x v="3935"/>
    <s v="A Stage Play that will bring you to the edge of your seat , leave you thinkin and will also have you laughing while enjoyin the talent"/>
    <x v="10"/>
    <x v="143"/>
    <x v="2"/>
    <x v="0"/>
    <x v="0"/>
    <n v="1420199351"/>
    <x v="3940"/>
    <b v="0"/>
    <x v="84"/>
    <b v="0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x v="0"/>
    <n v="1416877200"/>
    <x v="3941"/>
    <b v="0"/>
    <x v="84"/>
    <b v="0"/>
  </r>
  <r>
    <n v="3942"/>
    <x v="3937"/>
    <s v="In the 30's, two brothers, Benny and Phil, who go to the Arizona desert to be extras in a huge Biblical epic. Riotous comedy!"/>
    <x v="38"/>
    <x v="117"/>
    <x v="2"/>
    <x v="0"/>
    <x v="0"/>
    <n v="1434490914"/>
    <x v="3942"/>
    <b v="0"/>
    <x v="78"/>
    <b v="0"/>
  </r>
  <r>
    <n v="3943"/>
    <x v="3938"/>
    <s v="Field Trip Theatre has  commissioned Alexandra Petri to write a world premiere play set in DC , &quot;The Scrum&quot;,"/>
    <x v="10"/>
    <x v="2513"/>
    <x v="2"/>
    <x v="0"/>
    <x v="0"/>
    <n v="1446483000"/>
    <x v="3943"/>
    <b v="0"/>
    <x v="62"/>
    <b v="0"/>
  </r>
  <r>
    <n v="3944"/>
    <x v="3939"/>
    <s v="My project is to finish writing all 38 of Shakespeare's Plays into shortened 15-20 minute Shortened versions and publish them in 1 year"/>
    <x v="10"/>
    <x v="117"/>
    <x v="2"/>
    <x v="0"/>
    <x v="0"/>
    <n v="1440690875"/>
    <x v="3944"/>
    <b v="0"/>
    <x v="78"/>
    <b v="0"/>
  </r>
  <r>
    <n v="3945"/>
    <x v="3940"/>
    <s v="We do a theatre camp for kids every summer doing parady shows of diff stories for kids to learn theater. This year is Star Wars Parody."/>
    <x v="13"/>
    <x v="139"/>
    <x v="2"/>
    <x v="0"/>
    <x v="0"/>
    <n v="1431717268"/>
    <x v="3945"/>
    <b v="0"/>
    <x v="29"/>
    <b v="0"/>
  </r>
  <r>
    <n v="3946"/>
    <x v="3941"/>
    <s v="Dr. Mecurio's is an original work of fantasy designed and written for the stage."/>
    <x v="12"/>
    <x v="666"/>
    <x v="2"/>
    <x v="0"/>
    <x v="0"/>
    <n v="1425110400"/>
    <x v="3946"/>
    <b v="0"/>
    <x v="81"/>
    <b v="0"/>
  </r>
  <r>
    <n v="3947"/>
    <x v="3942"/>
    <s v="Soon to be known as one of the greatest gospel stage plays of all times. Great hit in New England and now we want to take  it on tour"/>
    <x v="9"/>
    <x v="462"/>
    <x v="2"/>
    <x v="0"/>
    <x v="0"/>
    <n v="1475378744"/>
    <x v="3947"/>
    <b v="0"/>
    <x v="84"/>
    <b v="0"/>
  </r>
  <r>
    <n v="3948"/>
    <x v="3943"/>
    <s v="A group of 12 friends, separated by time, space, state borders and oceans want to head to London for the adventure of a lifetime."/>
    <x v="11"/>
    <x v="117"/>
    <x v="2"/>
    <x v="2"/>
    <x v="2"/>
    <n v="1410076123"/>
    <x v="3948"/>
    <b v="0"/>
    <x v="78"/>
    <b v="0"/>
  </r>
  <r>
    <n v="3949"/>
    <x v="3944"/>
    <s v="A brilliant project making a huge difference : a play about Climate Change and a series of panels on environmental and community issues"/>
    <x v="3"/>
    <x v="2514"/>
    <x v="2"/>
    <x v="2"/>
    <x v="2"/>
    <n v="1423623221"/>
    <x v="3949"/>
    <b v="0"/>
    <x v="58"/>
    <b v="0"/>
  </r>
  <r>
    <n v="3950"/>
    <x v="3945"/>
    <s v="With the Great Elephant Repertory we can reach those children who are perceived unreachable, educating them through performance art."/>
    <x v="23"/>
    <x v="379"/>
    <x v="2"/>
    <x v="0"/>
    <x v="0"/>
    <n v="1460140500"/>
    <x v="3950"/>
    <b v="0"/>
    <x v="29"/>
    <b v="0"/>
  </r>
  <r>
    <n v="3951"/>
    <x v="3946"/>
    <s v="Set in Southern America â€œThe Divideâ€ is a stage play that touches on the issues that are forefront in America and the world."/>
    <x v="61"/>
    <x v="116"/>
    <x v="2"/>
    <x v="17"/>
    <x v="3"/>
    <n v="1462301342"/>
    <x v="3951"/>
    <b v="0"/>
    <x v="29"/>
    <b v="0"/>
  </r>
  <r>
    <n v="3952"/>
    <x v="3947"/>
    <s v="This is the story about dreams of the kindly clown who indulge in reverie to be a ballet dancer! Every act is a funny sentimental story"/>
    <x v="91"/>
    <x v="379"/>
    <x v="2"/>
    <x v="0"/>
    <x v="0"/>
    <n v="1445885890"/>
    <x v="3952"/>
    <b v="0"/>
    <x v="29"/>
    <b v="0"/>
  </r>
  <r>
    <n v="3953"/>
    <x v="3948"/>
    <s v="Actors and actresses are needed to help me create a stage play. A stage play needs to be adapted from the book I wrote."/>
    <x v="430"/>
    <x v="117"/>
    <x v="2"/>
    <x v="0"/>
    <x v="0"/>
    <n v="1469834940"/>
    <x v="3953"/>
    <b v="0"/>
    <x v="78"/>
    <b v="0"/>
  </r>
  <r>
    <n v="3954"/>
    <x v="3949"/>
    <s v="Despite hunger and conditions of a Calcutta slum, the people there know that life is precious. They have named it â€˜City of Joy.â€™"/>
    <x v="31"/>
    <x v="117"/>
    <x v="2"/>
    <x v="5"/>
    <x v="5"/>
    <n v="1405352264"/>
    <x v="3954"/>
    <b v="0"/>
    <x v="78"/>
    <b v="0"/>
  </r>
  <r>
    <n v="3955"/>
    <x v="3950"/>
    <s v="FHE High School Theatre Booster Fund Raiser for Costumes --Fall Play Snow Queen and Spring Musical Once on this Island"/>
    <x v="257"/>
    <x v="94"/>
    <x v="2"/>
    <x v="0"/>
    <x v="0"/>
    <n v="1448745741"/>
    <x v="3955"/>
    <b v="0"/>
    <x v="22"/>
    <b v="0"/>
  </r>
  <r>
    <n v="3956"/>
    <x v="3951"/>
    <s v="This saucy stage play chronicles the highs and lows of my life involving gangs, drugs and prison. The story is a transforming ministry."/>
    <x v="62"/>
    <x v="117"/>
    <x v="2"/>
    <x v="0"/>
    <x v="0"/>
    <n v="1461543600"/>
    <x v="3956"/>
    <b v="0"/>
    <x v="78"/>
    <b v="0"/>
  </r>
  <r>
    <n v="3957"/>
    <x v="3952"/>
    <s v="A play about something, or maybe nothing. Four actors depicting all 9 seasons of Seinfeld in 90 minutes."/>
    <x v="89"/>
    <x v="1001"/>
    <x v="2"/>
    <x v="0"/>
    <x v="0"/>
    <n v="1468020354"/>
    <x v="3957"/>
    <b v="0"/>
    <x v="29"/>
    <b v="0"/>
  </r>
  <r>
    <n v="3958"/>
    <x v="3953"/>
    <s v="A children's theatre group constructing props out of swimming noodles to provide free Shakespeare in the parks to local communities."/>
    <x v="13"/>
    <x v="762"/>
    <x v="2"/>
    <x v="0"/>
    <x v="0"/>
    <n v="1406988000"/>
    <x v="3958"/>
    <b v="0"/>
    <x v="38"/>
    <b v="0"/>
  </r>
  <r>
    <n v="3959"/>
    <x v="3954"/>
    <s v="A free website for theatre on California's central coast - actors, auditions, &amp; shows in Santa Barbara, San Luis Obispo, &amp; Montetey."/>
    <x v="38"/>
    <x v="2515"/>
    <x v="2"/>
    <x v="0"/>
    <x v="0"/>
    <n v="1411930556"/>
    <x v="3959"/>
    <b v="0"/>
    <x v="8"/>
    <b v="0"/>
  </r>
  <r>
    <n v="3960"/>
    <x v="3955"/>
    <s v="You are closer to your dreams than what you expect, your demons will always wait for you to realize them, theyâ€™ll torture you Manny."/>
    <x v="9"/>
    <x v="372"/>
    <x v="2"/>
    <x v="0"/>
    <x v="0"/>
    <n v="1451852256"/>
    <x v="3960"/>
    <b v="0"/>
    <x v="80"/>
    <b v="0"/>
  </r>
  <r>
    <n v="3961"/>
    <x v="3956"/>
    <s v="I've written a fun new play exploring the reality of gay stereotypes in 2014 - with accommodation and venue hire it needs some dough :)"/>
    <x v="10"/>
    <x v="577"/>
    <x v="2"/>
    <x v="1"/>
    <x v="1"/>
    <n v="1399584210"/>
    <x v="3961"/>
    <b v="0"/>
    <x v="84"/>
    <b v="0"/>
  </r>
  <r>
    <n v="3962"/>
    <x v="3957"/>
    <s v="OUR FRIENDS THE ENEMY will make its American Debut at Theatre Row in New York City, and we would like for you to join us on our journey"/>
    <x v="123"/>
    <x v="372"/>
    <x v="2"/>
    <x v="1"/>
    <x v="1"/>
    <n v="1448722494"/>
    <x v="3962"/>
    <b v="0"/>
    <x v="83"/>
    <b v="0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x v="5"/>
    <n v="1447821717"/>
    <x v="3963"/>
    <b v="0"/>
    <x v="78"/>
    <b v="0"/>
  </r>
  <r>
    <n v="3964"/>
    <x v="3959"/>
    <s v="&quot;MAMA'Z BA-B&quot; is the story of Marcus Williams who struggles to find a place for himself as a young black male."/>
    <x v="13"/>
    <x v="691"/>
    <x v="2"/>
    <x v="0"/>
    <x v="0"/>
    <n v="1429460386"/>
    <x v="3964"/>
    <b v="0"/>
    <x v="83"/>
    <b v="0"/>
  </r>
  <r>
    <n v="3965"/>
    <x v="3960"/>
    <s v="Andrew Heller producing a production of an original play for the Philadelphia Fringe Festival. Written and Directed by Andrew Heller"/>
    <x v="13"/>
    <x v="2516"/>
    <x v="2"/>
    <x v="0"/>
    <x v="0"/>
    <n v="1460608780"/>
    <x v="3965"/>
    <b v="0"/>
    <x v="80"/>
    <b v="0"/>
  </r>
  <r>
    <n v="3966"/>
    <x v="3961"/>
    <s v="MNDT will be the first Moroccan Team in history to participate in the WSDC. the worldâ€™s biggest high school debate tournament."/>
    <x v="51"/>
    <x v="372"/>
    <x v="2"/>
    <x v="0"/>
    <x v="0"/>
    <n v="1406170740"/>
    <x v="3966"/>
    <b v="0"/>
    <x v="84"/>
    <b v="0"/>
  </r>
  <r>
    <n v="3967"/>
    <x v="3962"/>
    <s v="Ramsay Wise is painting the backdrops for the Maplewood Barn Theatre's summer 2017 production. He needs canvas and paint."/>
    <x v="180"/>
    <x v="22"/>
    <x v="2"/>
    <x v="0"/>
    <x v="0"/>
    <n v="1488783507"/>
    <x v="3967"/>
    <b v="0"/>
    <x v="73"/>
    <b v="0"/>
  </r>
  <r>
    <n v="3968"/>
    <x v="3963"/>
    <s v="&quot;On the breast of her gown, in fine red cloth, appeared the letter A.&quot; But what about the rest of the alphabet?"/>
    <x v="10"/>
    <x v="2517"/>
    <x v="2"/>
    <x v="0"/>
    <x v="0"/>
    <n v="1463945673"/>
    <x v="3968"/>
    <b v="0"/>
    <x v="202"/>
    <b v="0"/>
  </r>
  <r>
    <n v="3969"/>
    <x v="3964"/>
    <s v="Board a pirate ship and sail with us on a midnight cruise into the dark realms of forgotten pirate lore with music, theater &amp; burlesque"/>
    <x v="431"/>
    <x v="2518"/>
    <x v="2"/>
    <x v="0"/>
    <x v="0"/>
    <n v="1472442900"/>
    <x v="3969"/>
    <b v="0"/>
    <x v="79"/>
    <b v="0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x v="0"/>
    <n v="1460925811"/>
    <x v="3970"/>
    <b v="0"/>
    <x v="84"/>
    <b v="0"/>
  </r>
  <r>
    <n v="3971"/>
    <x v="3966"/>
    <s v="The timeless story of the struggling actor, the faithful agent and   the reality of what constitutes success and failure in Hollywood."/>
    <x v="32"/>
    <x v="2519"/>
    <x v="2"/>
    <x v="0"/>
    <x v="0"/>
    <n v="1405947126"/>
    <x v="3971"/>
    <b v="0"/>
    <x v="79"/>
    <b v="0"/>
  </r>
  <r>
    <n v="3972"/>
    <x v="3967"/>
    <s v="We're a horror based theatre company in Oklahoma City beginning our first season of shows."/>
    <x v="28"/>
    <x v="2518"/>
    <x v="2"/>
    <x v="0"/>
    <x v="0"/>
    <n v="1423186634"/>
    <x v="3972"/>
    <b v="0"/>
    <x v="22"/>
    <b v="0"/>
  </r>
  <r>
    <n v="3973"/>
    <x v="3968"/>
    <s v="Staged Right Theatre Company is putting on its first season this year, and we need your help with raising money to put on four plays!"/>
    <x v="10"/>
    <x v="2520"/>
    <x v="2"/>
    <x v="0"/>
    <x v="0"/>
    <n v="1462766400"/>
    <x v="3973"/>
    <b v="0"/>
    <x v="77"/>
    <b v="0"/>
  </r>
  <r>
    <n v="3974"/>
    <x v="3969"/>
    <s v="We are performing Shakespeare's &quot;The Taming of the Shrew&quot; in its original Elizabethan setting at the Oxford Shakespeare Festival."/>
    <x v="28"/>
    <x v="1002"/>
    <x v="2"/>
    <x v="1"/>
    <x v="1"/>
    <n v="1464872848"/>
    <x v="3974"/>
    <b v="0"/>
    <x v="202"/>
    <b v="0"/>
  </r>
  <r>
    <n v="3975"/>
    <x v="3970"/>
    <s v="Four homeless Key West men are to be given a boat, but fates twist until only the moon and mangroves witness their earthly demise."/>
    <x v="432"/>
    <x v="117"/>
    <x v="2"/>
    <x v="0"/>
    <x v="0"/>
    <n v="1468442898"/>
    <x v="3975"/>
    <b v="0"/>
    <x v="78"/>
    <b v="0"/>
  </r>
  <r>
    <n v="3976"/>
    <x v="3971"/>
    <s v="Rossumâ€™s Universal Robots are the perfect workforce, without emotions, needs, or souls. But they are changing. Becoming more like us..."/>
    <x v="46"/>
    <x v="972"/>
    <x v="2"/>
    <x v="0"/>
    <x v="0"/>
    <n v="1406876400"/>
    <x v="3976"/>
    <b v="0"/>
    <x v="73"/>
    <b v="0"/>
  </r>
  <r>
    <n v="3977"/>
    <x v="3972"/>
    <s v="Created for the greatest stages of the world, will captivate the hearts of its audience with a Powerful Story Line &amp; Magical creatures!"/>
    <x v="161"/>
    <x v="2521"/>
    <x v="2"/>
    <x v="0"/>
    <x v="0"/>
    <n v="1469213732"/>
    <x v="3977"/>
    <b v="0"/>
    <x v="79"/>
    <b v="0"/>
  </r>
  <r>
    <n v="3978"/>
    <x v="3973"/>
    <s v="Staged play within the communities of eastern ( Kinston Wilson Wilmington ) North Carolina ! Funds will allow a child to attend! THX"/>
    <x v="13"/>
    <x v="2522"/>
    <x v="2"/>
    <x v="0"/>
    <x v="0"/>
    <n v="1422717953"/>
    <x v="3978"/>
    <b v="0"/>
    <x v="22"/>
    <b v="0"/>
  </r>
  <r>
    <n v="3979"/>
    <x v="3974"/>
    <s v="After a successful premiere run at Edinburgh 2014, it's been rewritten and revised and is back for another run of Edinburgh fun in 2015"/>
    <x v="12"/>
    <x v="178"/>
    <x v="2"/>
    <x v="1"/>
    <x v="1"/>
    <n v="1427659200"/>
    <x v="3979"/>
    <b v="0"/>
    <x v="79"/>
    <b v="0"/>
  </r>
  <r>
    <n v="3980"/>
    <x v="3975"/>
    <s v="Itâ€™s your favorite classic with a twist. This summer, Chicago youth recreate Romeo and Juliet in The Mesh-n-Groove annual production!"/>
    <x v="30"/>
    <x v="2202"/>
    <x v="2"/>
    <x v="0"/>
    <x v="0"/>
    <n v="1404570147"/>
    <x v="3980"/>
    <b v="0"/>
    <x v="63"/>
    <b v="0"/>
  </r>
  <r>
    <n v="3981"/>
    <x v="3357"/>
    <s v="A Theatrical Production Celebrating the Lebanese Culture and the Human Spirit in Time of War."/>
    <x v="11"/>
    <x v="1281"/>
    <x v="2"/>
    <x v="0"/>
    <x v="0"/>
    <n v="1468729149"/>
    <x v="3981"/>
    <b v="0"/>
    <x v="63"/>
    <b v="0"/>
  </r>
  <r>
    <n v="3982"/>
    <x v="3976"/>
    <s v="Sex, deception, addiction, life. _x000a_A quality piece of relevant theatre at one of London's most vibrant and respected fringe theatres."/>
    <x v="16"/>
    <x v="575"/>
    <x v="2"/>
    <x v="1"/>
    <x v="1"/>
    <n v="1436297180"/>
    <x v="3982"/>
    <b v="0"/>
    <x v="81"/>
    <b v="0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x v="0"/>
    <n v="1400569140"/>
    <x v="3983"/>
    <b v="0"/>
    <x v="67"/>
    <b v="0"/>
  </r>
  <r>
    <n v="3984"/>
    <x v="3978"/>
    <s v="Novus Theatre bring you their new show 'Fantastic Mr Fox'. We hope to improve the pay for our cast and crew through Kickstarter."/>
    <x v="15"/>
    <x v="483"/>
    <x v="2"/>
    <x v="1"/>
    <x v="1"/>
    <n v="1415404800"/>
    <x v="3984"/>
    <b v="0"/>
    <x v="73"/>
    <b v="0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x v="0"/>
    <n v="1456002300"/>
    <x v="3985"/>
    <b v="0"/>
    <x v="10"/>
    <b v="0"/>
  </r>
  <r>
    <n v="3986"/>
    <x v="3980"/>
    <s v="After a successful run at London's Cockpit Theatre, we are invited to perform in Gardzienice OPT and at Teatr Polski in Warsaw, Poland."/>
    <x v="10"/>
    <x v="2524"/>
    <x v="2"/>
    <x v="1"/>
    <x v="1"/>
    <n v="1462539840"/>
    <x v="3986"/>
    <b v="0"/>
    <x v="62"/>
    <b v="0"/>
  </r>
  <r>
    <n v="3987"/>
    <x v="3981"/>
    <s v="Write Now 5 is a new writing festival in south east London promoting new work from emerging playwrights."/>
    <x v="44"/>
    <x v="118"/>
    <x v="2"/>
    <x v="1"/>
    <x v="1"/>
    <n v="1400278290"/>
    <x v="3987"/>
    <b v="0"/>
    <x v="62"/>
    <b v="0"/>
  </r>
  <r>
    <n v="3988"/>
    <x v="3982"/>
    <s v="An evening of of stories based both in myth and truth."/>
    <x v="15"/>
    <x v="573"/>
    <x v="2"/>
    <x v="0"/>
    <x v="0"/>
    <n v="1440813413"/>
    <x v="3988"/>
    <b v="0"/>
    <x v="80"/>
    <b v="0"/>
  </r>
  <r>
    <n v="3989"/>
    <x v="3983"/>
    <s v="I love to write. I have written and published my first book and everyone that read it enjoyed it. My dream is to one day write movies"/>
    <x v="9"/>
    <x v="117"/>
    <x v="2"/>
    <x v="0"/>
    <x v="0"/>
    <n v="1447009181"/>
    <x v="3989"/>
    <b v="0"/>
    <x v="78"/>
    <b v="0"/>
  </r>
  <r>
    <n v="3990"/>
    <x v="3984"/>
    <s v="A book and a play. Narrated by the ghost of Will Shakespeare and the ghost of his dog Crab,  Their adventures in the afterlife..."/>
    <x v="409"/>
    <x v="2525"/>
    <x v="2"/>
    <x v="1"/>
    <x v="1"/>
    <n v="1456934893"/>
    <x v="3990"/>
    <b v="0"/>
    <x v="83"/>
    <b v="0"/>
  </r>
  <r>
    <n v="3991"/>
    <x v="3985"/>
    <s v="North Texas first actor-driven theatre company needs your help"/>
    <x v="2"/>
    <x v="173"/>
    <x v="2"/>
    <x v="0"/>
    <x v="0"/>
    <n v="1433086082"/>
    <x v="3991"/>
    <b v="0"/>
    <x v="29"/>
    <b v="0"/>
  </r>
  <r>
    <n v="3992"/>
    <x v="3986"/>
    <s v="A richly textured and intellectually powerful social commentary about family, community and America."/>
    <x v="3"/>
    <x v="2526"/>
    <x v="2"/>
    <x v="0"/>
    <x v="0"/>
    <n v="1449876859"/>
    <x v="3992"/>
    <b v="0"/>
    <x v="82"/>
    <b v="0"/>
  </r>
  <r>
    <n v="3993"/>
    <x v="3987"/>
    <s v="I am seeking to turn my collection of urban poetry into a stage play. My desire is to inspire victims to heal."/>
    <x v="63"/>
    <x v="158"/>
    <x v="2"/>
    <x v="0"/>
    <x v="0"/>
    <n v="1431549912"/>
    <x v="3993"/>
    <b v="0"/>
    <x v="29"/>
    <b v="0"/>
  </r>
  <r>
    <n v="3994"/>
    <x v="3988"/>
    <s v="Is Henson willing to dare risk a theatrical speaking tour of his North Pole adventures...and more?"/>
    <x v="13"/>
    <x v="139"/>
    <x v="2"/>
    <x v="0"/>
    <x v="0"/>
    <n v="1405761690"/>
    <x v="3994"/>
    <b v="0"/>
    <x v="29"/>
    <b v="0"/>
  </r>
  <r>
    <n v="3995"/>
    <x v="3989"/>
    <s v="Headaches: a play composed of personal testimonies, writings and music, centered on mental illness and its effects on people's lives."/>
    <x v="48"/>
    <x v="119"/>
    <x v="2"/>
    <x v="1"/>
    <x v="1"/>
    <n v="1423913220"/>
    <x v="3995"/>
    <b v="0"/>
    <x v="80"/>
    <b v="0"/>
  </r>
  <r>
    <n v="3996"/>
    <x v="3990"/>
    <s v="The African tale of Anansi the Spider is that of a trickster who often uses cleverness and harmless jokes to get what he wants."/>
    <x v="9"/>
    <x v="2527"/>
    <x v="2"/>
    <x v="0"/>
    <x v="0"/>
    <n v="1416499440"/>
    <x v="3996"/>
    <b v="0"/>
    <x v="57"/>
    <b v="0"/>
  </r>
  <r>
    <n v="3997"/>
    <x v="3991"/>
    <s v="We aim to produce a Professional Published Play for two days in October 2015 on Fri 30th &amp; Sat 31st with three performances in total."/>
    <x v="9"/>
    <x v="117"/>
    <x v="2"/>
    <x v="1"/>
    <x v="1"/>
    <n v="1428222221"/>
    <x v="3997"/>
    <b v="0"/>
    <x v="78"/>
    <b v="0"/>
  </r>
  <r>
    <n v="3998"/>
    <x v="3992"/>
    <s v="Forsaken Angels, a powerful new play by William Leary, author of DCMTA's Best Of 2014 Play Masquerade."/>
    <x v="21"/>
    <x v="526"/>
    <x v="2"/>
    <x v="0"/>
    <x v="0"/>
    <n v="1427580426"/>
    <x v="3998"/>
    <b v="0"/>
    <x v="8"/>
    <b v="0"/>
  </r>
  <r>
    <n v="3999"/>
    <x v="3993"/>
    <s v="If tables had ears what tales would they tell? Sins of Seven Tables, a modern take on the 7 Deadlies, are they still sins?"/>
    <x v="39"/>
    <x v="2528"/>
    <x v="2"/>
    <x v="0"/>
    <x v="0"/>
    <n v="1409514709"/>
    <x v="3999"/>
    <b v="0"/>
    <x v="25"/>
    <b v="0"/>
  </r>
  <r>
    <n v="4000"/>
    <x v="3994"/>
    <s v="An Enticing Trip into the World of Assisted Dying"/>
    <x v="6"/>
    <x v="115"/>
    <x v="2"/>
    <x v="0"/>
    <x v="0"/>
    <n v="1462631358"/>
    <x v="4000"/>
    <b v="0"/>
    <x v="29"/>
    <b v="0"/>
  </r>
  <r>
    <n v="4001"/>
    <x v="3995"/>
    <s v="We take great short(er) plays by brilliant playwrights &amp; make visually stunning conversation pieces in response to the city we live in"/>
    <x v="38"/>
    <x v="2508"/>
    <x v="2"/>
    <x v="1"/>
    <x v="1"/>
    <n v="1488394800"/>
    <x v="4001"/>
    <b v="0"/>
    <x v="25"/>
    <b v="0"/>
  </r>
  <r>
    <n v="4002"/>
    <x v="3996"/>
    <s v="Bring Wyrd Sisters, a comedy of Shakespearean proportions, to small-town Texas. Loosely parodies the â€œScottish Play.â€"/>
    <x v="21"/>
    <x v="1937"/>
    <x v="2"/>
    <x v="0"/>
    <x v="0"/>
    <n v="1411779761"/>
    <x v="4002"/>
    <b v="0"/>
    <x v="80"/>
    <b v="0"/>
  </r>
  <r>
    <n v="4003"/>
    <x v="3997"/>
    <s v="&quot;MAMA'Z BA-B&quot; is the story of Marcus Williams who struggles to find a place for himself as a young black male."/>
    <x v="13"/>
    <x v="1671"/>
    <x v="2"/>
    <x v="0"/>
    <x v="0"/>
    <n v="1424009147"/>
    <x v="4003"/>
    <b v="0"/>
    <x v="84"/>
    <b v="0"/>
  </r>
  <r>
    <n v="4004"/>
    <x v="3998"/>
    <s v="Help Launch The Queen Into South Florida!"/>
    <x v="2"/>
    <x v="116"/>
    <x v="2"/>
    <x v="0"/>
    <x v="0"/>
    <n v="1412740457"/>
    <x v="4004"/>
    <b v="0"/>
    <x v="29"/>
    <b v="0"/>
  </r>
  <r>
    <n v="4005"/>
    <x v="3999"/>
    <s v="Help us bring more Art to the Community. It's our second production, Fences by August Wilson. Help us make it a success!"/>
    <x v="9"/>
    <x v="130"/>
    <x v="2"/>
    <x v="0"/>
    <x v="0"/>
    <n v="1413832985"/>
    <x v="4005"/>
    <b v="0"/>
    <x v="84"/>
    <b v="0"/>
  </r>
  <r>
    <n v="4006"/>
    <x v="4000"/>
    <s v="Olive and Betty have cheating boyfriends. The solution: Gus and Tor, two Norwegian hit men who specialize in solving such problems."/>
    <x v="11"/>
    <x v="369"/>
    <x v="2"/>
    <x v="0"/>
    <x v="0"/>
    <n v="1455647587"/>
    <x v="4006"/>
    <b v="0"/>
    <x v="29"/>
    <b v="0"/>
  </r>
  <r>
    <n v="4007"/>
    <x v="3988"/>
    <s v="Is the public ready to hear Matt's story? Is he willing to risk public speaking and the waning reputation among his own race?"/>
    <x v="13"/>
    <x v="139"/>
    <x v="2"/>
    <x v="0"/>
    <x v="0"/>
    <n v="1409070480"/>
    <x v="4007"/>
    <b v="0"/>
    <x v="29"/>
    <b v="0"/>
  </r>
  <r>
    <n v="4008"/>
    <x v="4001"/>
    <s v="Lovers and Other Strangers by RenÃ©e Taylor and Joseph Bologna, showing at The Cockpit theatre in Marylebone, 10th - 14th August 2015"/>
    <x v="28"/>
    <x v="177"/>
    <x v="2"/>
    <x v="1"/>
    <x v="1"/>
    <n v="1437606507"/>
    <x v="4008"/>
    <b v="0"/>
    <x v="80"/>
    <b v="0"/>
  </r>
  <r>
    <n v="4009"/>
    <x v="4002"/>
    <s v="Against the decline of Thatcherism, the fall of the Wall, and the rise of Acid House. This comedy is a 'Withnail &amp; I' for 1993."/>
    <x v="434"/>
    <x v="735"/>
    <x v="2"/>
    <x v="1"/>
    <x v="1"/>
    <n v="1410281360"/>
    <x v="4009"/>
    <b v="0"/>
    <x v="83"/>
    <b v="0"/>
  </r>
  <r>
    <n v="4010"/>
    <x v="4003"/>
    <s v="JUNTO Productions is proud to present our first production, the premiere of The Connection, a play by Jeffrey Paul."/>
    <x v="312"/>
    <x v="2529"/>
    <x v="2"/>
    <x v="0"/>
    <x v="0"/>
    <n v="1414348166"/>
    <x v="4010"/>
    <b v="0"/>
    <x v="44"/>
    <b v="0"/>
  </r>
  <r>
    <n v="4011"/>
    <x v="4004"/>
    <s v="Radio drama about a failed comedian with the help of his Dictaphone friend Alan, tries to become a success whilst fighting his demons."/>
    <x v="49"/>
    <x v="1820"/>
    <x v="2"/>
    <x v="1"/>
    <x v="1"/>
    <n v="1422450278"/>
    <x v="4011"/>
    <b v="0"/>
    <x v="80"/>
    <b v="0"/>
  </r>
  <r>
    <n v="4012"/>
    <x v="4005"/>
    <s v="LEELA IS A 14 YEAR OLD GIRL. JONAH IS A 56 YEAR OLD MAN. IT'S BEEN GOING ON FOR 3 YEARS. HERE COMES THE NIGHT OF VIOLENT RECKONING."/>
    <x v="435"/>
    <x v="117"/>
    <x v="2"/>
    <x v="1"/>
    <x v="1"/>
    <n v="1430571849"/>
    <x v="4012"/>
    <b v="0"/>
    <x v="78"/>
    <b v="0"/>
  </r>
  <r>
    <n v="4013"/>
    <x v="4006"/>
    <s v="Harriet Tubman Woman of Faith is a remarkable narrative about the life and faith of Harriet Tubman, told through a dream of a teenager."/>
    <x v="13"/>
    <x v="375"/>
    <x v="2"/>
    <x v="0"/>
    <x v="0"/>
    <n v="1424070823"/>
    <x v="4013"/>
    <b v="0"/>
    <x v="84"/>
    <b v="0"/>
  </r>
  <r>
    <n v="4014"/>
    <x v="4007"/>
    <s v="I am trying to put together a ministry theater company for junior / high schoolers that which puts on free shows in the SoCal area."/>
    <x v="7"/>
    <x v="117"/>
    <x v="2"/>
    <x v="0"/>
    <x v="0"/>
    <n v="1457157269"/>
    <x v="4014"/>
    <b v="0"/>
    <x v="78"/>
    <b v="0"/>
  </r>
  <r>
    <n v="4015"/>
    <x v="4008"/>
    <s v="FREE Shakespeare In the Park in Bergen County, NJ on July 24, 25, 31, and August 1. We need your support to help keep our show FREE"/>
    <x v="39"/>
    <x v="116"/>
    <x v="2"/>
    <x v="0"/>
    <x v="0"/>
    <n v="1437331463"/>
    <x v="4015"/>
    <b v="0"/>
    <x v="29"/>
    <b v="0"/>
  </r>
  <r>
    <n v="4016"/>
    <x v="4009"/>
    <s v="A new play and project exploring challenges faced by young adults struggling with mental health issues in contemporary Britain."/>
    <x v="2"/>
    <x v="119"/>
    <x v="2"/>
    <x v="1"/>
    <x v="1"/>
    <n v="1410987400"/>
    <x v="4016"/>
    <b v="0"/>
    <x v="63"/>
    <b v="0"/>
  </r>
  <r>
    <n v="4017"/>
    <x v="4010"/>
    <s v="The true story of the romantic entanglements of Mary Shelley's parents. Anarchist; William Godwin &amp;, 1st feminist; Mary Wollstonecraft."/>
    <x v="3"/>
    <x v="522"/>
    <x v="2"/>
    <x v="0"/>
    <x v="0"/>
    <n v="1409846874"/>
    <x v="4017"/>
    <b v="0"/>
    <x v="84"/>
    <b v="0"/>
  </r>
  <r>
    <n v="4018"/>
    <x v="4011"/>
    <s v="Funding for a production of Time Please at the Brighton Fringe 2017... and beyond."/>
    <x v="15"/>
    <x v="176"/>
    <x v="2"/>
    <x v="1"/>
    <x v="1"/>
    <n v="1475877108"/>
    <x v="4018"/>
    <b v="0"/>
    <x v="80"/>
    <b v="0"/>
  </r>
  <r>
    <n v="4019"/>
    <x v="4012"/>
    <s v="Finally a crossover of the arts takes place! Theater &amp; LIVE Pro Wrestling. A unique story featuring TV Pro Wrestling without the TV."/>
    <x v="8"/>
    <x v="792"/>
    <x v="2"/>
    <x v="0"/>
    <x v="0"/>
    <n v="1460737680"/>
    <x v="4019"/>
    <b v="0"/>
    <x v="80"/>
    <b v="0"/>
  </r>
  <r>
    <n v="4020"/>
    <x v="4013"/>
    <s v="Having lived her whole life in the midst of a civil war, 11 year old Leyla dreams of being a pilot so she may fly her family to safety."/>
    <x v="20"/>
    <x v="173"/>
    <x v="2"/>
    <x v="0"/>
    <x v="0"/>
    <n v="1427168099"/>
    <x v="4020"/>
    <b v="0"/>
    <x v="83"/>
    <b v="0"/>
  </r>
  <r>
    <n v="4021"/>
    <x v="4014"/>
    <s v="Help a group of actors end bigotry in Houston, TX by supporting a  full production of Angels in America."/>
    <x v="36"/>
    <x v="366"/>
    <x v="2"/>
    <x v="0"/>
    <x v="0"/>
    <n v="1414360358"/>
    <x v="4021"/>
    <b v="0"/>
    <x v="84"/>
    <b v="0"/>
  </r>
  <r>
    <n v="4022"/>
    <x v="4015"/>
    <s v="Help us produce a video of the first Original Pronunciation Merchant of Venice."/>
    <x v="102"/>
    <x v="2530"/>
    <x v="2"/>
    <x v="0"/>
    <x v="0"/>
    <n v="1422759240"/>
    <x v="4022"/>
    <b v="0"/>
    <x v="438"/>
    <b v="0"/>
  </r>
  <r>
    <n v="4023"/>
    <x v="4016"/>
    <s v="An original gospel stage play that explores the pain and hurt caused by those who struggle to forgive others!"/>
    <x v="39"/>
    <x v="117"/>
    <x v="2"/>
    <x v="0"/>
    <x v="0"/>
    <n v="1458860363"/>
    <x v="4023"/>
    <b v="0"/>
    <x v="78"/>
    <b v="0"/>
  </r>
  <r>
    <n v="4024"/>
    <x v="4017"/>
    <s v="Ever wonder what Wonder Woman wants in a super man? Can you be both a lover, and a fighter? And, whatâ€™s with all the spandex?"/>
    <x v="134"/>
    <x v="115"/>
    <x v="2"/>
    <x v="0"/>
    <x v="0"/>
    <n v="1441037097"/>
    <x v="4024"/>
    <b v="0"/>
    <x v="29"/>
    <b v="0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x v="3"/>
    <n v="1437889336"/>
    <x v="4025"/>
    <b v="0"/>
    <x v="80"/>
    <b v="0"/>
  </r>
  <r>
    <n v="4026"/>
    <x v="4019"/>
    <s v="This is a play that voices that stories of the black experience in America using spoken word, song and dance."/>
    <x v="23"/>
    <x v="117"/>
    <x v="2"/>
    <x v="0"/>
    <x v="0"/>
    <n v="1449247439"/>
    <x v="4026"/>
    <b v="0"/>
    <x v="78"/>
    <b v="0"/>
  </r>
  <r>
    <n v="4027"/>
    <x v="4020"/>
    <s v="Drama Students at Lincoln High School in Walla Walla, WA are working hard to present their excellent version of Little Shop of Horrors."/>
    <x v="9"/>
    <x v="394"/>
    <x v="2"/>
    <x v="0"/>
    <x v="0"/>
    <n v="1487811600"/>
    <x v="4027"/>
    <b v="0"/>
    <x v="63"/>
    <b v="0"/>
  </r>
  <r>
    <n v="4028"/>
    <x v="4021"/>
    <s v="The 2014 Minnesota Fringe Festival brings the World Premiere of LightBright's one-act play, The Last King of the I.D.A."/>
    <x v="13"/>
    <x v="2531"/>
    <x v="2"/>
    <x v="0"/>
    <x v="0"/>
    <n v="1402007500"/>
    <x v="4028"/>
    <b v="0"/>
    <x v="202"/>
    <b v="0"/>
  </r>
  <r>
    <n v="4029"/>
    <x v="4022"/>
    <s v="A theater complex that educates as we entertain.  We will provide shows that inspire and theater classes that motivate."/>
    <x v="22"/>
    <x v="117"/>
    <x v="2"/>
    <x v="0"/>
    <x v="0"/>
    <n v="1450053370"/>
    <x v="4029"/>
    <b v="0"/>
    <x v="78"/>
    <b v="0"/>
  </r>
  <r>
    <n v="4030"/>
    <x v="4023"/>
    <s v="The world's best and only tribute to Dean Martin and Jerry Lewis_x000a_ bringing back the Music, Laughter and the Love."/>
    <x v="30"/>
    <x v="402"/>
    <x v="2"/>
    <x v="0"/>
    <x v="0"/>
    <n v="1454525340"/>
    <x v="4030"/>
    <b v="0"/>
    <x v="79"/>
    <b v="0"/>
  </r>
  <r>
    <n v="4031"/>
    <x v="4024"/>
    <s v="HeARTistry's contemporary production of As You Like It epitomizes the wit and eloquence of William Shakespeare for a modern audience."/>
    <x v="10"/>
    <x v="117"/>
    <x v="2"/>
    <x v="0"/>
    <x v="0"/>
    <n v="1418914964"/>
    <x v="4031"/>
    <b v="0"/>
    <x v="78"/>
    <b v="0"/>
  </r>
  <r>
    <n v="4032"/>
    <x v="4025"/>
    <s v="'Play it Forward' is a ticket bank for individuals in need. Fund a theater experience for someone that would otherwise go without!"/>
    <x v="436"/>
    <x v="2532"/>
    <x v="2"/>
    <x v="0"/>
    <x v="0"/>
    <n v="1450211116"/>
    <x v="4032"/>
    <b v="0"/>
    <x v="63"/>
    <b v="0"/>
  </r>
  <r>
    <n v="4033"/>
    <x v="4026"/>
    <s v="Help us produce an iconic new verse play, set in the year 2020, with virtuoso acting and hauntingly beautiful words and music"/>
    <x v="437"/>
    <x v="2533"/>
    <x v="2"/>
    <x v="1"/>
    <x v="1"/>
    <n v="1475398800"/>
    <x v="4033"/>
    <b v="0"/>
    <x v="225"/>
    <b v="0"/>
  </r>
  <r>
    <n v="4034"/>
    <x v="4027"/>
    <s v="This local community theatre needs a proper, efficient, SAFE and professional audio and lighting setup. Helps us raise the funds!"/>
    <x v="438"/>
    <x v="148"/>
    <x v="2"/>
    <x v="0"/>
    <x v="0"/>
    <n v="1428097450"/>
    <x v="4034"/>
    <b v="0"/>
    <x v="84"/>
    <b v="0"/>
  </r>
  <r>
    <n v="4035"/>
    <x v="4028"/>
    <s v="&quot;Stories are where you go to look for the truth of your own life.&quot; (Frank Delaney)"/>
    <x v="3"/>
    <x v="2534"/>
    <x v="2"/>
    <x v="0"/>
    <x v="0"/>
    <n v="1413925887"/>
    <x v="4035"/>
    <b v="0"/>
    <x v="20"/>
    <b v="0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x v="0"/>
    <n v="1404253800"/>
    <x v="4036"/>
    <b v="0"/>
    <x v="57"/>
    <b v="0"/>
  </r>
  <r>
    <n v="4037"/>
    <x v="4030"/>
    <s v="The Pelican is a haunted play by one of Swedenâ€™s most renowned playwrights, August Strindberg, about a mother's tragic deceit."/>
    <x v="176"/>
    <x v="439"/>
    <x v="2"/>
    <x v="0"/>
    <x v="0"/>
    <n v="1464099900"/>
    <x v="4037"/>
    <b v="0"/>
    <x v="84"/>
    <b v="0"/>
  </r>
  <r>
    <n v="4038"/>
    <x v="4031"/>
    <s v="We are vagina warriors ready to bring our message of human rights, empowerment and diversity to Main St. Lexington, NC."/>
    <x v="30"/>
    <x v="356"/>
    <x v="2"/>
    <x v="0"/>
    <x v="0"/>
    <n v="1413573010"/>
    <x v="4038"/>
    <b v="0"/>
    <x v="80"/>
    <b v="0"/>
  </r>
  <r>
    <n v="4039"/>
    <x v="4032"/>
    <s v="Help stage an original One Act Play that brings awareness to Alzheimer's in its debut performance."/>
    <x v="2"/>
    <x v="452"/>
    <x v="2"/>
    <x v="0"/>
    <x v="0"/>
    <n v="1448949540"/>
    <x v="4039"/>
    <b v="0"/>
    <x v="81"/>
    <b v="0"/>
  </r>
  <r>
    <n v="4040"/>
    <x v="4033"/>
    <s v="This nationally published book, set in the 70â€™s, tells the untold story of singers and a friendly reunion visit turning bad."/>
    <x v="6"/>
    <x v="911"/>
    <x v="2"/>
    <x v="0"/>
    <x v="0"/>
    <n v="1437188400"/>
    <x v="4040"/>
    <b v="0"/>
    <x v="84"/>
    <b v="0"/>
  </r>
  <r>
    <n v="4041"/>
    <x v="4034"/>
    <s v="A bold, colouful, vibrant play centred around the last remaining monarchy of Africa."/>
    <x v="10"/>
    <x v="577"/>
    <x v="2"/>
    <x v="1"/>
    <x v="1"/>
    <n v="1473160954"/>
    <x v="4041"/>
    <b v="0"/>
    <x v="84"/>
    <b v="0"/>
  </r>
  <r>
    <n v="4042"/>
    <x v="4035"/>
    <s v="Acting group and production for inner city youth, about inner city youth. The problems and stuation that they see everyday."/>
    <x v="3"/>
    <x v="577"/>
    <x v="2"/>
    <x v="0"/>
    <x v="0"/>
    <n v="1421781360"/>
    <x v="4042"/>
    <b v="0"/>
    <x v="83"/>
    <b v="0"/>
  </r>
  <r>
    <n v="4043"/>
    <x v="4036"/>
    <s v="This could be my last play, need to bring my son out to see it before it's over.  Need to fly him here from BC"/>
    <x v="43"/>
    <x v="117"/>
    <x v="2"/>
    <x v="5"/>
    <x v="5"/>
    <n v="1416524325"/>
    <x v="4043"/>
    <b v="0"/>
    <x v="78"/>
    <b v="0"/>
  </r>
  <r>
    <n v="4044"/>
    <x v="4037"/>
    <s v="A bilingual play in The New Works Festival at UT that crosses cultures and explores what it means to be confident with who you are."/>
    <x v="20"/>
    <x v="1175"/>
    <x v="2"/>
    <x v="0"/>
    <x v="0"/>
    <n v="1428642000"/>
    <x v="4044"/>
    <b v="0"/>
    <x v="80"/>
    <b v="0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x v="2"/>
    <n v="1408596589"/>
    <x v="4045"/>
    <b v="0"/>
    <x v="29"/>
    <b v="0"/>
  </r>
  <r>
    <n v="4046"/>
    <x v="4039"/>
    <s v="An eclectic One Man stage show, that takes the audience on a journey through vast personalities, as he discovers his true self...#Drama"/>
    <x v="439"/>
    <x v="75"/>
    <x v="2"/>
    <x v="0"/>
    <x v="0"/>
    <n v="1413992210"/>
    <x v="4046"/>
    <b v="0"/>
    <x v="8"/>
    <b v="0"/>
  </r>
  <r>
    <n v="4047"/>
    <x v="4040"/>
    <s v="A conservative grandmother takes her hip-hop generation grandchildren through the history of Gospel music in one night..."/>
    <x v="10"/>
    <x v="178"/>
    <x v="2"/>
    <x v="0"/>
    <x v="0"/>
    <n v="1420938000"/>
    <x v="4047"/>
    <b v="0"/>
    <x v="80"/>
    <b v="0"/>
  </r>
  <r>
    <n v="4048"/>
    <x v="4041"/>
    <s v="The unspoken story of growing up disabled with cerebral palsy and no speech. This inclusive company fights ignorance using dark humour."/>
    <x v="73"/>
    <x v="2536"/>
    <x v="2"/>
    <x v="1"/>
    <x v="1"/>
    <n v="1460373187"/>
    <x v="4048"/>
    <b v="0"/>
    <x v="110"/>
    <b v="0"/>
  </r>
  <r>
    <n v="4049"/>
    <x v="4042"/>
    <s v="A caravan heist goes horribly wrong. When the rogues meet up to discuss the matter, they suspect one of them is the King's guard."/>
    <x v="22"/>
    <x v="1486"/>
    <x v="2"/>
    <x v="0"/>
    <x v="0"/>
    <n v="1436914815"/>
    <x v="4049"/>
    <b v="0"/>
    <x v="29"/>
    <b v="0"/>
  </r>
  <r>
    <n v="4050"/>
    <x v="4043"/>
    <s v="Amen is an important jarring story about the repercussions of reporting the war from the front lines and the war that follows them home"/>
    <x v="15"/>
    <x v="116"/>
    <x v="2"/>
    <x v="0"/>
    <x v="0"/>
    <n v="1414077391"/>
    <x v="4050"/>
    <b v="0"/>
    <x v="29"/>
    <b v="0"/>
  </r>
  <r>
    <n v="4051"/>
    <x v="4044"/>
    <s v="It is a heart-breaking life story of Wu family who tries to preserve the gem of Chinese Kun Opera through generations."/>
    <x v="2"/>
    <x v="117"/>
    <x v="2"/>
    <x v="0"/>
    <x v="0"/>
    <n v="1399618380"/>
    <x v="4051"/>
    <b v="0"/>
    <x v="78"/>
    <b v="0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x v="0"/>
    <n v="1413234316"/>
    <x v="4052"/>
    <b v="0"/>
    <x v="62"/>
    <b v="0"/>
  </r>
  <r>
    <n v="4053"/>
    <x v="4046"/>
    <s v="'Time at the Bar!' is a play written by Kieran Mellish, a student at Loughborough University and member of LSU Stage Society."/>
    <x v="2"/>
    <x v="178"/>
    <x v="2"/>
    <x v="1"/>
    <x v="1"/>
    <n v="1416081600"/>
    <x v="4053"/>
    <b v="0"/>
    <x v="84"/>
    <b v="0"/>
  </r>
  <r>
    <n v="4054"/>
    <x v="4047"/>
    <s v="I love you,he said,then he kissed her as her tears fell down.It was my fault but make up will fix it&quot;she replied,then he hit her again!"/>
    <x v="440"/>
    <x v="117"/>
    <x v="2"/>
    <x v="0"/>
    <x v="0"/>
    <n v="1475294400"/>
    <x v="4054"/>
    <b v="0"/>
    <x v="78"/>
    <b v="0"/>
  </r>
  <r>
    <n v="4055"/>
    <x v="4048"/>
    <s v="Moving Stories' 'The Tempest' promises to be vibrant &amp; enchanting, with original music, vivid design &amp; unforgettable performances."/>
    <x v="10"/>
    <x v="695"/>
    <x v="2"/>
    <x v="1"/>
    <x v="1"/>
    <n v="1403192031"/>
    <x v="4055"/>
    <b v="0"/>
    <x v="64"/>
    <b v="0"/>
  </r>
  <r>
    <n v="4056"/>
    <x v="4049"/>
    <s v="American Pride is a play centered on the Poetry of one Iraq War veteran, and follows her journey through war and back home."/>
    <x v="15"/>
    <x v="1955"/>
    <x v="2"/>
    <x v="0"/>
    <x v="0"/>
    <n v="1467575940"/>
    <x v="4056"/>
    <b v="0"/>
    <x v="82"/>
    <b v="0"/>
  </r>
  <r>
    <n v="4057"/>
    <x v="4050"/>
    <s v="Exhilarating Double Bill uniting London premiere of THE TWELFTH BATTLE OF ISONZO &amp; thrilling revival of JUDITH: A PARTING FROM THE BODY"/>
    <x v="8"/>
    <x v="2537"/>
    <x v="2"/>
    <x v="1"/>
    <x v="1"/>
    <n v="1448492400"/>
    <x v="4057"/>
    <b v="0"/>
    <x v="79"/>
    <b v="0"/>
  </r>
  <r>
    <n v="4058"/>
    <x v="4051"/>
    <s v="Help reveal the beauty of Islamic culture by launching this new adventure play celebrating Persian music, dance, and lore."/>
    <x v="192"/>
    <x v="483"/>
    <x v="2"/>
    <x v="0"/>
    <x v="0"/>
    <n v="1459483140"/>
    <x v="4058"/>
    <b v="0"/>
    <x v="80"/>
    <b v="0"/>
  </r>
  <r>
    <n v="4059"/>
    <x v="4052"/>
    <s v="A very Canadian children's play inspired by the tradition of British pantomimes like Aladdin, and the Nutcracker."/>
    <x v="3"/>
    <x v="156"/>
    <x v="2"/>
    <x v="5"/>
    <x v="5"/>
    <n v="1410836400"/>
    <x v="4059"/>
    <b v="0"/>
    <x v="63"/>
    <b v="0"/>
  </r>
  <r>
    <n v="4060"/>
    <x v="4053"/>
    <s v="A funny, poignant play that revives the forgotten life and adventures of great Scottish Canadian, world renowned poet, Robert Service."/>
    <x v="3"/>
    <x v="2516"/>
    <x v="2"/>
    <x v="5"/>
    <x v="5"/>
    <n v="1403539200"/>
    <x v="4060"/>
    <b v="0"/>
    <x v="81"/>
    <b v="0"/>
  </r>
  <r>
    <n v="4061"/>
    <x v="4054"/>
    <s v="SKYLAR'S SYNDROME is a tremendous psychodrama by master playwright Gavin Kayner!"/>
    <x v="441"/>
    <x v="117"/>
    <x v="2"/>
    <x v="0"/>
    <x v="0"/>
    <n v="1461205423"/>
    <x v="4061"/>
    <b v="0"/>
    <x v="78"/>
    <b v="0"/>
  </r>
  <r>
    <n v="4062"/>
    <x v="4055"/>
    <s v="Shakespeare's beloved tragedy, MacBeth, staged in the Black Hills of Wyoming during Sturgis '76. Warning! This is no church picnic!"/>
    <x v="22"/>
    <x v="2538"/>
    <x v="2"/>
    <x v="0"/>
    <x v="0"/>
    <n v="1467481468"/>
    <x v="4062"/>
    <b v="0"/>
    <x v="83"/>
    <b v="0"/>
  </r>
  <r>
    <n v="4063"/>
    <x v="4056"/>
    <s v="WMHAE by Julie McNamara, raises awareness of the effects domestic violence has on the mental health of young people who witness it."/>
    <x v="196"/>
    <x v="2503"/>
    <x v="2"/>
    <x v="1"/>
    <x v="1"/>
    <n v="1403886084"/>
    <x v="4063"/>
    <b v="0"/>
    <x v="82"/>
    <b v="0"/>
  </r>
  <r>
    <n v="4064"/>
    <x v="4057"/>
    <s v="We are mounting a production of Neil Simon's brilliant comedy, The Odd Couple, and need your help to make it as wonderful as we can."/>
    <x v="13"/>
    <x v="2285"/>
    <x v="2"/>
    <x v="2"/>
    <x v="2"/>
    <n v="1430316426"/>
    <x v="4064"/>
    <b v="0"/>
    <x v="79"/>
    <b v="0"/>
  </r>
  <r>
    <n v="4065"/>
    <x v="4058"/>
    <s v="A classical/ fantasy version of midsummers done by professionally trained actors in Tulsa!"/>
    <x v="23"/>
    <x v="2539"/>
    <x v="2"/>
    <x v="0"/>
    <x v="0"/>
    <n v="1407883811"/>
    <x v="4065"/>
    <b v="0"/>
    <x v="80"/>
    <b v="0"/>
  </r>
  <r>
    <n v="4066"/>
    <x v="4059"/>
    <s v="We have created an outstanding mobile Performing Arts Program that has great impact on the social development in multiple communities."/>
    <x v="36"/>
    <x v="379"/>
    <x v="2"/>
    <x v="0"/>
    <x v="0"/>
    <n v="1463619388"/>
    <x v="4066"/>
    <b v="0"/>
    <x v="29"/>
    <b v="0"/>
  </r>
  <r>
    <n v="4067"/>
    <x v="4060"/>
    <s v="Will Power Troupe is the only US group invited to perform in London's Shakespeare Festival. We need your help to bring the USA to UK!"/>
    <x v="10"/>
    <x v="631"/>
    <x v="2"/>
    <x v="0"/>
    <x v="0"/>
    <n v="1443408550"/>
    <x v="4067"/>
    <b v="0"/>
    <x v="57"/>
    <b v="0"/>
  </r>
  <r>
    <n v="4068"/>
    <x v="4061"/>
    <s v="Be a PRODUCER of the Original stage play BELLE DAME SANS MERCI by Michael Fenlason! :-) :-( !"/>
    <x v="442"/>
    <x v="2540"/>
    <x v="2"/>
    <x v="0"/>
    <x v="0"/>
    <n v="1484348700"/>
    <x v="4068"/>
    <b v="0"/>
    <x v="29"/>
    <b v="0"/>
  </r>
  <r>
    <n v="4069"/>
    <x v="4062"/>
    <s v="'The Pendulum Swings' is a three-act dark comedy that sees Frank and Michael await their execution on Death Row."/>
    <x v="21"/>
    <x v="357"/>
    <x v="2"/>
    <x v="1"/>
    <x v="1"/>
    <n v="1425124800"/>
    <x v="4069"/>
    <b v="0"/>
    <x v="62"/>
    <b v="0"/>
  </r>
  <r>
    <n v="4070"/>
    <x v="4063"/>
    <s v="V-Day Southern Utah University 2015 and Second Studio Players presents: The Vagina Monologues"/>
    <x v="28"/>
    <x v="785"/>
    <x v="2"/>
    <x v="0"/>
    <x v="0"/>
    <n v="1425178800"/>
    <x v="4070"/>
    <b v="0"/>
    <x v="79"/>
    <b v="0"/>
  </r>
  <r>
    <n v="4071"/>
    <x v="4064"/>
    <s v="ExÃ¡men final de alumnos del Centro de CapacitaciÃ³n de la ANDA. Son extractos de obras: El JardÃ­n de los CerezoS, Madre Coraje y Casa"/>
    <x v="22"/>
    <x v="117"/>
    <x v="2"/>
    <x v="14"/>
    <x v="10"/>
    <n v="1482779931"/>
    <x v="4071"/>
    <b v="0"/>
    <x v="78"/>
    <b v="0"/>
  </r>
  <r>
    <n v="4072"/>
    <x v="4065"/>
    <s v="Salute the Centenary with this satirical and moving play. The centenary has national relevance, and we want to mark it in our community"/>
    <x v="28"/>
    <x v="460"/>
    <x v="2"/>
    <x v="1"/>
    <x v="1"/>
    <n v="1408646111"/>
    <x v="4072"/>
    <b v="0"/>
    <x v="84"/>
    <b v="0"/>
  </r>
  <r>
    <n v="4073"/>
    <x v="4066"/>
    <s v="OTHELLO, directed by Daniel Echevarria. A tragedy that highlights political corruption and the madness that can come out of love."/>
    <x v="8"/>
    <x v="2541"/>
    <x v="2"/>
    <x v="0"/>
    <x v="0"/>
    <n v="1431144000"/>
    <x v="4073"/>
    <b v="0"/>
    <x v="84"/>
    <b v="0"/>
  </r>
  <r>
    <n v="4074"/>
    <x v="4067"/>
    <s v="A performance to inspire people, regardless of their faith, to visualise the repentance of Hurr and the forgiveness of Imam Hussain"/>
    <x v="181"/>
    <x v="2542"/>
    <x v="2"/>
    <x v="1"/>
    <x v="1"/>
    <n v="1446732975"/>
    <x v="4074"/>
    <b v="0"/>
    <x v="64"/>
    <b v="0"/>
  </r>
  <r>
    <n v="4075"/>
    <x v="4068"/>
    <s v="Set in the near future, this version of Shakespeare's classic play looks at how events that shook an empire could still happen today."/>
    <x v="13"/>
    <x v="2543"/>
    <x v="2"/>
    <x v="1"/>
    <x v="1"/>
    <n v="1404149280"/>
    <x v="4075"/>
    <b v="0"/>
    <x v="62"/>
    <b v="0"/>
  </r>
  <r>
    <n v="4076"/>
    <x v="4069"/>
    <s v="A play to raise awareness about the effects of mental illness on a military family in the Cold War area."/>
    <x v="176"/>
    <x v="117"/>
    <x v="2"/>
    <x v="0"/>
    <x v="0"/>
    <n v="1413921060"/>
    <x v="4076"/>
    <b v="0"/>
    <x v="78"/>
    <b v="0"/>
  </r>
  <r>
    <n v="4077"/>
    <x v="4070"/>
    <s v="We aim to bring creative, innovative, exciting, educational and fun community theater (with a professional attitude) to a new location."/>
    <x v="36"/>
    <x v="2544"/>
    <x v="2"/>
    <x v="0"/>
    <x v="0"/>
    <n v="1482339794"/>
    <x v="4077"/>
    <b v="0"/>
    <x v="79"/>
    <b v="0"/>
  </r>
  <r>
    <n v="4078"/>
    <x v="4071"/>
    <s v="Theatre Memoire are a High Wycombe based theatre company. Performing plays about multi-culturalism and interconectedness."/>
    <x v="49"/>
    <x v="117"/>
    <x v="2"/>
    <x v="1"/>
    <x v="1"/>
    <n v="1485543242"/>
    <x v="4078"/>
    <b v="0"/>
    <x v="78"/>
    <b v="0"/>
  </r>
  <r>
    <n v="4079"/>
    <x v="4072"/>
    <s v="A tale of obsession, science, and lost love! Help the Caddo Magnet Players give this student-written play its debut on a real stage!"/>
    <x v="9"/>
    <x v="139"/>
    <x v="2"/>
    <x v="0"/>
    <x v="0"/>
    <n v="1466375521"/>
    <x v="4079"/>
    <b v="0"/>
    <x v="29"/>
    <b v="0"/>
  </r>
  <r>
    <n v="4080"/>
    <x v="4073"/>
    <s v="&quot;Uncommonnotion&quot;. is a collections of short humors stories, I want to develop into plays, interest has been shown in this idea."/>
    <x v="9"/>
    <x v="117"/>
    <x v="2"/>
    <x v="0"/>
    <x v="0"/>
    <n v="1465930440"/>
    <x v="4080"/>
    <b v="0"/>
    <x v="78"/>
    <b v="0"/>
  </r>
  <r>
    <n v="4081"/>
    <x v="4074"/>
    <s v="AUTheatreWing is a student theatre association fostering the development of the dramatic arts at our university."/>
    <x v="443"/>
    <x v="457"/>
    <x v="2"/>
    <x v="0"/>
    <x v="0"/>
    <n v="1425819425"/>
    <x v="4081"/>
    <b v="0"/>
    <x v="8"/>
    <b v="0"/>
  </r>
  <r>
    <n v="4082"/>
    <x v="4075"/>
    <s v="A short one act play about an undercover cop posing as a girl scout trying to stop a doughnut shop from selling drug filled doughnuts."/>
    <x v="325"/>
    <x v="158"/>
    <x v="2"/>
    <x v="0"/>
    <x v="0"/>
    <n v="1447542000"/>
    <x v="4082"/>
    <b v="0"/>
    <x v="84"/>
    <b v="0"/>
  </r>
  <r>
    <n v="4083"/>
    <x v="4076"/>
    <s v="Condemned to death for Collaboration with the Nazis, popular French Singer &amp; Entertainer Maurice Chevalier tells his side of the story"/>
    <x v="8"/>
    <x v="2545"/>
    <x v="2"/>
    <x v="0"/>
    <x v="0"/>
    <n v="1452795416"/>
    <x v="4083"/>
    <b v="0"/>
    <x v="79"/>
    <b v="0"/>
  </r>
  <r>
    <n v="4084"/>
    <x v="4077"/>
    <s v="WANTS deals with diversity in all its various facets._x000a_The drama is set in a futuristic society where no diversity si accepted."/>
    <x v="9"/>
    <x v="115"/>
    <x v="2"/>
    <x v="13"/>
    <x v="3"/>
    <n v="1476008906"/>
    <x v="4084"/>
    <b v="0"/>
    <x v="29"/>
    <b v="0"/>
  </r>
  <r>
    <n v="4085"/>
    <x v="4078"/>
    <s v="Just like the good old fashioned radio dramas, Heritage will be performed and narrated for you by 16 different talented voice actors."/>
    <x v="8"/>
    <x v="115"/>
    <x v="2"/>
    <x v="0"/>
    <x v="0"/>
    <n v="1427169540"/>
    <x v="4085"/>
    <b v="0"/>
    <x v="29"/>
    <b v="0"/>
  </r>
  <r>
    <n v="4086"/>
    <x v="4079"/>
    <s v="Our theater troupe needs your help to put on a unique production of Hamlet! Pledge to help young actors learn and refine their skills!"/>
    <x v="28"/>
    <x v="779"/>
    <x v="2"/>
    <x v="0"/>
    <x v="0"/>
    <n v="1448078400"/>
    <x v="4086"/>
    <b v="0"/>
    <x v="81"/>
    <b v="0"/>
  </r>
  <r>
    <n v="4087"/>
    <x v="4080"/>
    <s v="Comedy Stage Play"/>
    <x v="376"/>
    <x v="117"/>
    <x v="2"/>
    <x v="0"/>
    <x v="0"/>
    <n v="1468777786"/>
    <x v="4087"/>
    <b v="0"/>
    <x v="78"/>
    <b v="0"/>
  </r>
  <r>
    <n v="4088"/>
    <x v="4081"/>
    <s v="Young persons theatre company working in deprived area seeking funding for children's theatrical production."/>
    <x v="13"/>
    <x v="1168"/>
    <x v="2"/>
    <x v="1"/>
    <x v="1"/>
    <n v="1421403960"/>
    <x v="4088"/>
    <b v="0"/>
    <x v="83"/>
    <b v="0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x v="0"/>
    <n v="1433093700"/>
    <x v="4089"/>
    <b v="0"/>
    <x v="22"/>
    <b v="0"/>
  </r>
  <r>
    <n v="4090"/>
    <x v="4083"/>
    <s v="A gripping re-enactment of a true breast cancer survival story, highlighted with inspiration and laughter!"/>
    <x v="28"/>
    <x v="573"/>
    <x v="2"/>
    <x v="0"/>
    <x v="0"/>
    <n v="1438959600"/>
    <x v="4090"/>
    <b v="0"/>
    <x v="83"/>
    <b v="0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x v="0"/>
    <n v="1421410151"/>
    <x v="4091"/>
    <b v="0"/>
    <x v="22"/>
    <b v="0"/>
  </r>
  <r>
    <n v="4092"/>
    <x v="4085"/>
    <s v="&quot;A Cry for Help is Riveting, Inspiring, and Mesmerizing. You will laugh, cry, and be thinking about your own Cry for Help&quot;"/>
    <x v="74"/>
    <x v="170"/>
    <x v="2"/>
    <x v="0"/>
    <x v="0"/>
    <n v="1428205247"/>
    <x v="4092"/>
    <b v="0"/>
    <x v="29"/>
    <b v="0"/>
  </r>
  <r>
    <n v="4093"/>
    <x v="4086"/>
    <s v="'The Grouch' is the perfect way to brighten up your Christmas. Full of love, laughs and some sheer calculated silliness, don't miss it!"/>
    <x v="30"/>
    <x v="177"/>
    <x v="2"/>
    <x v="1"/>
    <x v="1"/>
    <n v="1440272093"/>
    <x v="4093"/>
    <b v="0"/>
    <x v="80"/>
    <b v="0"/>
  </r>
  <r>
    <n v="4094"/>
    <x v="4087"/>
    <s v="Live at the Speakeasy with Ryan Anderson is a local talk show! Showcasing local artist, special guest, and talented bands."/>
    <x v="13"/>
    <x v="655"/>
    <x v="2"/>
    <x v="0"/>
    <x v="0"/>
    <n v="1413953940"/>
    <x v="4094"/>
    <b v="0"/>
    <x v="22"/>
    <b v="0"/>
  </r>
  <r>
    <n v="4095"/>
    <x v="4088"/>
    <s v="Proyecto teatral dirigido por MartÃ­n Acosta que habla y reflexiona sobre el amor y su naturaleza."/>
    <x v="11"/>
    <x v="25"/>
    <x v="2"/>
    <x v="14"/>
    <x v="10"/>
    <n v="1482108350"/>
    <x v="4095"/>
    <b v="0"/>
    <x v="29"/>
    <b v="0"/>
  </r>
  <r>
    <n v="4096"/>
    <x v="4089"/>
    <s v="Theatre for Life believes in unlocking young people's creativity, developing self belief and creating positive opportunities."/>
    <x v="8"/>
    <x v="402"/>
    <x v="2"/>
    <x v="1"/>
    <x v="1"/>
    <n v="1488271860"/>
    <x v="4096"/>
    <b v="0"/>
    <x v="81"/>
    <b v="0"/>
  </r>
  <r>
    <n v="4097"/>
    <x v="4090"/>
    <s v="And There Was War is a play, a biblical narrative deeply entrenched in the concepts of the great controversy between Good and Evil!"/>
    <x v="3"/>
    <x v="117"/>
    <x v="2"/>
    <x v="1"/>
    <x v="1"/>
    <n v="1454284500"/>
    <x v="4097"/>
    <b v="0"/>
    <x v="78"/>
    <b v="0"/>
  </r>
  <r>
    <n v="4098"/>
    <x v="4091"/>
    <s v="Community Youth play, written by and performed by the youth about finding joy in the simple things in life"/>
    <x v="96"/>
    <x v="117"/>
    <x v="2"/>
    <x v="0"/>
    <x v="0"/>
    <n v="1465060797"/>
    <x v="4098"/>
    <b v="0"/>
    <x v="78"/>
    <b v="0"/>
  </r>
  <r>
    <n v="4099"/>
    <x v="4092"/>
    <s v="L.U.N.A. (Love, Understanding, Nurturing, and Awareness) is a non-profit organization dedicated to helping raise awareness for causes."/>
    <x v="37"/>
    <x v="155"/>
    <x v="2"/>
    <x v="0"/>
    <x v="0"/>
    <n v="1472847873"/>
    <x v="4099"/>
    <b v="0"/>
    <x v="29"/>
    <b v="0"/>
  </r>
  <r>
    <n v="4100"/>
    <x v="4093"/>
    <s v="How does war change a family?  A peek into one family's kitchen as their soldier fights in Iraq."/>
    <x v="444"/>
    <x v="117"/>
    <x v="2"/>
    <x v="0"/>
    <x v="0"/>
    <n v="1414205990"/>
    <x v="4100"/>
    <b v="0"/>
    <x v="78"/>
    <b v="0"/>
  </r>
  <r>
    <n v="4101"/>
    <x v="4094"/>
    <s v="This is a Comedic Story about a young boy who saw the image of the perfect woman and from that point searched for someone similar"/>
    <x v="20"/>
    <x v="117"/>
    <x v="2"/>
    <x v="0"/>
    <x v="0"/>
    <n v="1485380482"/>
    <x v="4101"/>
    <b v="0"/>
    <x v="78"/>
    <b v="0"/>
  </r>
  <r>
    <n v="4102"/>
    <x v="4095"/>
    <s v="Local Community theater to get up and running in the Idaho Falls area. Something new, something different!"/>
    <x v="2"/>
    <x v="2547"/>
    <x v="2"/>
    <x v="0"/>
    <x v="0"/>
    <n v="1463343673"/>
    <x v="4102"/>
    <b v="0"/>
    <x v="79"/>
    <b v="0"/>
  </r>
  <r>
    <n v="4103"/>
    <x v="4096"/>
    <s v="Weather Men is a play, written by Nathan Black.  A comedy/drama that explores the question of 'why people stay together?'"/>
    <x v="28"/>
    <x v="173"/>
    <x v="2"/>
    <x v="0"/>
    <x v="0"/>
    <n v="1440613920"/>
    <x v="4103"/>
    <b v="0"/>
    <x v="79"/>
    <b v="0"/>
  </r>
  <r>
    <n v="4104"/>
    <x v="4097"/>
    <s v="PETER PAN, written by Ebony Rattle, is a new retelling of the classic play by J.M. Barrie about a boy who refused to grow up."/>
    <x v="9"/>
    <x v="762"/>
    <x v="2"/>
    <x v="2"/>
    <x v="2"/>
    <n v="1477550434"/>
    <x v="4104"/>
    <b v="0"/>
    <x v="25"/>
    <b v="0"/>
  </r>
  <r>
    <n v="4105"/>
    <x v="4098"/>
    <s v="Buscamos finalizar el proceso de producciÃ³n de un espectÃ¡culo de payaso y con Ã©l, activar espacios pÃºblicos para la escena clown."/>
    <x v="287"/>
    <x v="2094"/>
    <x v="2"/>
    <x v="14"/>
    <x v="10"/>
    <n v="1482711309"/>
    <x v="4105"/>
    <b v="0"/>
    <x v="79"/>
    <b v="0"/>
  </r>
  <r>
    <n v="4106"/>
    <x v="4099"/>
    <s v="No magic show has ever integrated theatre arts like this.  World of Paradox is designed for all audiences and is interactive in nature."/>
    <x v="10"/>
    <x v="2404"/>
    <x v="2"/>
    <x v="0"/>
    <x v="0"/>
    <n v="1427936400"/>
    <x v="4106"/>
    <b v="0"/>
    <x v="51"/>
    <b v="0"/>
  </r>
  <r>
    <n v="4107"/>
    <x v="4100"/>
    <s v="A new dramatic comedy dealing with a father's unwillingness to let go of his past causes major problems for the future of his daughter."/>
    <x v="13"/>
    <x v="781"/>
    <x v="2"/>
    <x v="0"/>
    <x v="0"/>
    <n v="1411596001"/>
    <x v="4107"/>
    <b v="0"/>
    <x v="80"/>
    <b v="0"/>
  </r>
  <r>
    <n v="4108"/>
    <x v="4101"/>
    <s v="We are producing and directing a stage play that will focus on relationships and the stereotypes/truths that prohibit growth."/>
    <x v="9"/>
    <x v="1765"/>
    <x v="2"/>
    <x v="0"/>
    <x v="0"/>
    <n v="1488517200"/>
    <x v="4108"/>
    <b v="0"/>
    <x v="29"/>
    <b v="0"/>
  </r>
  <r>
    <n v="4109"/>
    <x v="4102"/>
    <s v="Jack the Lad - a new play that explores how far the boundaries of friendship will stretch when morality and loyalties clash."/>
    <x v="2"/>
    <x v="117"/>
    <x v="2"/>
    <x v="1"/>
    <x v="1"/>
    <n v="1448805404"/>
    <x v="4109"/>
    <b v="0"/>
    <x v="78"/>
    <b v="0"/>
  </r>
  <r>
    <n v="4110"/>
    <x v="4103"/>
    <s v="Set in the height of sex, drugs and rock 'n' roll this production is an exciting new take on Moliere's classic! Performing with SpaceUK"/>
    <x v="43"/>
    <x v="1726"/>
    <x v="2"/>
    <x v="1"/>
    <x v="1"/>
    <n v="1469113351"/>
    <x v="4110"/>
    <b v="0"/>
    <x v="79"/>
    <b v="0"/>
  </r>
  <r>
    <n v="4111"/>
    <x v="4104"/>
    <s v="REBORN IN LOVE is the sequel to REBORN FROM ABOVE: A Tale of Eternal Love.  This is part two, of a One-Act play series."/>
    <x v="9"/>
    <x v="1077"/>
    <x v="2"/>
    <x v="0"/>
    <x v="0"/>
    <n v="1424747740"/>
    <x v="4111"/>
    <b v="0"/>
    <x v="79"/>
    <b v="0"/>
  </r>
  <r>
    <n v="4112"/>
    <x v="4105"/>
    <s v="Set in Southern America â€œThe Divideâ€ is a stage play that touches on the issues that are forefront in America and the world."/>
    <x v="30"/>
    <x v="116"/>
    <x v="2"/>
    <x v="17"/>
    <x v="3"/>
    <n v="1456617600"/>
    <x v="4112"/>
    <b v="0"/>
    <x v="29"/>
    <b v="0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x v="0"/>
    <n v="1452234840"/>
    <x v="4113"/>
    <b v="0"/>
    <x v="83"/>
    <b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6.85882352941178"/>
    <n v="63.917582417582416"/>
    <s v="film &amp; video/television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2.60827250608273"/>
    <n v="185.48101265822785"/>
    <s v="film &amp; video/television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s v="film &amp; video/television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3.89999999999999"/>
    <n v="69.266666666666666"/>
    <s v="film &amp; video/television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2.99154545454545"/>
    <n v="190.55028169014085"/>
    <s v="film &amp; video/television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09.77744436109028"/>
    <n v="93.40425531914893"/>
    <s v="film &amp; video/television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.4875"/>
    <n v="146.87931034482759"/>
    <s v="film &amp; video/television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.22222222222221"/>
    <n v="159.82456140350877"/>
    <s v="film &amp; video/television"/>
    <s v="film &amp; video"/>
    <s v="television"/>
    <x v="7"/>
    <x v="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.04342857142856"/>
    <n v="291.79333333333335"/>
    <s v="film &amp; video/television"/>
    <s v="film &amp; video"/>
    <s v="television"/>
    <x v="8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5.998"/>
    <n v="31.499500000000001"/>
    <s v="film &amp; video/television"/>
    <s v="film &amp; video"/>
    <s v="television"/>
    <x v="9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0.49999999999999"/>
    <n v="158.68421052631578"/>
    <s v="film &amp; video/television"/>
    <s v="film &amp; video"/>
    <s v="television"/>
    <x v="10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0.5"/>
    <n v="80.333333333333329"/>
    <s v="film &amp; video/television"/>
    <s v="film &amp; video"/>
    <s v="television"/>
    <x v="11"/>
    <x v="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.29333333333335"/>
    <n v="59.961305925030231"/>
    <s v="film &amp; video/television"/>
    <s v="film &amp; video"/>
    <s v="television"/>
    <x v="12"/>
    <x v="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59.97142857142856"/>
    <n v="109.78431372549019"/>
    <s v="film &amp; video/television"/>
    <s v="film &amp; video"/>
    <s v="television"/>
    <x v="13"/>
    <x v="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0.93333333333334"/>
    <n v="147.70731707317074"/>
    <s v="film &amp; video/television"/>
    <s v="film &amp; video"/>
    <s v="television"/>
    <x v="14"/>
    <x v="6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6.60000000000001"/>
    <n v="21.755102040816325"/>
    <s v="film &amp; video/television"/>
    <s v="film &amp; video"/>
    <s v="television"/>
    <x v="15"/>
    <x v="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.24166666666667"/>
    <n v="171.84285714285716"/>
    <s v="film &amp; video/television"/>
    <s v="film &amp; video"/>
    <s v="television"/>
    <x v="16"/>
    <x v="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0.66666666666666"/>
    <n v="41.944444444444443"/>
    <s v="film &amp; video/television"/>
    <s v="film &amp; video"/>
    <s v="television"/>
    <x v="17"/>
    <x v="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.32110000000002"/>
    <n v="93.264122807017543"/>
    <s v="film &amp; video/television"/>
    <s v="film &amp; video"/>
    <s v="television"/>
    <x v="18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.29411764705881"/>
    <n v="56.136363636363633"/>
    <s v="film &amp; video/television"/>
    <s v="film &amp; video"/>
    <s v="television"/>
    <x v="19"/>
    <x v="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.2"/>
    <n v="80.16"/>
    <s v="film &amp; video/television"/>
    <s v="film &amp; video"/>
    <s v="television"/>
    <x v="20"/>
    <x v="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.13513513513513"/>
    <n v="199.9009900990099"/>
    <s v="film &amp; video/television"/>
    <s v="film &amp; video"/>
    <s v="television"/>
    <x v="21"/>
    <x v="6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.14285714285715"/>
    <n v="51.25"/>
    <s v="film &amp; video/television"/>
    <s v="film &amp; video"/>
    <s v="television"/>
    <x v="22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8.5"/>
    <n v="103.04347826086956"/>
    <s v="film &amp; video/television"/>
    <s v="film &amp; video"/>
    <s v="television"/>
    <x v="23"/>
    <x v="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8.80768571428572"/>
    <n v="66.346149825783982"/>
    <s v="film &amp; video/television"/>
    <s v="film &amp; video"/>
    <s v="television"/>
    <x v="24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.33333333333331"/>
    <n v="57.142857142857146"/>
    <s v="film &amp; video/television"/>
    <s v="film &amp; video"/>
    <s v="television"/>
    <x v="25"/>
    <x v="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.20000000000002"/>
    <n v="102.10526315789474"/>
    <s v="film &amp; video/television"/>
    <s v="film &amp; video"/>
    <s v="television"/>
    <x v="26"/>
    <x v="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1.72500000000001"/>
    <n v="148.96666666666667"/>
    <s v="film &amp; video/television"/>
    <s v="film &amp; video"/>
    <s v="television"/>
    <x v="27"/>
    <x v="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.35000000000001"/>
    <n v="169.6056338028169"/>
    <s v="film &amp; video/television"/>
    <s v="film &amp; video"/>
    <s v="television"/>
    <x v="28"/>
    <x v="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.33333333333334"/>
    <n v="31.623931623931625"/>
    <s v="film &amp; video/television"/>
    <s v="film &amp; video"/>
    <s v="television"/>
    <x v="29"/>
    <x v="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.29975"/>
    <n v="76.45264150943396"/>
    <s v="film &amp; video/television"/>
    <s v="film &amp; video"/>
    <s v="television"/>
    <x v="30"/>
    <x v="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s v="film &amp; video/television"/>
    <s v="film &amp; video"/>
    <s v="television"/>
    <x v="31"/>
    <x v="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.24604569420035"/>
    <n v="320.44943820224717"/>
    <s v="film &amp; video/television"/>
    <s v="film &amp; video"/>
    <s v="television"/>
    <x v="3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.0952380952381"/>
    <n v="83.75"/>
    <s v="film &amp; video/television"/>
    <s v="film &amp; video"/>
    <s v="television"/>
    <x v="33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.46153846153845"/>
    <n v="49.882352941176471"/>
    <s v="film &amp; video/television"/>
    <s v="film &amp; video"/>
    <s v="television"/>
    <x v="34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6.5"/>
    <n v="59.464285714285715"/>
    <s v="film &amp; video/television"/>
    <s v="film &amp; video"/>
    <s v="television"/>
    <x v="35"/>
    <x v="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.15"/>
    <n v="193.84090909090909"/>
    <s v="film &amp; video/television"/>
    <s v="film &amp; video"/>
    <s v="television"/>
    <x v="36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.44090909090909"/>
    <n v="159.51383399209487"/>
    <s v="film &amp; video/television"/>
    <s v="film &amp; video"/>
    <s v="television"/>
    <x v="37"/>
    <x v="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.04"/>
    <n v="41.68181818181818"/>
    <s v="film &amp; video/television"/>
    <s v="film &amp; video"/>
    <s v="television"/>
    <x v="38"/>
    <x v="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0.98000000000002"/>
    <n v="150.89861751152074"/>
    <s v="film &amp; video/television"/>
    <s v="film &amp; video"/>
    <s v="television"/>
    <x v="39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.35000000000001"/>
    <n v="126.6875"/>
    <s v="film &amp; video/television"/>
    <s v="film &amp; video"/>
    <s v="television"/>
    <x v="40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315789473684"/>
    <s v="film &amp; video/television"/>
    <s v="film &amp; video"/>
    <s v="television"/>
    <x v="41"/>
    <x v="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1.85714285714286"/>
    <n v="117.51479289940828"/>
    <s v="film &amp; video/television"/>
    <s v="film &amp; video"/>
    <s v="television"/>
    <x v="42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8.65999999999997"/>
    <n v="117.36121673003802"/>
    <s v="film &amp; video/television"/>
    <s v="film &amp; video"/>
    <s v="television"/>
    <x v="43"/>
    <x v="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333333333334"/>
    <s v="film &amp; video/television"/>
    <s v="film &amp; video"/>
    <s v="television"/>
    <x v="44"/>
    <x v="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0655737704917"/>
    <s v="film &amp; video/television"/>
    <s v="film &amp; video"/>
    <s v="television"/>
    <x v="45"/>
    <x v="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.16666666666667"/>
    <n v="194.44444444444446"/>
    <s v="film &amp; video/television"/>
    <s v="film &amp; video"/>
    <s v="television"/>
    <x v="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7.61100000000002"/>
    <n v="76.865000000000009"/>
    <s v="film &amp; video/television"/>
    <s v="film &amp; video"/>
    <s v="television"/>
    <x v="47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7.94999999999999"/>
    <n v="56.815789473684212"/>
    <s v="film &amp; video/television"/>
    <s v="film &amp; video"/>
    <s v="television"/>
    <x v="48"/>
    <x v="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103448275863"/>
    <s v="film &amp; video/television"/>
    <s v="film &amp; video"/>
    <s v="television"/>
    <x v="49"/>
    <x v="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2727272727273"/>
    <s v="film &amp; video/television"/>
    <s v="film &amp; video"/>
    <s v="television"/>
    <x v="50"/>
    <x v="6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.0181818181818"/>
    <n v="118.33613445378151"/>
    <s v="film &amp; video/television"/>
    <s v="film &amp; video"/>
    <s v="television"/>
    <x v="51"/>
    <x v="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.21"/>
    <n v="223.48076923076923"/>
    <s v="film &amp; video/television"/>
    <s v="film &amp; video"/>
    <s v="television"/>
    <x v="52"/>
    <x v="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09.63333333333334"/>
    <n v="28.111111111111111"/>
    <s v="film &amp; video/television"/>
    <s v="film &amp; video"/>
    <s v="television"/>
    <x v="53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076923076923"/>
    <s v="film &amp; video/television"/>
    <s v="film &amp; video"/>
    <s v="television"/>
    <x v="54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8.95348837209301"/>
    <n v="128.95348837209303"/>
    <s v="film &amp; video/television"/>
    <s v="film &amp; video"/>
    <s v="television"/>
    <x v="55"/>
    <x v="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.26249999999999"/>
    <n v="49.316091954022987"/>
    <s v="film &amp; video/television"/>
    <s v="film &amp; video"/>
    <s v="television"/>
    <x v="56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1.89999999999999"/>
    <n v="221.52173913043478"/>
    <s v="film &amp; video/television"/>
    <s v="film &amp; video"/>
    <s v="television"/>
    <x v="57"/>
    <x v="6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2.91"/>
    <n v="137.21333333333334"/>
    <s v="film &amp; video/television"/>
    <s v="film &amp; video"/>
    <s v="television"/>
    <x v="58"/>
    <x v="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.12570000000001"/>
    <n v="606.82242424242418"/>
    <s v="film &amp; video/television"/>
    <s v="film &amp; video"/>
    <s v="television"/>
    <x v="59"/>
    <x v="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.29622222222221"/>
    <n v="43.040092592592593"/>
    <s v="film &amp; video/shorts"/>
    <s v="film &amp; video"/>
    <s v="shorts"/>
    <x v="60"/>
    <x v="6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.30000000000001"/>
    <n v="322.39130434782606"/>
    <s v="film &amp; video/shorts"/>
    <s v="film &amp; video"/>
    <s v="shorts"/>
    <x v="61"/>
    <x v="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4.73333333333332"/>
    <n v="96.708333333333329"/>
    <s v="film &amp; video/shorts"/>
    <s v="film &amp; video"/>
    <s v="shorts"/>
    <x v="62"/>
    <x v="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51849999999999"/>
    <n v="35.474531249999998"/>
    <s v="film &amp; video/shorts"/>
    <s v="film &amp; video"/>
    <s v="shorts"/>
    <x v="63"/>
    <x v="6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.33333333333334"/>
    <n v="86.666666666666671"/>
    <s v="film &amp; video/shorts"/>
    <s v="film &amp; video"/>
    <s v="shorts"/>
    <x v="64"/>
    <x v="6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7.52857142857141"/>
    <n v="132.05263157894737"/>
    <s v="film &amp; video/shorts"/>
    <s v="film &amp; video"/>
    <s v="shorts"/>
    <x v="65"/>
    <x v="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8.6"/>
    <n v="91.230769230769226"/>
    <s v="film &amp; video/shorts"/>
    <s v="film &amp; video"/>
    <s v="shorts"/>
    <x v="66"/>
    <x v="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.25000000000001"/>
    <n v="116.25"/>
    <s v="film &amp; video/shorts"/>
    <s v="film &amp; video"/>
    <s v="shorts"/>
    <x v="67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.16666666666667"/>
    <n v="21.194444444444443"/>
    <s v="film &amp; video/shorts"/>
    <s v="film &amp; video"/>
    <s v="shorts"/>
    <x v="68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0.9423"/>
    <n v="62.327134831460668"/>
    <s v="film &amp; video/shorts"/>
    <s v="film &amp; video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.2"/>
    <n v="37.411764705882355"/>
    <s v="film &amp; video/shorts"/>
    <s v="film &amp; video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3.94444444444443"/>
    <n v="69.71875"/>
    <s v="film &amp; video/shorts"/>
    <s v="film &amp; video"/>
    <s v="shorts"/>
    <x v="71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.40909090909091"/>
    <n v="58.170731707317074"/>
    <s v="film &amp; video/shorts"/>
    <s v="film &amp; video"/>
    <s v="shorts"/>
    <x v="72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s v="film &amp; video/shorts"/>
    <s v="film &amp; video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2.93199999999999"/>
    <n v="19.471034482758618"/>
    <s v="film &amp; video/shorts"/>
    <s v="film &amp; video"/>
    <s v="shorts"/>
    <x v="74"/>
    <x v="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.42857142857143"/>
    <n v="85.957446808510639"/>
    <s v="film &amp; video/shorts"/>
    <s v="film &amp; video"/>
    <s v="shorts"/>
    <x v="75"/>
    <x v="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.33333333333334"/>
    <n v="30.666666666666668"/>
    <s v="film &amp; video/shorts"/>
    <s v="film &amp; video"/>
    <s v="shorts"/>
    <x v="76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2.5"/>
    <n v="60.384615384615387"/>
    <s v="film &amp; video/shorts"/>
    <s v="film &amp; video"/>
    <s v="shorts"/>
    <x v="77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s v="film &amp; video/shorts"/>
    <s v="film &amp; video"/>
    <s v="shorts"/>
    <x v="78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68292682926827"/>
    <s v="film &amp; video/shorts"/>
    <s v="film &amp; video"/>
    <s v="shorts"/>
    <x v="79"/>
    <x v="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.25"/>
    <n v="273.82978723404256"/>
    <s v="film &amp; video/shorts"/>
    <s v="film &amp; video"/>
    <s v="shorts"/>
    <x v="80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35714285714285"/>
    <s v="film &amp; video/shorts"/>
    <s v="film &amp; video"/>
    <s v="shorts"/>
    <x v="81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.01249999999999"/>
    <n v="40.005000000000003"/>
    <s v="film &amp; video/shorts"/>
    <s v="film &amp; video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2.49999999999999"/>
    <n v="15.76923076923077"/>
    <s v="film &amp; video/shorts"/>
    <s v="film &amp; video"/>
    <s v="shorts"/>
    <x v="83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28571428571431"/>
    <s v="film &amp; video/shorts"/>
    <s v="film &amp; video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5.49999999999999"/>
    <n v="71.714285714285708"/>
    <s v="film &amp; video/shorts"/>
    <s v="film &amp; video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.46666666666667"/>
    <n v="375.76470588235293"/>
    <s v="film &amp; video/shorts"/>
    <s v="film &amp; video"/>
    <s v="shorts"/>
    <x v="86"/>
    <x v="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4.60000000000001"/>
    <n v="104.6"/>
    <s v="film &amp; video/shorts"/>
    <s v="film &amp; video"/>
    <s v="shorts"/>
    <x v="87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2.85714285714285"/>
    <n v="60"/>
    <s v="film &amp; video/shorts"/>
    <s v="film &amp; video"/>
    <s v="shorts"/>
    <x v="88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.06666666666668"/>
    <n v="123.28571428571429"/>
    <s v="film &amp; video/shorts"/>
    <s v="film &amp; video"/>
    <s v="shorts"/>
    <x v="89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.4"/>
    <n v="31.375"/>
    <s v="film &amp; video/shorts"/>
    <s v="film &amp; video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869565217391"/>
    <s v="film &amp; video/shorts"/>
    <s v="film &amp; video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.2"/>
    <n v="122.32558139534883"/>
    <s v="film &amp; video/shorts"/>
    <s v="film &amp; video"/>
    <s v="shorts"/>
    <x v="92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0.60000000000001"/>
    <n v="73.733333333333334"/>
    <s v="film &amp; video/shorts"/>
    <s v="film &amp; video"/>
    <s v="shorts"/>
    <x v="93"/>
    <x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66666666666668"/>
    <s v="film &amp; video/shorts"/>
    <s v="film &amp; video"/>
    <s v="shorts"/>
    <x v="94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.42857142857142"/>
    <n v="21.904761904761905"/>
    <s v="film &amp; video/shorts"/>
    <s v="film &amp; video"/>
    <s v="shorts"/>
    <x v="95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66666666666667"/>
    <n v="50.588235294117645"/>
    <s v="film &amp; video/shorts"/>
    <s v="film &amp; video"/>
    <s v="shorts"/>
    <x v="96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.25"/>
    <n v="53.125"/>
    <s v="film &amp; video/shorts"/>
    <s v="film &amp; video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.25"/>
    <n v="56.666666666666664"/>
    <s v="film &amp; video/shorts"/>
    <s v="film &amp; video"/>
    <s v="shorts"/>
    <x v="98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.01933333333334"/>
    <n v="40.776666666666664"/>
    <s v="film &amp; video/shorts"/>
    <s v="film &amp; video"/>
    <s v="shorts"/>
    <x v="99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0769230769232"/>
    <s v="film &amp; video/shorts"/>
    <s v="film &amp; video"/>
    <s v="shorts"/>
    <x v="100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s v="film &amp; video/shorts"/>
    <s v="film &amp; video"/>
    <s v="shorts"/>
    <x v="101"/>
    <x v="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7.75000000000001"/>
    <n v="117.92307692307692"/>
    <s v="film &amp; video/shorts"/>
    <s v="film &amp; video"/>
    <s v="shorts"/>
    <x v="102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.15384615384616"/>
    <n v="27.897959183673468"/>
    <s v="film &amp; video/shorts"/>
    <s v="film &amp; video"/>
    <s v="shorts"/>
    <x v="103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s v="film &amp; video/shorts"/>
    <s v="film &amp; video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.40909090909089"/>
    <n v="39.383333333333333"/>
    <s v="film &amp; video/shorts"/>
    <s v="film &amp; video"/>
    <s v="shorts"/>
    <x v="105"/>
    <x v="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0.49999999999999"/>
    <n v="186.11111111111111"/>
    <s v="film &amp; video/shorts"/>
    <s v="film &amp; video"/>
    <s v="shorts"/>
    <x v="106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.46666666666667"/>
    <n v="111.37681159420291"/>
    <s v="film &amp; video/shorts"/>
    <s v="film &amp; video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6.66666666666669"/>
    <n v="78.723404255319153"/>
    <s v="film &amp; video/shorts"/>
    <s v="film &amp; video"/>
    <s v="shorts"/>
    <x v="108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19.49999999999997"/>
    <n v="46.702127659574465"/>
    <s v="film &amp; video/shorts"/>
    <s v="film &amp; video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0.76923076923077"/>
    <n v="65.384615384615387"/>
    <s v="film &amp; video/shorts"/>
    <s v="film &amp; video"/>
    <s v="shorts"/>
    <x v="110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4.57142857142858"/>
    <n v="102.0754716981132"/>
    <s v="film &amp; video/shorts"/>
    <s v="film &amp; video"/>
    <s v="shorts"/>
    <x v="111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197530864197532"/>
    <s v="film &amp; video/shorts"/>
    <s v="film &amp; video"/>
    <s v="shorts"/>
    <x v="112"/>
    <x v="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4615384615387"/>
    <s v="film &amp; video/shorts"/>
    <s v="film &amp; video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.33333333333334"/>
    <n v="88.571428571428569"/>
    <s v="film &amp; video/shorts"/>
    <s v="film &amp; video"/>
    <s v="shorts"/>
    <x v="11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.44444444444443"/>
    <n v="28.727272727272727"/>
    <s v="film &amp; video/shorts"/>
    <s v="film &amp; video"/>
    <s v="shorts"/>
    <x v="115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65714285714286"/>
    <n v="69.78947368421052"/>
    <s v="film &amp; video/shorts"/>
    <s v="film &amp; video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.49377777777779"/>
    <n v="167.48962962962963"/>
    <s v="film &amp; video/shorts"/>
    <s v="film &amp; video"/>
    <s v="shorts"/>
    <x v="117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.03159999999998"/>
    <n v="144.91230769230768"/>
    <s v="film &amp; video/shorts"/>
    <s v="film &amp; video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4.55692307692308"/>
    <n v="91.840540540540545"/>
    <s v="film &amp; video/shorts"/>
    <s v="film &amp; video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2"/>
    <m/>
    <s v="film &amp; video/science fiction"/>
    <s v="film &amp; video"/>
    <s v="science fiction"/>
    <x v="120"/>
    <x v="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3E-2"/>
    <m/>
    <s v="film &amp; video/science fiction"/>
    <s v="film &amp; video"/>
    <s v="science fiction"/>
    <x v="121"/>
    <x v="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m/>
    <s v="film &amp; video/science fiction"/>
    <s v="film &amp; video"/>
    <s v="science fiction"/>
    <x v="122"/>
    <x v="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.27454545454545454"/>
    <m/>
    <s v="film &amp; video/science fiction"/>
    <s v="film &amp; video"/>
    <s v="science fiction"/>
    <x v="123"/>
    <x v="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m/>
    <s v="film &amp; video/science fiction"/>
    <s v="film &amp; video"/>
    <s v="science fiction"/>
    <x v="124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.000000000000002"/>
    <m/>
    <s v="film &amp; video/science fiction"/>
    <s v="film &amp; video"/>
    <s v="science fiction"/>
    <x v="125"/>
    <x v="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"/>
    <m/>
    <s v="film &amp; video/science fiction"/>
    <s v="film &amp; video"/>
    <s v="science fiction"/>
    <x v="126"/>
    <x v="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"/>
    <m/>
    <s v="film &amp; video/science fiction"/>
    <s v="film &amp; video"/>
    <s v="science fiction"/>
    <x v="127"/>
    <x v="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7"/>
    <m/>
    <s v="film &amp; video/science fiction"/>
    <s v="film &amp; video"/>
    <s v="science fiction"/>
    <x v="128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m/>
    <s v="film &amp; video/science fiction"/>
    <s v="film &amp; video"/>
    <s v="science fiction"/>
    <x v="129"/>
    <x v="6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m/>
    <s v="film &amp; video/science fiction"/>
    <s v="film &amp; video"/>
    <s v="science fiction"/>
    <x v="130"/>
    <x v="6"/>
  </r>
  <r>
    <n v="131"/>
    <s v="I (Canceled)"/>
    <s v="I"/>
    <n v="1200"/>
    <n v="0"/>
    <x v="1"/>
    <x v="0"/>
    <s v="USD"/>
    <n v="1467763200"/>
    <n v="1466453161"/>
    <b v="0"/>
    <n v="0"/>
    <b v="0"/>
    <n v="0"/>
    <m/>
    <s v="film &amp; video/science fiction"/>
    <s v="film &amp; video"/>
    <s v="science fiction"/>
    <x v="131"/>
    <x v="6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6"/>
    <m/>
    <s v="film &amp; video/science fiction"/>
    <s v="film &amp; video"/>
    <s v="science fiction"/>
    <x v="132"/>
    <x v="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m/>
    <s v="film &amp; video/science fiction"/>
    <s v="film &amp; video"/>
    <s v="science fiction"/>
    <x v="133"/>
    <x v="6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m/>
    <s v="film &amp; video/science fiction"/>
    <s v="film &amp; video"/>
    <s v="science fiction"/>
    <x v="134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.433333333333334"/>
    <m/>
    <s v="film &amp; video/science fiction"/>
    <s v="film &amp; video"/>
    <s v="science fiction"/>
    <x v="135"/>
    <x v="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m/>
    <s v="film &amp; video/science fiction"/>
    <s v="film &amp; video"/>
    <s v="science fiction"/>
    <x v="136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m/>
    <s v="film &amp; video/science fiction"/>
    <s v="film &amp; video"/>
    <s v="science fiction"/>
    <x v="137"/>
    <x v="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3"/>
    <m/>
    <s v="film &amp; video/science fiction"/>
    <s v="film &amp; video"/>
    <s v="science fiction"/>
    <x v="138"/>
    <x v="6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n v="100"/>
    <n v="500"/>
    <s v="film &amp; video/science fiction"/>
    <s v="film &amp; video"/>
    <s v="science fiction"/>
    <x v="139"/>
    <x v="6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m/>
    <s v="film &amp; video/science fiction"/>
    <s v="film &amp; video"/>
    <s v="science fiction"/>
    <x v="140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0.775"/>
    <m/>
    <s v="film &amp; video/science fiction"/>
    <s v="film &amp; video"/>
    <s v="science fiction"/>
    <x v="141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.33333333333333337"/>
    <m/>
    <s v="film &amp; video/science fiction"/>
    <s v="film &amp; video"/>
    <s v="science fiction"/>
    <x v="142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m/>
    <s v="film &amp; video/science fiction"/>
    <s v="film &amp; video"/>
    <s v="science fiction"/>
    <x v="143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7.6"/>
    <m/>
    <s v="film &amp; video/science fiction"/>
    <s v="film &amp; video"/>
    <s v="science fiction"/>
    <x v="144"/>
    <x v="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1"/>
    <m/>
    <s v="film &amp; video/science fiction"/>
    <s v="film &amp; video"/>
    <s v="science fiction"/>
    <x v="145"/>
    <x v="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0.57499999999999996"/>
    <m/>
    <s v="film &amp; video/science fiction"/>
    <s v="film &amp; video"/>
    <s v="science fiction"/>
    <x v="146"/>
    <x v="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m/>
    <s v="film &amp; video/science fiction"/>
    <s v="film &amp; video"/>
    <s v="science fiction"/>
    <x v="147"/>
    <x v="6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.08"/>
    <m/>
    <s v="film &amp; video/science fiction"/>
    <s v="film &amp; video"/>
    <s v="science fiction"/>
    <x v="148"/>
    <x v="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0.91999999999999993"/>
    <m/>
    <s v="film &amp; video/science fiction"/>
    <s v="film &amp; video"/>
    <s v="science fiction"/>
    <x v="149"/>
    <x v="6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.163076923076922"/>
    <m/>
    <s v="film &amp; video/science fiction"/>
    <s v="film &amp; video"/>
    <s v="science fiction"/>
    <x v="150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4E-2"/>
    <m/>
    <s v="film &amp; video/science fiction"/>
    <s v="film &amp; video"/>
    <s v="science fiction"/>
    <x v="151"/>
    <x v="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4E-3"/>
    <m/>
    <s v="film &amp; video/science fiction"/>
    <s v="film &amp; video"/>
    <s v="science fiction"/>
    <x v="152"/>
    <x v="6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0.71799999999999997"/>
    <m/>
    <s v="film &amp; video/science fiction"/>
    <s v="film &amp; video"/>
    <s v="science fiction"/>
    <x v="153"/>
    <x v="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7"/>
    <m/>
    <s v="film &amp; video/science fiction"/>
    <s v="film &amp; video"/>
    <s v="science fiction"/>
    <x v="154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1E-3"/>
    <m/>
    <s v="film &amp; video/science fiction"/>
    <s v="film &amp; video"/>
    <s v="science fiction"/>
    <x v="155"/>
    <x v="6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6"/>
    <m/>
    <s v="film &amp; video/science fiction"/>
    <s v="film &amp; video"/>
    <s v="science fiction"/>
    <x v="156"/>
    <x v="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.26711185308848079"/>
    <m/>
    <s v="film &amp; video/science fiction"/>
    <s v="film &amp; video"/>
    <s v="science fiction"/>
    <x v="157"/>
    <x v="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m/>
    <s v="film &amp; video/science fiction"/>
    <s v="film &amp; video"/>
    <s v="science fiction"/>
    <x v="158"/>
    <x v="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E-3"/>
    <m/>
    <s v="film &amp; video/science fiction"/>
    <s v="film &amp; video"/>
    <s v="science fiction"/>
    <x v="159"/>
    <x v="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m/>
    <s v="film &amp; video/drama"/>
    <s v="film &amp; video"/>
    <s v="drama"/>
    <x v="160"/>
    <x v="6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.01"/>
    <m/>
    <s v="film &amp; video/drama"/>
    <s v="film &amp; video"/>
    <s v="drama"/>
    <x v="161"/>
    <x v="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5.535714285714286"/>
    <m/>
    <s v="film &amp; video/drama"/>
    <s v="film &amp; video"/>
    <s v="drama"/>
    <x v="162"/>
    <x v="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m/>
    <s v="film &amp; video/drama"/>
    <s v="film &amp; video"/>
    <s v="drama"/>
    <x v="163"/>
    <x v="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0.53333333333333333"/>
    <m/>
    <s v="film &amp; video/drama"/>
    <s v="film &amp; video"/>
    <s v="drama"/>
    <x v="164"/>
    <x v="6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m/>
    <s v="film &amp; video/drama"/>
    <s v="film &amp; video"/>
    <s v="drama"/>
    <x v="165"/>
    <x v="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m/>
    <s v="film &amp; video/drama"/>
    <s v="film &amp; video"/>
    <s v="drama"/>
    <x v="166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.01"/>
    <m/>
    <s v="film &amp; video/drama"/>
    <s v="film &amp; video"/>
    <s v="drama"/>
    <x v="167"/>
    <x v="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"/>
    <m/>
    <s v="film &amp; video/drama"/>
    <s v="film &amp; video"/>
    <s v="drama"/>
    <x v="168"/>
    <x v="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.400000000000002"/>
    <m/>
    <s v="film &amp; video/drama"/>
    <s v="film &amp; video"/>
    <s v="drama"/>
    <x v="169"/>
    <x v="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"/>
    <m/>
    <s v="film &amp; video/drama"/>
    <s v="film &amp; video"/>
    <s v="drama"/>
    <x v="170"/>
    <x v="6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E-3"/>
    <m/>
    <s v="film &amp; video/drama"/>
    <s v="film &amp; video"/>
    <s v="drama"/>
    <x v="171"/>
    <x v="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m/>
    <s v="film &amp; video/drama"/>
    <s v="film &amp; video"/>
    <s v="drama"/>
    <x v="172"/>
    <x v="6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m/>
    <s v="film &amp; video/drama"/>
    <s v="film &amp; video"/>
    <s v="drama"/>
    <x v="173"/>
    <x v="6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m/>
    <s v="film &amp; video/drama"/>
    <s v="film &amp; video"/>
    <s v="drama"/>
    <x v="174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3"/>
    <m/>
    <s v="film &amp; video/drama"/>
    <s v="film &amp; video"/>
    <s v="drama"/>
    <x v="175"/>
    <x v="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m/>
    <s v="film &amp; video/drama"/>
    <s v="film &amp; video"/>
    <s v="drama"/>
    <x v="176"/>
    <x v="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m/>
    <s v="film &amp; video/drama"/>
    <s v="film &amp; video"/>
    <s v="drama"/>
    <x v="177"/>
    <x v="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m/>
    <s v="film &amp; video/drama"/>
    <s v="film &amp; video"/>
    <s v="drama"/>
    <x v="178"/>
    <x v="6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m/>
    <s v="film &amp; video/drama"/>
    <s v="film &amp; video"/>
    <s v="drama"/>
    <x v="179"/>
    <x v="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.416666666666664"/>
    <m/>
    <s v="film &amp; video/drama"/>
    <s v="film &amp; video"/>
    <s v="drama"/>
    <x v="180"/>
    <x v="6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.092608822670172"/>
    <m/>
    <s v="film &amp; video/drama"/>
    <s v="film &amp; video"/>
    <s v="drama"/>
    <x v="181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m/>
    <s v="film &amp; video/drama"/>
    <s v="film &amp; video"/>
    <s v="drama"/>
    <x v="182"/>
    <x v="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5.856000000000002"/>
    <m/>
    <s v="film &amp; video/drama"/>
    <s v="film &amp; video"/>
    <s v="drama"/>
    <x v="183"/>
    <x v="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4"/>
    <m/>
    <s v="film &amp; video/drama"/>
    <s v="film &amp; video"/>
    <s v="drama"/>
    <x v="184"/>
    <x v="6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"/>
    <m/>
    <s v="film &amp; video/drama"/>
    <s v="film &amp; video"/>
    <s v="drama"/>
    <x v="185"/>
    <x v="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m/>
    <s v="film &amp; video/drama"/>
    <s v="film &amp; video"/>
    <s v="drama"/>
    <x v="186"/>
    <x v="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m/>
    <s v="film &amp; video/drama"/>
    <s v="film &amp; video"/>
    <s v="drama"/>
    <x v="187"/>
    <x v="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m/>
    <s v="film &amp; video/drama"/>
    <s v="film &amp; video"/>
    <s v="drama"/>
    <x v="188"/>
    <x v="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2E-2"/>
    <m/>
    <s v="film &amp; video/drama"/>
    <s v="film &amp; video"/>
    <s v="drama"/>
    <x v="189"/>
    <x v="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.41666666666666669"/>
    <m/>
    <s v="film &amp; video/drama"/>
    <s v="film &amp; video"/>
    <s v="drama"/>
    <x v="190"/>
    <x v="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m/>
    <s v="film &amp; video/drama"/>
    <s v="film &amp; video"/>
    <s v="drama"/>
    <x v="191"/>
    <x v="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6999999999999999E-3"/>
    <m/>
    <s v="film &amp; video/drama"/>
    <s v="film &amp; video"/>
    <s v="drama"/>
    <x v="192"/>
    <x v="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m/>
    <s v="film &amp; video/drama"/>
    <s v="film &amp; video"/>
    <s v="drama"/>
    <x v="193"/>
    <x v="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.12"/>
    <m/>
    <s v="film &amp; video/drama"/>
    <s v="film &amp; video"/>
    <s v="drama"/>
    <x v="194"/>
    <x v="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m/>
    <s v="film &amp; video/drama"/>
    <s v="film &amp; video"/>
    <s v="drama"/>
    <x v="195"/>
    <x v="6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1.857142857142861"/>
    <m/>
    <s v="film &amp; video/drama"/>
    <s v="film &amp; video"/>
    <s v="drama"/>
    <x v="196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.48"/>
    <m/>
    <s v="film &amp; video/drama"/>
    <s v="film &amp; video"/>
    <s v="drama"/>
    <x v="197"/>
    <x v="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59999999999999"/>
    <m/>
    <s v="film &amp; video/drama"/>
    <s v="film &amp; video"/>
    <s v="drama"/>
    <x v="198"/>
    <x v="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m/>
    <s v="film &amp; video/drama"/>
    <s v="film &amp; video"/>
    <s v="drama"/>
    <x v="199"/>
    <x v="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.192500000000003"/>
    <m/>
    <s v="film &amp; video/drama"/>
    <s v="film &amp; video"/>
    <s v="drama"/>
    <x v="200"/>
    <x v="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.461538461538467"/>
    <m/>
    <s v="film &amp; video/drama"/>
    <s v="film &amp; video"/>
    <s v="drama"/>
    <x v="201"/>
    <x v="6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m/>
    <s v="film &amp; video/drama"/>
    <s v="film &amp; video"/>
    <s v="drama"/>
    <x v="202"/>
    <x v="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29.84"/>
    <m/>
    <s v="film &amp; video/drama"/>
    <s v="film &amp; video"/>
    <s v="drama"/>
    <x v="203"/>
    <x v="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0.721666666666664"/>
    <m/>
    <s v="film &amp; video/drama"/>
    <s v="film &amp; video"/>
    <s v="drama"/>
    <x v="204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.25"/>
    <m/>
    <s v="film &amp; video/drama"/>
    <s v="film &amp; video"/>
    <s v="drama"/>
    <x v="205"/>
    <x v="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m/>
    <s v="film &amp; video/drama"/>
    <s v="film &amp; video"/>
    <s v="drama"/>
    <x v="206"/>
    <x v="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.214285714285714"/>
    <m/>
    <s v="film &amp; video/drama"/>
    <s v="film &amp; video"/>
    <s v="drama"/>
    <x v="207"/>
    <x v="6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m/>
    <s v="film &amp; video/drama"/>
    <s v="film &amp; video"/>
    <s v="drama"/>
    <x v="208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m/>
    <s v="film &amp; video/drama"/>
    <s v="film &amp; video"/>
    <s v="drama"/>
    <x v="209"/>
    <x v="6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.25"/>
    <m/>
    <s v="film &amp; video/drama"/>
    <s v="film &amp; video"/>
    <s v="drama"/>
    <x v="21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4.6"/>
    <m/>
    <s v="film &amp; video/drama"/>
    <s v="film &amp; video"/>
    <s v="drama"/>
    <x v="211"/>
    <x v="6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2E-2"/>
    <m/>
    <s v="film &amp; video/drama"/>
    <s v="film &amp; video"/>
    <s v="drama"/>
    <x v="212"/>
    <x v="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.04"/>
    <m/>
    <s v="film &amp; video/drama"/>
    <s v="film &amp; video"/>
    <s v="drama"/>
    <x v="213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2E-3"/>
    <m/>
    <s v="film &amp; video/drama"/>
    <s v="film &amp; video"/>
    <s v="drama"/>
    <x v="214"/>
    <x v="6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.22727272727272727"/>
    <m/>
    <s v="film &amp; video/drama"/>
    <s v="film &amp; video"/>
    <s v="drama"/>
    <x v="215"/>
    <x v="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5.698440000000005"/>
    <m/>
    <s v="film &amp; video/drama"/>
    <s v="film &amp; video"/>
    <s v="drama"/>
    <x v="216"/>
    <x v="6"/>
  </r>
  <r>
    <n v="217"/>
    <s v="Bitch"/>
    <s v="A roadmovie by paw"/>
    <n v="100000"/>
    <n v="11943"/>
    <x v="2"/>
    <x v="11"/>
    <s v="SEK"/>
    <n v="1419780149"/>
    <n v="1417101749"/>
    <b v="0"/>
    <n v="38"/>
    <b v="0"/>
    <n v="11.943"/>
    <m/>
    <s v="film &amp; video/drama"/>
    <s v="film &amp; video"/>
    <s v="drama"/>
    <x v="217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m/>
    <s v="film &amp; video/drama"/>
    <s v="film &amp; video"/>
    <s v="drama"/>
    <x v="218"/>
    <x v="6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7.630000000000003"/>
    <m/>
    <s v="film &amp; video/drama"/>
    <s v="film &amp; video"/>
    <s v="drama"/>
    <x v="219"/>
    <x v="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0.72"/>
    <m/>
    <s v="film &amp; video/drama"/>
    <s v="film &amp; video"/>
    <s v="drama"/>
    <x v="220"/>
    <x v="6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m/>
    <s v="film &amp; video/drama"/>
    <s v="film &amp; video"/>
    <s v="drama"/>
    <x v="221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m/>
    <s v="film &amp; video/drama"/>
    <s v="film &amp; video"/>
    <s v="drama"/>
    <x v="222"/>
    <x v="6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m/>
    <s v="film &amp; video/drama"/>
    <s v="film &amp; video"/>
    <s v="drama"/>
    <x v="223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m/>
    <s v="film &amp; video/drama"/>
    <s v="film &amp; video"/>
    <s v="drama"/>
    <x v="224"/>
    <x v="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m/>
    <s v="film &amp; video/drama"/>
    <s v="film &amp; video"/>
    <s v="drama"/>
    <x v="225"/>
    <x v="6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0.86206896551724133"/>
    <m/>
    <s v="film &amp; video/drama"/>
    <s v="film &amp; video"/>
    <s v="drama"/>
    <x v="226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m/>
    <s v="film &amp; video/drama"/>
    <s v="film &amp; video"/>
    <s v="drama"/>
    <x v="227"/>
    <x v="6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m/>
    <s v="film &amp; video/drama"/>
    <s v="film &amp; video"/>
    <s v="drama"/>
    <x v="228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m/>
    <s v="film &amp; video/drama"/>
    <s v="film &amp; video"/>
    <s v="drama"/>
    <x v="229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.4"/>
    <m/>
    <s v="film &amp; video/drama"/>
    <s v="film &amp; video"/>
    <s v="drama"/>
    <x v="230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m/>
    <s v="film &amp; video/drama"/>
    <s v="film &amp; video"/>
    <s v="drama"/>
    <x v="231"/>
    <x v="6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"/>
    <m/>
    <s v="film &amp; video/drama"/>
    <s v="film &amp; video"/>
    <s v="drama"/>
    <x v="232"/>
    <x v="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m/>
    <s v="film &amp; video/drama"/>
    <s v="film &amp; video"/>
    <s v="drama"/>
    <x v="233"/>
    <x v="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.1"/>
    <m/>
    <s v="film &amp; video/drama"/>
    <s v="film &amp; video"/>
    <s v="drama"/>
    <x v="234"/>
    <x v="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m/>
    <s v="film &amp; video/drama"/>
    <s v="film &amp; video"/>
    <s v="drama"/>
    <x v="235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m/>
    <s v="film &amp; video/drama"/>
    <s v="film &amp; video"/>
    <s v="drama"/>
    <x v="236"/>
    <x v="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.33333333333333337"/>
    <m/>
    <s v="film &amp; video/drama"/>
    <s v="film &amp; video"/>
    <s v="drama"/>
    <x v="237"/>
    <x v="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m/>
    <s v="film &amp; video/drama"/>
    <s v="film &amp; video"/>
    <s v="drama"/>
    <x v="238"/>
    <x v="6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m/>
    <s v="film &amp; video/drama"/>
    <s v="film &amp; video"/>
    <s v="drama"/>
    <x v="239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7.63413333333334"/>
    <n v="117.84759124087591"/>
    <s v="film &amp; video/documentary"/>
    <s v="film &amp; video"/>
    <s v="documentary"/>
    <x v="240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2.63736263736264"/>
    <n v="109.04255319148936"/>
    <s v="film &amp; video/documentary"/>
    <s v="film &amp; video"/>
    <s v="documentary"/>
    <x v="241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.46153846153845"/>
    <n v="73.019801980198025"/>
    <s v="film &amp; video/documentary"/>
    <s v="film &amp; video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2.592"/>
    <n v="78.195121951219505"/>
    <s v="film &amp; video/documentary"/>
    <s v="film &amp; video"/>
    <s v="documentary"/>
    <x v="243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75714285714287"/>
    <n v="47.398809523809526"/>
    <s v="film &amp; video/documentary"/>
    <s v="film &amp; video"/>
    <s v="documentary"/>
    <x v="24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3.71999999999998"/>
    <n v="54.020833333333336"/>
    <s v="film &amp; video/documentary"/>
    <s v="film &amp; video"/>
    <s v="documentary"/>
    <x v="245"/>
    <x v="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.46000000000004"/>
    <n v="68.488789237668158"/>
    <s v="film &amp; video/documentary"/>
    <s v="film &amp; video"/>
    <s v="documentary"/>
    <x v="246"/>
    <x v="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.1"/>
    <n v="108.14516129032258"/>
    <s v="film &amp; video/documentary"/>
    <s v="film &amp; video"/>
    <s v="documentary"/>
    <x v="247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.33294117647058"/>
    <n v="589.95205479452056"/>
    <s v="film &amp; video/documentary"/>
    <s v="film &amp; video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2.92"/>
    <n v="48.051063829787232"/>
    <s v="film &amp; video/documentary"/>
    <s v="film &amp; video"/>
    <s v="documentary"/>
    <x v="249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5.58333333333334"/>
    <n v="72.482837528604122"/>
    <s v="film &amp; video/documentary"/>
    <s v="film &amp; video"/>
    <s v="documentary"/>
    <x v="250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5.57142857142858"/>
    <n v="57.077922077922075"/>
    <s v="film &amp; video/documentary"/>
    <s v="film &amp; video"/>
    <s v="documentary"/>
    <x v="251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4.56"/>
    <n v="85.444444444444443"/>
    <s v="film &amp; video/documentary"/>
    <s v="film &amp; video"/>
    <s v="documentary"/>
    <x v="252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0.73333333333335"/>
    <n v="215.85714285714286"/>
    <s v="film &amp; video/documentary"/>
    <s v="film &amp; video"/>
    <s v="documentary"/>
    <x v="253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6.94725"/>
    <n v="89.38643312101911"/>
    <s v="film &amp; video/documentary"/>
    <s v="film &amp; video"/>
    <s v="documentary"/>
    <x v="25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6.73325"/>
    <n v="45.418404255319146"/>
    <s v="film &amp; video/documentary"/>
    <s v="film &amp; video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.1"/>
    <n v="65.756363636363631"/>
    <s v="film &amp; video/documentary"/>
    <s v="film &amp; video"/>
    <s v="documentary"/>
    <x v="256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6.72648571428572"/>
    <n v="66.70405357142856"/>
    <s v="film &amp; video/documentary"/>
    <s v="film &amp; video"/>
    <s v="documentary"/>
    <x v="257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.14"/>
    <n v="83.345930232558146"/>
    <s v="film &amp; video/documentary"/>
    <s v="film &amp; video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1.93789333333334"/>
    <n v="105.04609341825902"/>
    <s v="film &amp; video/documentary"/>
    <s v="film &amp; video"/>
    <s v="documentary"/>
    <x v="259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.4"/>
    <n v="120.90909090909091"/>
    <s v="film &amp; video/documentary"/>
    <s v="film &amp; video"/>
    <s v="documentary"/>
    <x v="260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.4"/>
    <n v="97.63636363636364"/>
    <s v="film &amp; video/documentary"/>
    <s v="film &amp; video"/>
    <s v="documentary"/>
    <x v="261"/>
    <x v="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79310344827587"/>
    <s v="film &amp; video/documentary"/>
    <s v="film &amp; video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.08108"/>
    <n v="30.654485981308412"/>
    <s v="film &amp; video/documentary"/>
    <s v="film &amp; video"/>
    <s v="documentary"/>
    <x v="263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.19999999999999"/>
    <n v="64.945054945054949"/>
    <s v="film &amp; video/documentary"/>
    <s v="film &amp; video"/>
    <s v="documentary"/>
    <x v="26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.1"/>
    <n v="95.775862068965523"/>
    <s v="film &amp; video/documentary"/>
    <s v="film &amp; video"/>
    <s v="documentary"/>
    <x v="265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5.5"/>
    <n v="40.416666666666664"/>
    <s v="film &amp; video/documentary"/>
    <s v="film &amp; video"/>
    <s v="documentary"/>
    <x v="266"/>
    <x v="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1.62883248730967"/>
    <n v="78.578424242424248"/>
    <s v="film &amp; video/documentary"/>
    <s v="film &amp; video"/>
    <s v="documentary"/>
    <x v="267"/>
    <x v="6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.4"/>
    <n v="50.18018018018018"/>
    <s v="film &amp; video/documentary"/>
    <s v="film &amp; video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.23376999999999"/>
    <n v="92.251735588972423"/>
    <s v="film &amp; video/documentary"/>
    <s v="film &amp; video"/>
    <s v="documentary"/>
    <x v="269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2.60869565217391"/>
    <n v="57.540983606557376"/>
    <s v="film &amp; video/documentary"/>
    <s v="film &amp; video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4.67999999999999"/>
    <n v="109.42160278745645"/>
    <s v="film &amp; video/documentary"/>
    <s v="film &amp; video"/>
    <s v="documentary"/>
    <x v="271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.43366666666668"/>
    <n v="81.892461538461546"/>
    <s v="film &amp; video/documentary"/>
    <s v="film &amp; video"/>
    <s v="documentary"/>
    <x v="272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7.7758"/>
    <n v="45.667711864406776"/>
    <s v="film &amp; video/documentary"/>
    <s v="film &amp; video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1238938053098"/>
    <s v="film &amp; video/documentary"/>
    <s v="film &amp; video"/>
    <s v="documentary"/>
    <x v="274"/>
    <x v="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.395"/>
    <n v="65.298192771084331"/>
    <s v="film &amp; video/documentary"/>
    <s v="film &amp; video"/>
    <s v="documentary"/>
    <x v="275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7.6"/>
    <n v="95.225806451612897"/>
    <s v="film &amp; video/documentary"/>
    <s v="film &amp; video"/>
    <s v="documentary"/>
    <x v="276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.38153846153847"/>
    <n v="75.444794952681391"/>
    <s v="film &amp; video/documentary"/>
    <s v="film &amp; video"/>
    <s v="documentary"/>
    <x v="277"/>
    <x v="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.34814814814814"/>
    <n v="97.816867469879512"/>
    <s v="film &amp; video/documentary"/>
    <s v="film &amp; video"/>
    <s v="documentary"/>
    <x v="278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.31829411764707"/>
    <n v="87.685606557377056"/>
    <s v="film &amp; video/documentary"/>
    <s v="film &amp; video"/>
    <s v="documentary"/>
    <x v="279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.14400000000001"/>
    <n v="54.748948106591868"/>
    <s v="film &amp; video/documentary"/>
    <s v="film &amp; video"/>
    <s v="documentary"/>
    <x v="280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0.58763636363636"/>
    <n v="83.953417721518989"/>
    <s v="film &amp; video/documentary"/>
    <s v="film &amp; video"/>
    <s v="documentary"/>
    <x v="281"/>
    <x v="6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.18888888888888"/>
    <n v="254.38547486033519"/>
    <s v="film &amp; video/documentary"/>
    <s v="film &amp; video"/>
    <s v="documentary"/>
    <x v="282"/>
    <x v="6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.27249999999999"/>
    <n v="101.8269801980198"/>
    <s v="film &amp; video/documentary"/>
    <s v="film &amp; video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4.62615"/>
    <n v="55.066394736842106"/>
    <s v="film &amp; video/documentary"/>
    <s v="film &amp; video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8.82507142857142"/>
    <n v="56.901438721136763"/>
    <s v="film &amp; video/documentary"/>
    <s v="film &amp; video"/>
    <s v="documentary"/>
    <x v="285"/>
    <x v="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.15333333333332"/>
    <n v="121.28148148148148"/>
    <s v="film &amp; video/documentary"/>
    <s v="film &amp; video"/>
    <s v="documentary"/>
    <x v="286"/>
    <x v="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.29999999999998"/>
    <n v="91.189655172413794"/>
    <s v="film &amp; video/documentary"/>
    <s v="film &amp; video"/>
    <s v="documentary"/>
    <x v="287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.21061999999999"/>
    <n v="115.44812080536913"/>
    <s v="film &amp; video/documentary"/>
    <s v="film &amp; video"/>
    <s v="documentary"/>
    <x v="288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4.82000000000001"/>
    <n v="67.771551724137936"/>
    <s v="film &amp; video/documentary"/>
    <s v="film &amp; video"/>
    <s v="documentary"/>
    <x v="289"/>
    <x v="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6.68444444444445"/>
    <n v="28.576190476190476"/>
    <s v="film &amp; video/documentary"/>
    <s v="film &amp; video"/>
    <s v="documentary"/>
    <x v="29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.02"/>
    <n v="46.8828125"/>
    <s v="film &amp; video/documentary"/>
    <s v="film &amp; video"/>
    <s v="documentary"/>
    <x v="291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1.50693333333334"/>
    <n v="154.42231237322514"/>
    <s v="film &amp; video/documentary"/>
    <s v="film &amp; video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.38461538461539"/>
    <n v="201.22137404580153"/>
    <s v="film &amp; video/documentary"/>
    <s v="film &amp; video"/>
    <s v="documentary"/>
    <x v="293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s v="film &amp; video/documentary"/>
    <s v="film &amp; video"/>
    <s v="documentary"/>
    <x v="294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.10911999999999"/>
    <n v="100.08204511278196"/>
    <s v="film &amp; video/documentary"/>
    <s v="film &amp; video"/>
    <s v="documentary"/>
    <x v="295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8.72620000000001"/>
    <n v="230.08953488372092"/>
    <s v="film &amp; video/documentary"/>
    <s v="film &amp; video"/>
    <s v="documentary"/>
    <x v="296"/>
    <x v="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0.64"/>
    <n v="141.74647887323943"/>
    <s v="film &amp; video/documentary"/>
    <s v="film &amp; video"/>
    <s v="documentary"/>
    <x v="297"/>
    <x v="6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8.93241269841269"/>
    <n v="56.344351395730705"/>
    <s v="film &amp; video/documentary"/>
    <s v="film &amp; video"/>
    <s v="documentary"/>
    <x v="298"/>
    <x v="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8.95250000000001"/>
    <n v="73.341188524590166"/>
    <s v="film &amp; video/documentary"/>
    <s v="film &amp; video"/>
    <s v="documentary"/>
    <x v="299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1.72264"/>
    <n v="85.337785234899329"/>
    <s v="film &amp; video/documentary"/>
    <s v="film &amp; video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8.73499999999999"/>
    <n v="61.496215139442228"/>
    <s v="film &amp; video/documentary"/>
    <s v="film &amp; video"/>
    <s v="documentary"/>
    <x v="301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.46"/>
    <n v="93.018518518518519"/>
    <s v="film &amp; video/documentary"/>
    <s v="film &amp; video"/>
    <s v="documentary"/>
    <x v="302"/>
    <x v="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.46666666666667"/>
    <n v="50.292682926829265"/>
    <s v="film &amp; video/documentary"/>
    <s v="film &amp; video"/>
    <s v="documentary"/>
    <x v="303"/>
    <x v="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64705882352939"/>
    <n v="106.43243243243244"/>
    <s v="film &amp; video/documentary"/>
    <s v="film &amp; video"/>
    <s v="documentary"/>
    <x v="304"/>
    <x v="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.33333333333331"/>
    <n v="51.719576719576722"/>
    <s v="film &amp; video/documentary"/>
    <s v="film &amp; video"/>
    <s v="documentary"/>
    <x v="305"/>
    <x v="6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2.89999999999998"/>
    <n v="36.612499999999997"/>
    <s v="film &amp; video/documentary"/>
    <s v="film &amp; video"/>
    <s v="documentary"/>
    <x v="306"/>
    <x v="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.31818181818183"/>
    <n v="42.517361111111114"/>
    <s v="film &amp; video/documentary"/>
    <s v="film &amp; video"/>
    <s v="documentary"/>
    <x v="307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5.56666666666668"/>
    <n v="62.712871287128714"/>
    <s v="film &amp; video/documentary"/>
    <s v="film &amp; video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8.94444444444446"/>
    <n v="89.957983193277315"/>
    <s v="film &amp; video/documentary"/>
    <s v="film &amp; video"/>
    <s v="documentary"/>
    <x v="309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.129"/>
    <n v="28.924722222222222"/>
    <s v="film &amp; video/documentary"/>
    <s v="film &amp; video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.10165000000001"/>
    <n v="138.8022"/>
    <s v="film &amp; video/documentary"/>
    <s v="film &amp; video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1.87499999999999"/>
    <n v="61.301369863013697"/>
    <s v="film &amp; video/documentary"/>
    <s v="film &amp; video"/>
    <s v="documentary"/>
    <x v="312"/>
    <x v="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4.73529411764706"/>
    <n v="80.202702702702709"/>
    <s v="film &amp; video/documentary"/>
    <s v="film &amp; video"/>
    <s v="documentary"/>
    <x v="313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.15000000000003"/>
    <n v="32.095833333333331"/>
    <s v="film &amp; video/documentary"/>
    <s v="film &amp; video"/>
    <s v="documentary"/>
    <x v="314"/>
    <x v="6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.248"/>
    <n v="200.88888888888889"/>
    <s v="film &amp; video/documentary"/>
    <s v="film &amp; video"/>
    <s v="documentary"/>
    <x v="315"/>
    <x v="6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77333333333333"/>
    <n v="108.01265822784811"/>
    <s v="film &amp; video/documentary"/>
    <s v="film &amp; video"/>
    <s v="documentary"/>
    <x v="316"/>
    <x v="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0.80333333333333"/>
    <n v="95.699367088607602"/>
    <s v="film &amp; video/documentary"/>
    <s v="film &amp; video"/>
    <s v="documentary"/>
    <x v="317"/>
    <x v="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.32"/>
    <n v="49.880281690140848"/>
    <s v="film &amp; video/documentary"/>
    <s v="film &amp; video"/>
    <s v="documentary"/>
    <x v="318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2.68"/>
    <n v="110.47058823529412"/>
    <s v="film &amp; video/documentary"/>
    <s v="film &amp; video"/>
    <s v="documentary"/>
    <x v="319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6.58000000000001"/>
    <n v="134.91139240506328"/>
    <s v="film &amp; video/documentary"/>
    <s v="film &amp; video"/>
    <s v="documentary"/>
    <x v="320"/>
    <x v="6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2.66285714285715"/>
    <n v="106.62314540059347"/>
    <s v="film &amp; video/documentary"/>
    <s v="film &amp; video"/>
    <s v="documentary"/>
    <x v="321"/>
    <x v="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7.91200000000001"/>
    <n v="145.04301075268816"/>
    <s v="film &amp; video/documentary"/>
    <s v="film &amp; video"/>
    <s v="documentary"/>
    <x v="32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.07407407407408"/>
    <n v="114.58620689655173"/>
    <s v="film &amp; video/documentary"/>
    <s v="film &amp; video"/>
    <s v="documentary"/>
    <x v="323"/>
    <x v="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1.6"/>
    <n v="105.3170731707317"/>
    <s v="film &amp; video/documentary"/>
    <s v="film &amp; video"/>
    <s v="documentary"/>
    <x v="324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.396"/>
    <n v="70.921195652173907"/>
    <s v="film &amp; video/documentary"/>
    <s v="film &amp; video"/>
    <s v="documentary"/>
    <x v="325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2.92973333333333"/>
    <n v="147.17167680278018"/>
    <s v="film &amp; video/documentary"/>
    <s v="film &amp; video"/>
    <s v="documentary"/>
    <x v="326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.4"/>
    <n v="160.47058823529412"/>
    <s v="film &amp; video/documentary"/>
    <s v="film &amp; video"/>
    <s v="documentary"/>
    <x v="327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3.61439999999999"/>
    <n v="156.04578313253012"/>
    <s v="film &amp; video/documentary"/>
    <s v="film &amp; video"/>
    <s v="documentary"/>
    <x v="328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5.5"/>
    <n v="63.17365269461078"/>
    <s v="film &amp; video/documentary"/>
    <s v="film &amp; video"/>
    <s v="documentary"/>
    <x v="329"/>
    <x v="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1.82857142857142"/>
    <n v="104.82352941176471"/>
    <s v="film &amp; video/documentary"/>
    <s v="film &amp; video"/>
    <s v="documentary"/>
    <x v="33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6.60499999999999"/>
    <n v="97.356164383561648"/>
    <s v="film &amp; video/documentary"/>
    <s v="film &amp; video"/>
    <s v="documentary"/>
    <x v="331"/>
    <x v="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.015"/>
    <n v="203.63063063063063"/>
    <s v="film &amp; video/documentary"/>
    <s v="film &amp; video"/>
    <s v="documentary"/>
    <x v="332"/>
    <x v="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.22750000000001"/>
    <n v="188.31203007518798"/>
    <s v="film &amp; video/documentary"/>
    <s v="film &amp; video"/>
    <s v="documentary"/>
    <x v="333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.19"/>
    <n v="146.65217391304347"/>
    <s v="film &amp; video/documentary"/>
    <s v="film &amp; video"/>
    <s v="documentary"/>
    <x v="334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2.76470588235294"/>
    <n v="109.1875"/>
    <s v="film &amp; video/documentary"/>
    <s v="film &amp; video"/>
    <s v="documentary"/>
    <x v="335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6.83911999999998"/>
    <n v="59.249046653144013"/>
    <s v="film &amp; video/documentary"/>
    <s v="film &amp; video"/>
    <s v="documentary"/>
    <x v="336"/>
    <x v="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.16833333333335"/>
    <n v="97.904838709677421"/>
    <s v="film &amp; video/documentary"/>
    <s v="film &amp; video"/>
    <s v="documentary"/>
    <x v="337"/>
    <x v="6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.13360000000002"/>
    <n v="70.000169491525426"/>
    <s v="film &amp; video/documentary"/>
    <s v="film &amp; video"/>
    <s v="documentary"/>
    <x v="338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.08333333333333"/>
    <n v="72.865168539325836"/>
    <s v="film &amp; video/documentary"/>
    <s v="film &amp; video"/>
    <s v="documentary"/>
    <x v="339"/>
    <x v="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.02285714285715"/>
    <n v="146.34782608695653"/>
    <s v="film &amp; video/documentary"/>
    <s v="film &amp; video"/>
    <s v="documentary"/>
    <x v="340"/>
    <x v="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6.71428571428572"/>
    <n v="67.909090909090907"/>
    <s v="film &amp; video/documentary"/>
    <s v="film &amp; video"/>
    <s v="documentary"/>
    <x v="341"/>
    <x v="6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.36639999999998"/>
    <n v="169.85083076923075"/>
    <s v="film &amp; video/documentary"/>
    <s v="film &amp; video"/>
    <s v="documentary"/>
    <x v="342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.02863333333335"/>
    <n v="58.413339694656486"/>
    <s v="film &amp; video/documentary"/>
    <s v="film &amp; video"/>
    <s v="documentary"/>
    <x v="343"/>
    <x v="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.08358208955224"/>
    <n v="119.99298245614035"/>
    <s v="film &amp; video/documentary"/>
    <s v="film &amp; video"/>
    <s v="documentary"/>
    <x v="344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.27586206896552"/>
    <n v="99.860335195530723"/>
    <s v="film &amp; video/documentary"/>
    <s v="film &amp; video"/>
    <s v="documentary"/>
    <x v="345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.28880000000001"/>
    <n v="90.579148936170213"/>
    <s v="film &amp; video/documentary"/>
    <s v="film &amp; video"/>
    <s v="documentary"/>
    <x v="346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1.59049999999999"/>
    <n v="117.77361477572559"/>
    <s v="film &amp; video/documentary"/>
    <s v="film &amp; video"/>
    <s v="documentary"/>
    <x v="347"/>
    <x v="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4621848739501"/>
    <s v="film &amp; video/documentary"/>
    <s v="film &amp; video"/>
    <s v="documentary"/>
    <x v="348"/>
    <x v="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6.63570159857905"/>
    <n v="71.899281437125751"/>
    <s v="film &amp; video/documentary"/>
    <s v="film &amp; video"/>
    <s v="documentary"/>
    <x v="349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75999999999999"/>
    <n v="129.81900452488688"/>
    <s v="film &amp; video/documentary"/>
    <s v="film &amp; video"/>
    <s v="documentary"/>
    <x v="350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.34117647058822"/>
    <n v="44.912863070539416"/>
    <s v="film &amp; video/documentary"/>
    <s v="film &amp; video"/>
    <s v="documentary"/>
    <x v="351"/>
    <x v="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6.56"/>
    <n v="40.755244755244753"/>
    <s v="film &amp; video/documentary"/>
    <s v="film &amp; video"/>
    <s v="documentary"/>
    <x v="352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8.61819426615318"/>
    <n v="103.52394779771615"/>
    <s v="film &amp; video/documentary"/>
    <s v="film &amp; video"/>
    <s v="documentary"/>
    <x v="353"/>
    <x v="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3.94285714285714"/>
    <n v="125.44827586206897"/>
    <s v="film &amp; video/documentary"/>
    <s v="film &amp; video"/>
    <s v="documentary"/>
    <x v="35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.25714285714285"/>
    <n v="246.60606060606059"/>
    <s v="film &amp; video/documentary"/>
    <s v="film &amp; video"/>
    <s v="documentary"/>
    <x v="355"/>
    <x v="6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2.69239999999999"/>
    <n v="79.401340206185566"/>
    <s v="film &amp; video/documentary"/>
    <s v="film &amp; video"/>
    <s v="documentary"/>
    <x v="356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38613861386133"/>
    <s v="film &amp; video/documentary"/>
    <s v="film &amp; video"/>
    <s v="documentary"/>
    <x v="357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.08800000000001"/>
    <n v="193.04868913857678"/>
    <s v="film &amp; video/documentary"/>
    <s v="film &amp; video"/>
    <s v="documentary"/>
    <x v="358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4.85537190082646"/>
    <n v="84.023178807947019"/>
    <s v="film &amp; video/documentary"/>
    <s v="film &amp; video"/>
    <s v="documentary"/>
    <x v="359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.375"/>
    <n v="139.82758620689654"/>
    <s v="film &amp; video/documentary"/>
    <s v="film &amp; video"/>
    <s v="documentary"/>
    <x v="360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.07699999999998"/>
    <n v="109.82189265536722"/>
    <s v="film &amp; video/documentary"/>
    <s v="film &amp; video"/>
    <s v="documentary"/>
    <x v="361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.15933781686496"/>
    <n v="139.53488372093022"/>
    <s v="film &amp; video/documentary"/>
    <s v="film &amp; video"/>
    <s v="documentary"/>
    <x v="362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.33333333333334"/>
    <n v="347.84615384615387"/>
    <s v="film &amp; video/documentary"/>
    <s v="film &amp; video"/>
    <s v="documentary"/>
    <x v="363"/>
    <x v="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.16142857142856"/>
    <n v="68.24159292035398"/>
    <s v="film &amp; video/documentary"/>
    <s v="film &amp; video"/>
    <s v="documentary"/>
    <x v="364"/>
    <x v="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3.97333333333334"/>
    <n v="239.93846153846152"/>
    <s v="film &amp; video/documentary"/>
    <s v="film &amp; video"/>
    <s v="documentary"/>
    <x v="365"/>
    <x v="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.31578947368421"/>
    <n v="287.31343283582089"/>
    <s v="film &amp; video/documentary"/>
    <s v="film &amp; video"/>
    <s v="documentary"/>
    <x v="366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.3501"/>
    <n v="86.84882352941176"/>
    <s v="film &amp; video/documentary"/>
    <s v="film &amp; video"/>
    <s v="documentary"/>
    <x v="367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.11200000000001"/>
    <n v="81.84905660377359"/>
    <s v="film &amp; video/documentary"/>
    <s v="film &amp; video"/>
    <s v="documentary"/>
    <x v="368"/>
    <x v="6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.15569230769231"/>
    <n v="42.874970059880241"/>
    <s v="film &amp; video/documentary"/>
    <s v="film &amp; video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.02"/>
    <n v="709.41860465116281"/>
    <s v="film &amp; video/documentary"/>
    <s v="film &amp; video"/>
    <s v="documentary"/>
    <x v="370"/>
    <x v="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.16866666666667"/>
    <n v="161.25517890772127"/>
    <s v="film &amp; video/documentary"/>
    <s v="film &amp; video"/>
    <s v="documentary"/>
    <x v="371"/>
    <x v="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.33333333333334"/>
    <n v="41.777777777777779"/>
    <s v="film &amp; video/documentary"/>
    <s v="film &amp; video"/>
    <s v="documentary"/>
    <x v="372"/>
    <x v="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6.66666666666667"/>
    <n v="89.887640449438209"/>
    <s v="film &amp; video/documentary"/>
    <s v="film &amp; video"/>
    <s v="documentary"/>
    <x v="373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0.65"/>
    <n v="45.051724137931032"/>
    <s v="film &amp; video/documentary"/>
    <s v="film &amp; video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57142857142854"/>
    <s v="film &amp; video/documentary"/>
    <s v="film &amp; video"/>
    <s v="documentary"/>
    <x v="375"/>
    <x v="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5.9591836734694"/>
    <n v="54.083333333333336"/>
    <s v="film &amp; video/documentary"/>
    <s v="film &amp; video"/>
    <s v="documentary"/>
    <x v="376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.39999999999999"/>
    <n v="103.21804511278195"/>
    <s v="film &amp; video/documentary"/>
    <s v="film &amp; video"/>
    <s v="documentary"/>
    <x v="377"/>
    <x v="6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1.76666666666665"/>
    <n v="40.397590361445786"/>
    <s v="film &amp; video/documentary"/>
    <s v="film &amp; video"/>
    <s v="documentary"/>
    <x v="378"/>
    <x v="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.08000000000001"/>
    <n v="116.85906040268456"/>
    <s v="film &amp; video/documentary"/>
    <s v="film &amp; video"/>
    <s v="documentary"/>
    <x v="379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1.5"/>
    <n v="115.51020408163265"/>
    <s v="film &amp; video/documentary"/>
    <s v="film &amp; video"/>
    <s v="documentary"/>
    <x v="380"/>
    <x v="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4.72999999999999"/>
    <n v="104.31274900398407"/>
    <s v="film &amp; video/documentary"/>
    <s v="film &amp; video"/>
    <s v="documentary"/>
    <x v="381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5.83333333333331"/>
    <n v="69.772727272727266"/>
    <s v="film &amp; video/documentary"/>
    <s v="film &amp; video"/>
    <s v="documentary"/>
    <x v="382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70670670670671"/>
    <n v="43.020833333333336"/>
    <s v="film &amp; video/documentary"/>
    <s v="film &amp; video"/>
    <s v="documentary"/>
    <x v="38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.105"/>
    <n v="58.540469973890339"/>
    <s v="film &amp; video/documentary"/>
    <s v="film &amp; video"/>
    <s v="documentary"/>
    <x v="384"/>
    <x v="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5.982"/>
    <n v="111.79535864978902"/>
    <s v="film &amp; video/documentary"/>
    <s v="film &amp; video"/>
    <s v="documentary"/>
    <x v="385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.16666666666667"/>
    <n v="46.230769230769234"/>
    <s v="film &amp; video/documentary"/>
    <s v="film &amp; video"/>
    <s v="documentary"/>
    <x v="386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3.98947368421051"/>
    <n v="144.69039145907473"/>
    <s v="film &amp; video/documentary"/>
    <s v="film &amp; video"/>
    <s v="documentary"/>
    <x v="387"/>
    <x v="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.16000000000001"/>
    <n v="88.845070422535215"/>
    <s v="film &amp; video/documentary"/>
    <s v="film &amp; video"/>
    <s v="documentary"/>
    <x v="388"/>
    <x v="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1.53547058823528"/>
    <n v="81.75107284768211"/>
    <s v="film &amp; video/documentary"/>
    <s v="film &amp; video"/>
    <s v="documentary"/>
    <x v="389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28571428571431"/>
    <s v="film &amp; video/documentary"/>
    <s v="film &amp; video"/>
    <s v="documentary"/>
    <x v="390"/>
    <x v="6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0.61"/>
    <n v="104.25906735751295"/>
    <s v="film &amp; video/documentary"/>
    <s v="film &amp; video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0.9027027027027"/>
    <n v="90.616504854368927"/>
    <s v="film &amp; video/documentary"/>
    <s v="film &amp; video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.446"/>
    <n v="157.33048433048432"/>
    <s v="film &amp; video/documentary"/>
    <s v="film &amp; video"/>
    <s v="documentary"/>
    <x v="393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1.8936170212766"/>
    <n v="105.18"/>
    <s v="film &amp; video/documentary"/>
    <s v="film &amp; video"/>
    <s v="documentary"/>
    <x v="394"/>
    <x v="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.04450000000001"/>
    <n v="58.719836956521746"/>
    <s v="film &amp; video/documentary"/>
    <s v="film &amp; video"/>
    <s v="documentary"/>
    <x v="395"/>
    <x v="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6.66666666666667"/>
    <n v="81.632653061224488"/>
    <s v="film &amp; video/documentary"/>
    <s v="film &amp; video"/>
    <s v="documentary"/>
    <x v="396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3.90027322404372"/>
    <n v="56.460043668122275"/>
    <s v="film &amp; video/documentary"/>
    <s v="film &amp; video"/>
    <s v="documentary"/>
    <x v="397"/>
    <x v="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.16000000000001"/>
    <n v="140.1044776119403"/>
    <s v="film &amp; video/documentary"/>
    <s v="film &amp; video"/>
    <s v="documentary"/>
    <x v="398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6.80499999999999"/>
    <n v="224.85263157894738"/>
    <s v="film &amp; video/documentary"/>
    <s v="film &amp; video"/>
    <s v="documentary"/>
    <x v="399"/>
    <x v="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.30249999999999"/>
    <n v="181.13306451612902"/>
    <s v="film &amp; video/documentary"/>
    <s v="film &amp; video"/>
    <s v="documentary"/>
    <x v="400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3.812"/>
    <n v="711.04109589041093"/>
    <s v="film &amp; video/documentary"/>
    <s v="film &amp; video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1.65"/>
    <n v="65.883720930232556"/>
    <s v="film &amp; video/documentary"/>
    <s v="film &amp; video"/>
    <s v="documentary"/>
    <x v="402"/>
    <x v="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.25999999999999"/>
    <n v="75.185714285714283"/>
    <s v="film &amp; video/documentary"/>
    <s v="film &amp; video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.09142857142857"/>
    <n v="133.14391143911439"/>
    <s v="film &amp; video/documentary"/>
    <s v="film &amp; video"/>
    <s v="documentary"/>
    <x v="404"/>
    <x v="6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7.65957446808511"/>
    <n v="55.2"/>
    <s v="film &amp; video/documentary"/>
    <s v="film &amp; video"/>
    <s v="documentary"/>
    <x v="405"/>
    <x v="6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7.70464285714286"/>
    <n v="86.163714285714292"/>
    <s v="film &amp; video/documentary"/>
    <s v="film &amp; video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1.55000000000001"/>
    <n v="92.318181818181813"/>
    <s v="film &amp; video/documentary"/>
    <s v="film &amp; video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.43766666666667"/>
    <n v="160.16473684210527"/>
    <s v="film &amp; video/documentary"/>
    <s v="film &amp; video"/>
    <s v="documentary"/>
    <x v="408"/>
    <x v="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6.80000000000001"/>
    <n v="45.6"/>
    <s v="film &amp; video/documentary"/>
    <s v="film &amp; video"/>
    <s v="documentary"/>
    <x v="409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.29999999999998"/>
    <n v="183.28571428571428"/>
    <s v="film &amp; video/documentary"/>
    <s v="film &amp; video"/>
    <s v="documentary"/>
    <x v="41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.05"/>
    <n v="125.78838174273859"/>
    <s v="film &amp; video/documentary"/>
    <s v="film &amp; video"/>
    <s v="documentary"/>
    <x v="411"/>
    <x v="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6.84"/>
    <n v="57.654545454545456"/>
    <s v="film &amp; video/documentary"/>
    <s v="film &amp; video"/>
    <s v="documentary"/>
    <x v="412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.0859375"/>
    <n v="78.660818713450297"/>
    <s v="film &amp; video/documentary"/>
    <s v="film &amp; video"/>
    <s v="documentary"/>
    <x v="413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2.85405405405406"/>
    <n v="91.480769230769226"/>
    <s v="film &amp; video/documentary"/>
    <s v="film &amp; video"/>
    <s v="documentary"/>
    <x v="414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.14714285714285"/>
    <n v="68.09809523809524"/>
    <s v="film &amp; video/documentary"/>
    <s v="film &amp; video"/>
    <s v="documentary"/>
    <x v="415"/>
    <x v="6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.21700000000001"/>
    <n v="48.086800000000004"/>
    <s v="film &amp; video/documentary"/>
    <s v="film &amp; video"/>
    <s v="documentary"/>
    <x v="416"/>
    <x v="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.24761904761905"/>
    <n v="202.42307692307693"/>
    <s v="film &amp; video/documentary"/>
    <s v="film &amp; video"/>
    <s v="documentary"/>
    <x v="417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0.63392857142857"/>
    <n v="216.75"/>
    <s v="film &amp; video/documentary"/>
    <s v="film &amp; video"/>
    <s v="documentary"/>
    <x v="418"/>
    <x v="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.4375"/>
    <n v="110.06849315068493"/>
    <s v="film &amp; video/documentary"/>
    <s v="film &amp; video"/>
    <s v="documentary"/>
    <x v="419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.43939393939393934"/>
    <m/>
    <s v="film &amp; video/animation"/>
    <s v="film &amp; video"/>
    <s v="animation"/>
    <x v="42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8"/>
    <m/>
    <s v="film &amp; video/animation"/>
    <s v="film &amp; video"/>
    <s v="animation"/>
    <x v="421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5"/>
    <m/>
    <s v="film &amp; video/animation"/>
    <s v="film &amp; video"/>
    <s v="animation"/>
    <x v="422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0.76500000000000001"/>
    <m/>
    <s v="film &amp; video/animation"/>
    <s v="film &amp; video"/>
    <s v="animation"/>
    <x v="423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7"/>
    <m/>
    <s v="film &amp; video/animation"/>
    <s v="film &amp; video"/>
    <s v="animation"/>
    <x v="424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2"/>
    <m/>
    <s v="film &amp; video/animation"/>
    <s v="film &amp; video"/>
    <s v="animation"/>
    <x v="425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8"/>
    <m/>
    <s v="film &amp; video/animation"/>
    <s v="film &amp; video"/>
    <s v="animation"/>
    <x v="426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m/>
    <s v="film &amp; video/animation"/>
    <s v="film &amp; video"/>
    <s v="animation"/>
    <x v="427"/>
    <x v="6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29"/>
    <m/>
    <s v="film &amp; video/animation"/>
    <s v="film &amp; video"/>
    <s v="animation"/>
    <x v="428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m/>
    <s v="film &amp; video/animation"/>
    <s v="film &amp; video"/>
    <s v="animation"/>
    <x v="429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"/>
    <m/>
    <s v="film &amp; video/animation"/>
    <s v="film &amp; video"/>
    <s v="animation"/>
    <x v="430"/>
    <x v="6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3.833333333333334"/>
    <m/>
    <s v="film &amp; video/animation"/>
    <s v="film &amp; video"/>
    <s v="animation"/>
    <x v="431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"/>
    <m/>
    <s v="film &amp; video/animation"/>
    <s v="film &amp; video"/>
    <s v="animation"/>
    <x v="432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m/>
    <s v="film &amp; video/animation"/>
    <s v="film &amp; video"/>
    <s v="animation"/>
    <x v="433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m/>
    <s v="film &amp; video/animation"/>
    <s v="film &amp; video"/>
    <s v="animation"/>
    <x v="434"/>
    <x v="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5E-3"/>
    <m/>
    <s v="film &amp; video/animation"/>
    <s v="film &amp; video"/>
    <s v="animation"/>
    <x v="435"/>
    <x v="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m/>
    <s v="film &amp; video/animation"/>
    <s v="film &amp; video"/>
    <s v="animation"/>
    <x v="436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m/>
    <s v="film &amp; video/animation"/>
    <s v="film &amp; video"/>
    <s v="animation"/>
    <x v="437"/>
    <x v="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"/>
    <m/>
    <s v="film &amp; video/animation"/>
    <s v="film &amp; video"/>
    <s v="animation"/>
    <x v="438"/>
    <x v="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m/>
    <s v="film &amp; video/animation"/>
    <s v="film &amp; video"/>
    <s v="animation"/>
    <x v="439"/>
    <x v="6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.1"/>
    <m/>
    <s v="film &amp; video/animation"/>
    <s v="film &amp; video"/>
    <s v="animation"/>
    <x v="440"/>
    <x v="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m/>
    <s v="film &amp; video/animation"/>
    <s v="film &amp; video"/>
    <s v="animation"/>
    <x v="441"/>
    <x v="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.358823529411765"/>
    <m/>
    <s v="film &amp; video/animation"/>
    <s v="film &amp; video"/>
    <s v="animation"/>
    <x v="442"/>
    <x v="6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.1"/>
    <m/>
    <s v="film &amp; video/animation"/>
    <s v="film &amp; video"/>
    <s v="animation"/>
    <x v="443"/>
    <x v="6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m/>
    <s v="film &amp; video/animation"/>
    <s v="film &amp; video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3"/>
    <m/>
    <s v="film &amp; video/animation"/>
    <s v="film &amp; video"/>
    <s v="animation"/>
    <x v="445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51"/>
    <m/>
    <s v="film &amp; video/animation"/>
    <s v="film &amp; video"/>
    <s v="animation"/>
    <x v="446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2"/>
    <m/>
    <s v="film &amp; video/animation"/>
    <s v="film &amp; video"/>
    <s v="animation"/>
    <x v="447"/>
    <x v="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000000000002"/>
    <m/>
    <s v="film &amp; video/animation"/>
    <s v="film &amp; video"/>
    <s v="animation"/>
    <x v="448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5"/>
    <m/>
    <s v="film &amp; video/animation"/>
    <s v="film &amp; video"/>
    <s v="animation"/>
    <x v="449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0.79200000000000004"/>
    <m/>
    <s v="film &amp; video/animation"/>
    <s v="film &amp; video"/>
    <s v="animation"/>
    <x v="450"/>
    <x v="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m/>
    <s v="film &amp; video/animation"/>
    <s v="film &amp; video"/>
    <s v="animation"/>
    <x v="451"/>
    <x v="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m/>
    <s v="film &amp; video/animation"/>
    <s v="film &amp; video"/>
    <s v="animation"/>
    <x v="452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1E-2"/>
    <m/>
    <s v="film &amp; video/animation"/>
    <s v="film &amp; video"/>
    <s v="animation"/>
    <x v="453"/>
    <x v="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0.82000000000000006"/>
    <m/>
    <s v="film &amp; video/animation"/>
    <s v="film &amp; video"/>
    <s v="animation"/>
    <x v="454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1E-2"/>
    <m/>
    <s v="film &amp; video/animation"/>
    <s v="film &amp; video"/>
    <s v="animation"/>
    <x v="455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0.68631863186318631"/>
    <m/>
    <s v="film &amp; video/animation"/>
    <s v="film &amp; video"/>
    <s v="animation"/>
    <x v="456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m/>
    <s v="film &amp; video/animation"/>
    <s v="film &amp; video"/>
    <s v="animation"/>
    <x v="457"/>
    <x v="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9"/>
    <m/>
    <s v="film &amp; video/animation"/>
    <s v="film &amp; video"/>
    <s v="animation"/>
    <x v="458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097E-2"/>
    <m/>
    <s v="film &amp; video/animation"/>
    <s v="film &amp; video"/>
    <s v="animation"/>
    <x v="459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.29411764705882354"/>
    <m/>
    <s v="film &amp; video/animation"/>
    <s v="film &amp; video"/>
    <s v="animation"/>
    <x v="460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m/>
    <s v="film &amp; video/animation"/>
    <s v="film &amp; video"/>
    <s v="animation"/>
    <x v="461"/>
    <x v="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m/>
    <s v="film &amp; video/animation"/>
    <s v="film &amp; video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9"/>
    <m/>
    <s v="film &amp; video/animation"/>
    <s v="film &amp; video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5E-2"/>
    <m/>
    <s v="film &amp; video/animation"/>
    <s v="film &amp; video"/>
    <s v="animation"/>
    <x v="464"/>
    <x v="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6.953125"/>
    <m/>
    <s v="film &amp; video/animation"/>
    <s v="film &amp; video"/>
    <s v="animation"/>
    <x v="465"/>
    <x v="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0.76"/>
    <m/>
    <s v="film &amp; video/animation"/>
    <s v="film &amp; video"/>
    <s v="animation"/>
    <x v="466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1.574999999999999"/>
    <m/>
    <s v="film &amp; video/animation"/>
    <s v="film &amp; video"/>
    <s v="animation"/>
    <x v="467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m/>
    <s v="film &amp; video/animation"/>
    <s v="film &amp; video"/>
    <s v="animation"/>
    <x v="468"/>
    <x v="6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m/>
    <s v="film &amp; video/animation"/>
    <s v="film &amp; video"/>
    <s v="animation"/>
    <x v="469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"/>
    <m/>
    <s v="film &amp; video/animation"/>
    <s v="film &amp; video"/>
    <s v="animation"/>
    <x v="470"/>
    <x v="6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1.892727272727273"/>
    <m/>
    <s v="film &amp; video/animation"/>
    <s v="film &amp; video"/>
    <s v="animation"/>
    <x v="471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7.625"/>
    <m/>
    <s v="film &amp; video/animation"/>
    <s v="film &amp; video"/>
    <s v="animation"/>
    <x v="472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"/>
    <m/>
    <s v="film &amp; video/animation"/>
    <s v="film &amp; video"/>
    <s v="animation"/>
    <x v="473"/>
    <x v="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4E-2"/>
    <m/>
    <s v="film &amp; video/animation"/>
    <s v="film &amp; video"/>
    <s v="animation"/>
    <x v="474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m/>
    <s v="film &amp; video/animation"/>
    <s v="film &amp; video"/>
    <s v="animation"/>
    <x v="475"/>
    <x v="6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2"/>
    <m/>
    <s v="film &amp; video/animation"/>
    <s v="film &amp; video"/>
    <s v="animation"/>
    <x v="476"/>
    <x v="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m/>
    <s v="film &amp; video/animation"/>
    <s v="film &amp; video"/>
    <s v="animation"/>
    <x v="477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m/>
    <s v="film &amp; video/animation"/>
    <s v="film &amp; video"/>
    <s v="animation"/>
    <x v="478"/>
    <x v="6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2.56"/>
    <m/>
    <s v="film &amp; video/animation"/>
    <s v="film &amp; video"/>
    <s v="animation"/>
    <x v="479"/>
    <x v="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.41"/>
    <m/>
    <s v="film &amp; video/animation"/>
    <s v="film &amp; video"/>
    <s v="animation"/>
    <x v="480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1"/>
    <m/>
    <s v="film &amp; video/animation"/>
    <s v="film &amp; video"/>
    <s v="animation"/>
    <x v="481"/>
    <x v="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.1"/>
    <m/>
    <s v="film &amp; video/animation"/>
    <s v="film &amp; video"/>
    <s v="animation"/>
    <x v="482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.2"/>
    <m/>
    <s v="film &amp; video/animation"/>
    <s v="film &amp; video"/>
    <s v="animation"/>
    <x v="483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.18625"/>
    <m/>
    <s v="film &amp; video/animation"/>
    <s v="film &amp; video"/>
    <s v="animation"/>
    <x v="484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1.906971229845084"/>
    <m/>
    <s v="film &amp; video/animation"/>
    <s v="film &amp; video"/>
    <s v="animation"/>
    <x v="485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5E-3"/>
    <m/>
    <s v="film &amp; video/animation"/>
    <s v="film &amp; video"/>
    <s v="animation"/>
    <x v="486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m/>
    <s v="film &amp; video/animation"/>
    <s v="film &amp; video"/>
    <s v="animation"/>
    <x v="487"/>
    <x v="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m/>
    <s v="film &amp; video/animation"/>
    <s v="film &amp; video"/>
    <s v="animation"/>
    <x v="488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.28667813379201834"/>
    <m/>
    <s v="film &amp; video/animation"/>
    <s v="film &amp; video"/>
    <s v="animation"/>
    <x v="489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m/>
    <s v="film &amp; video/animation"/>
    <s v="film &amp; video"/>
    <s v="animation"/>
    <x v="490"/>
    <x v="6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m/>
    <s v="film &amp; video/animation"/>
    <s v="film &amp; video"/>
    <s v="animation"/>
    <x v="491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m/>
    <s v="film &amp; video/animation"/>
    <s v="film &amp; video"/>
    <s v="animation"/>
    <x v="492"/>
    <x v="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m/>
    <s v="film &amp; video/animation"/>
    <s v="film &amp; video"/>
    <s v="animation"/>
    <x v="493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.155"/>
    <m/>
    <s v="film &amp; video/animation"/>
    <s v="film &amp; video"/>
    <s v="animation"/>
    <x v="494"/>
    <x v="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m/>
    <s v="film &amp; video/animation"/>
    <s v="film &amp; video"/>
    <s v="animation"/>
    <x v="495"/>
    <x v="6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8E-3"/>
    <m/>
    <s v="film &amp; video/animation"/>
    <s v="film &amp; video"/>
    <s v="animation"/>
    <x v="496"/>
    <x v="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0.6696428571428571"/>
    <m/>
    <s v="film &amp; video/animation"/>
    <s v="film &amp; video"/>
    <s v="animation"/>
    <x v="497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4"/>
    <m/>
    <s v="film &amp; video/animation"/>
    <s v="film &amp; video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7"/>
    <m/>
    <s v="film &amp; video/animation"/>
    <s v="film &amp; video"/>
    <s v="animation"/>
    <x v="499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79"/>
    <m/>
    <s v="film &amp; video/animation"/>
    <s v="film &amp; video"/>
    <s v="animation"/>
    <x v="500"/>
    <x v="6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m/>
    <s v="film &amp; video/animation"/>
    <s v="film &amp; video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499999999999999"/>
    <m/>
    <s v="film &amp; video/animation"/>
    <s v="film &amp; video"/>
    <s v="animation"/>
    <x v="502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8"/>
    <m/>
    <s v="film &amp; video/animation"/>
    <s v="film &amp; video"/>
    <s v="animation"/>
    <x v="503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2"/>
    <m/>
    <s v="film &amp; video/animation"/>
    <s v="film &amp; video"/>
    <s v="animation"/>
    <x v="504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.43333333333333329"/>
    <m/>
    <s v="film &amp; video/animation"/>
    <s v="film &amp; video"/>
    <s v="animation"/>
    <x v="505"/>
    <x v="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.125"/>
    <m/>
    <s v="film &amp; video/animation"/>
    <s v="film &amp; video"/>
    <s v="animation"/>
    <x v="506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"/>
    <m/>
    <s v="film &amp; video/animation"/>
    <s v="film &amp; video"/>
    <s v="animation"/>
    <x v="50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0.8"/>
    <m/>
    <s v="film &amp; video/animation"/>
    <s v="film &amp; video"/>
    <s v="animation"/>
    <x v="508"/>
    <x v="6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.2"/>
    <m/>
    <s v="film &amp; video/animation"/>
    <s v="film &amp; video"/>
    <s v="animation"/>
    <x v="509"/>
    <x v="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m/>
    <s v="film &amp; video/animation"/>
    <s v="film &amp; video"/>
    <s v="animation"/>
    <x v="510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m/>
    <s v="film &amp; video/animation"/>
    <s v="film &amp; video"/>
    <s v="animation"/>
    <x v="511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.13749999999999998"/>
    <m/>
    <s v="film &amp; video/animation"/>
    <s v="film &amp; video"/>
    <s v="animation"/>
    <x v="512"/>
    <x v="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3.923999999999999"/>
    <m/>
    <s v="film &amp; video/animation"/>
    <s v="film &amp; video"/>
    <s v="animation"/>
    <x v="513"/>
    <x v="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5"/>
    <m/>
    <s v="film &amp; video/animation"/>
    <s v="film &amp; video"/>
    <s v="animation"/>
    <x v="514"/>
    <x v="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.41340206185567"/>
    <m/>
    <s v="film &amp; video/animation"/>
    <s v="film &amp; video"/>
    <s v="animation"/>
    <x v="515"/>
    <x v="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m/>
    <s v="film &amp; video/animation"/>
    <s v="film &amp; video"/>
    <s v="animation"/>
    <x v="516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"/>
    <m/>
    <s v="film &amp; video/animation"/>
    <s v="film &amp; video"/>
    <s v="animation"/>
    <x v="517"/>
    <x v="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m/>
    <s v="film &amp; video/animation"/>
    <s v="film &amp; video"/>
    <s v="animation"/>
    <x v="518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2.881426547787683"/>
    <m/>
    <s v="film &amp; video/animation"/>
    <s v="film &amp; video"/>
    <s v="animation"/>
    <x v="519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.1"/>
    <n v="150.14705882352942"/>
    <s v="theater/plays"/>
    <s v="theater"/>
    <s v="plays"/>
    <x v="520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4.64"/>
    <n v="93.428571428571431"/>
    <s v="theater/plays"/>
    <s v="theater"/>
    <s v="plays"/>
    <x v="52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66666666666667"/>
    <n v="110.96774193548387"/>
    <s v="theater/plays"/>
    <s v="theater"/>
    <s v="plays"/>
    <x v="522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0.6"/>
    <n v="71.785714285714292"/>
    <s v="theater/plays"/>
    <s v="theater"/>
    <s v="plays"/>
    <x v="523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8.67285714285715"/>
    <n v="29.258076923076924"/>
    <s v="theater/plays"/>
    <s v="theater"/>
    <s v="plays"/>
    <x v="524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s v="theater/plays"/>
    <s v="theater"/>
    <s v="plays"/>
    <x v="525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n v="74.347826086956516"/>
    <s v="theater/plays"/>
    <s v="theater"/>
    <s v="plays"/>
    <x v="526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0.85"/>
    <n v="63.829113924050631"/>
    <s v="theater/plays"/>
    <s v="theater"/>
    <s v="plays"/>
    <x v="527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5.65217391304347"/>
    <n v="44.333333333333336"/>
    <s v="theater/plays"/>
    <s v="theater"/>
    <s v="plays"/>
    <x v="528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.41666666666666"/>
    <n v="86.944444444444443"/>
    <s v="theater/plays"/>
    <s v="theater"/>
    <s v="plays"/>
    <x v="529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7.78267254038178"/>
    <n v="126.55172413793103"/>
    <s v="theater/plays"/>
    <s v="theater"/>
    <s v="plays"/>
    <x v="530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225806451613"/>
    <s v="theater/plays"/>
    <s v="theater"/>
    <s v="plays"/>
    <x v="53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.25"/>
    <n v="71.242774566473983"/>
    <s v="theater/plays"/>
    <s v="theater"/>
    <s v="plays"/>
    <x v="53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.2"/>
    <n v="117.88235294117646"/>
    <s v="theater/plays"/>
    <s v="theater"/>
    <s v="plays"/>
    <x v="533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4.66666666666666"/>
    <n v="327.08333333333331"/>
    <s v="theater/plays"/>
    <s v="theater"/>
    <s v="plays"/>
    <x v="53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2.49999999999999"/>
    <n v="34.745762711864408"/>
    <s v="theater/plays"/>
    <s v="theater"/>
    <s v="plays"/>
    <x v="535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.25757575757576"/>
    <n v="100.06410256410257"/>
    <s v="theater/plays"/>
    <s v="theater"/>
    <s v="plays"/>
    <x v="536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0.5"/>
    <n v="40.847457627118644"/>
    <s v="theater/plays"/>
    <s v="theater"/>
    <s v="plays"/>
    <x v="537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.42"/>
    <n v="252.01666666666668"/>
    <s v="theater/plays"/>
    <s v="theater"/>
    <s v="plays"/>
    <x v="538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0.64400000000001"/>
    <n v="25.161000000000001"/>
    <s v="theater/plays"/>
    <s v="theater"/>
    <s v="plays"/>
    <x v="539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1E-3"/>
    <m/>
    <s v="technology/web"/>
    <s v="technology"/>
    <s v="web"/>
    <x v="540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0.55555555555555558"/>
    <m/>
    <s v="technology/web"/>
    <s v="technology"/>
    <s v="web"/>
    <x v="541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6E-4"/>
    <m/>
    <s v="technology/web"/>
    <s v="technology"/>
    <s v="web"/>
    <x v="542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.31818181818181818"/>
    <m/>
    <s v="technology/web"/>
    <s v="technology"/>
    <s v="web"/>
    <x v="543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"/>
    <m/>
    <s v="technology/web"/>
    <s v="technology"/>
    <s v="web"/>
    <x v="544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.383999999999997"/>
    <m/>
    <s v="technology/web"/>
    <s v="technology"/>
    <s v="web"/>
    <x v="545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7E-2"/>
    <m/>
    <s v="technology/web"/>
    <s v="technology"/>
    <s v="web"/>
    <x v="546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m/>
    <s v="technology/web"/>
    <s v="technology"/>
    <s v="web"/>
    <x v="547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.09"/>
    <m/>
    <s v="technology/web"/>
    <s v="technology"/>
    <s v="web"/>
    <x v="548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"/>
    <m/>
    <s v="technology/web"/>
    <s v="technology"/>
    <s v="web"/>
    <x v="549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0.70000000000000007"/>
    <m/>
    <s v="technology/web"/>
    <s v="technology"/>
    <s v="web"/>
    <x v="550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2"/>
    <m/>
    <s v="technology/web"/>
    <s v="technology"/>
    <s v="web"/>
    <x v="551"/>
    <x v="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m/>
    <s v="technology/web"/>
    <s v="technology"/>
    <s v="web"/>
    <x v="552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.49199999999999999"/>
    <m/>
    <s v="technology/web"/>
    <s v="technology"/>
    <s v="web"/>
    <x v="553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6.589147286821706"/>
    <m/>
    <s v="technology/web"/>
    <s v="technology"/>
    <s v="web"/>
    <x v="554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m/>
    <s v="technology/web"/>
    <s v="technology"/>
    <s v="web"/>
    <x v="555"/>
    <x v="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"/>
    <m/>
    <s v="technology/web"/>
    <s v="technology"/>
    <s v="web"/>
    <x v="556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0.91066666666666674"/>
    <m/>
    <s v="technology/web"/>
    <s v="technology"/>
    <s v="web"/>
    <x v="557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m/>
    <s v="technology/web"/>
    <s v="technology"/>
    <s v="web"/>
    <x v="558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6E-2"/>
    <m/>
    <s v="technology/web"/>
    <s v="technology"/>
    <s v="web"/>
    <x v="559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2"/>
    <m/>
    <s v="technology/web"/>
    <s v="technology"/>
    <s v="web"/>
    <x v="560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.36666666666666664"/>
    <m/>
    <s v="technology/web"/>
    <s v="technology"/>
    <s v="web"/>
    <x v="561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m/>
    <s v="technology/web"/>
    <s v="technology"/>
    <s v="web"/>
    <x v="562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59E-2"/>
    <m/>
    <s v="technology/web"/>
    <s v="technology"/>
    <s v="web"/>
    <x v="563"/>
    <x v="6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3"/>
    <m/>
    <s v="technology/web"/>
    <s v="technology"/>
    <s v="web"/>
    <x v="564"/>
    <x v="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m/>
    <s v="technology/web"/>
    <s v="technology"/>
    <s v="web"/>
    <x v="565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.02"/>
    <m/>
    <s v="technology/web"/>
    <s v="technology"/>
    <s v="web"/>
    <x v="566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m/>
    <s v="technology/web"/>
    <s v="technology"/>
    <s v="web"/>
    <x v="567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m/>
    <s v="technology/web"/>
    <s v="technology"/>
    <s v="web"/>
    <x v="568"/>
    <x v="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0.8"/>
    <m/>
    <s v="technology/web"/>
    <s v="technology"/>
    <s v="web"/>
    <x v="569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.16705882352941176"/>
    <m/>
    <s v="technology/web"/>
    <s v="technology"/>
    <s v="web"/>
    <x v="570"/>
    <x v="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.42399999999999999"/>
    <m/>
    <s v="technology/web"/>
    <s v="technology"/>
    <s v="web"/>
    <x v="571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m/>
    <s v="technology/web"/>
    <s v="technology"/>
    <s v="web"/>
    <x v="572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.38925389253892539"/>
    <m/>
    <s v="technology/web"/>
    <s v="technology"/>
    <s v="web"/>
    <x v="573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0.7155635062611807"/>
    <m/>
    <s v="technology/web"/>
    <s v="technology"/>
    <s v="web"/>
    <x v="574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.43166666666666664"/>
    <m/>
    <s v="technology/web"/>
    <s v="technology"/>
    <s v="web"/>
    <x v="575"/>
    <x v="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E-3"/>
    <m/>
    <s v="technology/web"/>
    <s v="technology"/>
    <s v="web"/>
    <x v="576"/>
    <x v="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.2"/>
    <m/>
    <s v="technology/web"/>
    <s v="technology"/>
    <s v="web"/>
    <x v="577"/>
    <x v="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2"/>
    <m/>
    <s v="technology/web"/>
    <s v="technology"/>
    <s v="web"/>
    <x v="578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3"/>
    <m/>
    <s v="technology/web"/>
    <s v="technology"/>
    <s v="web"/>
    <x v="579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3E-2"/>
    <m/>
    <s v="technology/web"/>
    <s v="technology"/>
    <s v="web"/>
    <x v="580"/>
    <x v="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m/>
    <s v="technology/web"/>
    <s v="technology"/>
    <s v="web"/>
    <x v="58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m/>
    <s v="technology/web"/>
    <s v="technology"/>
    <s v="web"/>
    <x v="582"/>
    <x v="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2"/>
    <m/>
    <s v="technology/web"/>
    <s v="technology"/>
    <s v="web"/>
    <x v="583"/>
    <x v="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m/>
    <s v="technology/web"/>
    <s v="technology"/>
    <s v="web"/>
    <x v="584"/>
    <x v="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m/>
    <s v="technology/web"/>
    <s v="technology"/>
    <s v="web"/>
    <x v="585"/>
    <x v="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0.55999999999999994"/>
    <m/>
    <s v="technology/web"/>
    <s v="technology"/>
    <s v="web"/>
    <x v="586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9"/>
    <m/>
    <s v="technology/web"/>
    <s v="technology"/>
    <s v="web"/>
    <x v="587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1"/>
    <m/>
    <s v="technology/web"/>
    <s v="technology"/>
    <s v="web"/>
    <x v="588"/>
    <x v="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2"/>
    <m/>
    <s v="technology/web"/>
    <s v="technology"/>
    <s v="web"/>
    <x v="589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"/>
    <m/>
    <s v="technology/web"/>
    <s v="technology"/>
    <s v="web"/>
    <x v="590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9E-2"/>
    <m/>
    <s v="technology/web"/>
    <s v="technology"/>
    <s v="web"/>
    <x v="591"/>
    <x v="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5"/>
    <m/>
    <s v="technology/web"/>
    <s v="technology"/>
    <s v="web"/>
    <x v="592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m/>
    <s v="technology/web"/>
    <s v="technology"/>
    <s v="web"/>
    <x v="593"/>
    <x v="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.104"/>
    <m/>
    <s v="technology/web"/>
    <s v="technology"/>
    <s v="web"/>
    <x v="594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.42599999999999999"/>
    <m/>
    <s v="technology/web"/>
    <s v="technology"/>
    <s v="web"/>
    <x v="595"/>
    <x v="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.03"/>
    <m/>
    <s v="technology/web"/>
    <s v="technology"/>
    <s v="web"/>
    <x v="596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.26666666666666666"/>
    <m/>
    <s v="technology/web"/>
    <s v="technology"/>
    <s v="web"/>
    <x v="597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m/>
    <s v="technology/web"/>
    <s v="technology"/>
    <s v="web"/>
    <x v="598"/>
    <x v="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2"/>
    <m/>
    <s v="technology/web"/>
    <s v="technology"/>
    <s v="web"/>
    <x v="599"/>
    <x v="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m/>
    <s v="technology/web"/>
    <s v="technology"/>
    <s v="web"/>
    <x v="600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000000000000001"/>
    <m/>
    <s v="technology/web"/>
    <s v="technology"/>
    <s v="web"/>
    <x v="601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m/>
    <s v="technology/web"/>
    <s v="technology"/>
    <s v="web"/>
    <x v="602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"/>
    <m/>
    <s v="technology/web"/>
    <s v="technology"/>
    <s v="web"/>
    <x v="603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m/>
    <s v="technology/web"/>
    <s v="technology"/>
    <s v="web"/>
    <x v="604"/>
    <x v="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"/>
    <m/>
    <s v="technology/web"/>
    <s v="technology"/>
    <s v="web"/>
    <x v="605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.2"/>
    <m/>
    <s v="technology/web"/>
    <s v="technology"/>
    <s v="web"/>
    <x v="606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m/>
    <s v="technology/web"/>
    <s v="technology"/>
    <s v="web"/>
    <x v="607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0.97400000000000009"/>
    <m/>
    <s v="technology/web"/>
    <s v="technology"/>
    <s v="web"/>
    <x v="608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0.64102564102564097"/>
    <m/>
    <s v="technology/web"/>
    <s v="technology"/>
    <s v="web"/>
    <x v="609"/>
    <x v="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m/>
    <s v="technology/web"/>
    <s v="technology"/>
    <s v="web"/>
    <x v="610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m/>
    <s v="technology/web"/>
    <s v="technology"/>
    <s v="web"/>
    <x v="611"/>
    <x v="6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m/>
    <s v="technology/web"/>
    <s v="technology"/>
    <s v="web"/>
    <x v="612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.363333333333333"/>
    <m/>
    <s v="technology/web"/>
    <s v="technology"/>
    <s v="web"/>
    <x v="613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m/>
    <s v="technology/web"/>
    <s v="technology"/>
    <s v="web"/>
    <x v="614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m/>
    <s v="technology/web"/>
    <s v="technology"/>
    <s v="web"/>
    <x v="615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m/>
    <s v="technology/web"/>
    <s v="technology"/>
    <s v="web"/>
    <x v="616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m/>
    <s v="technology/web"/>
    <s v="technology"/>
    <s v="web"/>
    <x v="617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m/>
    <s v="technology/web"/>
    <s v="technology"/>
    <s v="web"/>
    <x v="618"/>
    <x v="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6E-5"/>
    <m/>
    <s v="technology/web"/>
    <s v="technology"/>
    <s v="web"/>
    <x v="619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m/>
    <s v="technology/web"/>
    <s v="technology"/>
    <s v="web"/>
    <x v="620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"/>
    <m/>
    <s v="technology/web"/>
    <s v="technology"/>
    <s v="web"/>
    <x v="621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6"/>
    <m/>
    <s v="technology/web"/>
    <s v="technology"/>
    <s v="web"/>
    <x v="622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m/>
    <s v="technology/web"/>
    <s v="technology"/>
    <s v="web"/>
    <x v="623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m/>
    <s v="technology/web"/>
    <s v="technology"/>
    <s v="web"/>
    <x v="624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m/>
    <s v="technology/web"/>
    <s v="technology"/>
    <s v="web"/>
    <x v="625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.380000000000003"/>
    <m/>
    <s v="technology/web"/>
    <s v="technology"/>
    <s v="web"/>
    <x v="626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.02"/>
    <m/>
    <s v="technology/web"/>
    <s v="technology"/>
    <s v="web"/>
    <x v="627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m/>
    <s v="technology/web"/>
    <s v="technology"/>
    <s v="web"/>
    <x v="628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.17500000000000002"/>
    <m/>
    <s v="technology/web"/>
    <s v="technology"/>
    <s v="web"/>
    <x v="629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12E-2"/>
    <m/>
    <s v="technology/web"/>
    <s v="technology"/>
    <s v="web"/>
    <x v="630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"/>
    <m/>
    <s v="technology/web"/>
    <s v="technology"/>
    <s v="web"/>
    <x v="631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m/>
    <s v="technology/web"/>
    <s v="technology"/>
    <s v="web"/>
    <x v="63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.45"/>
    <m/>
    <s v="technology/web"/>
    <s v="technology"/>
    <s v="web"/>
    <x v="633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.02"/>
    <m/>
    <s v="technology/web"/>
    <s v="technology"/>
    <s v="web"/>
    <x v="634"/>
    <x v="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2E-3"/>
    <m/>
    <s v="technology/web"/>
    <s v="technology"/>
    <s v="web"/>
    <x v="635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.2"/>
    <m/>
    <s v="technology/web"/>
    <s v="technology"/>
    <s v="web"/>
    <x v="636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m/>
    <s v="technology/web"/>
    <s v="technology"/>
    <s v="web"/>
    <x v="637"/>
    <x v="6"/>
  </r>
  <r>
    <n v="638"/>
    <s v="W (Canceled)"/>
    <s v="O0"/>
    <n v="200000"/>
    <n v="18"/>
    <x v="1"/>
    <x v="12"/>
    <s v="EUR"/>
    <n v="1490447662"/>
    <n v="1485267262"/>
    <b v="0"/>
    <n v="6"/>
    <b v="0"/>
    <n v="9.0000000000000011E-3"/>
    <m/>
    <s v="technology/web"/>
    <s v="technology"/>
    <s v="web"/>
    <x v="638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1E-5"/>
    <m/>
    <s v="technology/web"/>
    <s v="technology"/>
    <s v="web"/>
    <x v="639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.28571428571428"/>
    <n v="50.5"/>
    <s v="technology/wearables"/>
    <s v="technology"/>
    <s v="wearables"/>
    <x v="640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.16249999999999"/>
    <n v="151.31746031746033"/>
    <s v="technology/wearables"/>
    <s v="technology"/>
    <s v="wearables"/>
    <x v="641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.4850000000001"/>
    <n v="134.3592456301748"/>
    <s v="technology/wearables"/>
    <s v="technology"/>
    <s v="wearables"/>
    <x v="642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5.80799999999999"/>
    <n v="174.02631578947367"/>
    <s v="technology/wearables"/>
    <s v="technology"/>
    <s v="wearables"/>
    <x v="643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.11791999999997"/>
    <n v="73.486268364348675"/>
    <s v="technology/wearables"/>
    <s v="technology"/>
    <s v="wearables"/>
    <x v="644"/>
    <x v="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8.7"/>
    <n v="23.518987341772153"/>
    <s v="technology/wearables"/>
    <s v="technology"/>
    <s v="wearables"/>
    <x v="645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1.87625"/>
    <n v="39.074444444444445"/>
    <s v="technology/wearables"/>
    <s v="technology"/>
    <s v="wearables"/>
    <x v="646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.05"/>
    <n v="125.94117647058823"/>
    <s v="technology/wearables"/>
    <s v="technology"/>
    <s v="wearables"/>
    <x v="647"/>
    <x v="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6.82285714285715"/>
    <n v="1644"/>
    <s v="technology/wearables"/>
    <s v="technology"/>
    <s v="wearables"/>
    <x v="648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39.96"/>
    <n v="42.670731707317074"/>
    <s v="technology/wearables"/>
    <s v="technology"/>
    <s v="wearables"/>
    <x v="649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.4"/>
    <n v="35.125"/>
    <s v="technology/wearables"/>
    <s v="technology"/>
    <s v="wearables"/>
    <x v="650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0.52799999999999"/>
    <n v="239.35238095238094"/>
    <s v="technology/wearables"/>
    <s v="technology"/>
    <s v="wearables"/>
    <x v="651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.46666666666665"/>
    <n v="107.64285714285714"/>
    <s v="technology/wearables"/>
    <s v="technology"/>
    <s v="wearables"/>
    <x v="652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.446"/>
    <n v="95.830623306233065"/>
    <s v="technology/wearables"/>
    <s v="technology"/>
    <s v="wearables"/>
    <x v="653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.29166666666669"/>
    <n v="31.663376110562684"/>
    <s v="technology/wearables"/>
    <s v="technology"/>
    <s v="wearables"/>
    <x v="654"/>
    <x v="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6.88749999999999"/>
    <n v="42.886861313868614"/>
    <s v="technology/wearables"/>
    <s v="technology"/>
    <s v="wearables"/>
    <x v="655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3.56"/>
    <n v="122.73563218390805"/>
    <s v="technology/wearables"/>
    <s v="technology"/>
    <s v="wearables"/>
    <x v="656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5.69999999999999"/>
    <n v="190.45454545454547"/>
    <s v="technology/wearables"/>
    <s v="technology"/>
    <s v="wearables"/>
    <x v="657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.46206037108834"/>
    <n v="109.33695652173913"/>
    <s v="technology/wearables"/>
    <s v="technology"/>
    <s v="wearables"/>
    <x v="658"/>
    <x v="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0.56666666666668"/>
    <n v="143.66666666666666"/>
    <s v="technology/wearables"/>
    <s v="technology"/>
    <s v="wearables"/>
    <x v="659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79999999999998"/>
    <m/>
    <s v="technology/wearables"/>
    <s v="technology"/>
    <s v="wearables"/>
    <x v="660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0.95"/>
    <m/>
    <s v="technology/wearables"/>
    <s v="technology"/>
    <s v="wearables"/>
    <x v="661"/>
    <x v="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.4"/>
    <m/>
    <s v="technology/wearables"/>
    <s v="technology"/>
    <s v="wearables"/>
    <x v="662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.35000000000000003"/>
    <m/>
    <s v="technology/wearables"/>
    <s v="technology"/>
    <s v="wearables"/>
    <x v="66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2"/>
    <m/>
    <s v="technology/wearables"/>
    <s v="technology"/>
    <s v="wearables"/>
    <x v="664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8.64"/>
    <m/>
    <s v="technology/wearables"/>
    <s v="technology"/>
    <s v="wearables"/>
    <x v="665"/>
    <x v="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1E-3"/>
    <m/>
    <s v="technology/wearables"/>
    <s v="technology"/>
    <s v="wearables"/>
    <x v="666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.02"/>
    <m/>
    <s v="technology/wearables"/>
    <s v="technology"/>
    <s v="wearables"/>
    <x v="667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5"/>
    <m/>
    <s v="technology/wearables"/>
    <s v="technology"/>
    <s v="wearables"/>
    <x v="668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1.5075"/>
    <m/>
    <s v="technology/wearables"/>
    <s v="technology"/>
    <s v="wearables"/>
    <x v="669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.276666666666667"/>
    <m/>
    <s v="technology/wearables"/>
    <s v="technology"/>
    <s v="wearables"/>
    <x v="670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.426666666666662"/>
    <m/>
    <s v="technology/wearables"/>
    <s v="technology"/>
    <s v="wearables"/>
    <x v="671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1.628"/>
    <m/>
    <s v="technology/wearables"/>
    <s v="technology"/>
    <s v="wearables"/>
    <x v="672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.20500000000000002"/>
    <m/>
    <s v="technology/wearables"/>
    <s v="technology"/>
    <s v="wearables"/>
    <x v="673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.03"/>
    <m/>
    <s v="technology/wearables"/>
    <s v="technology"/>
    <s v="wearables"/>
    <x v="674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4.85"/>
    <m/>
    <s v="technology/wearables"/>
    <s v="technology"/>
    <s v="wearables"/>
    <x v="675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"/>
    <m/>
    <s v="technology/wearables"/>
    <s v="technology"/>
    <s v="wearables"/>
    <x v="676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5.584"/>
    <m/>
    <s v="technology/wearables"/>
    <s v="technology"/>
    <s v="wearables"/>
    <x v="677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4"/>
    <m/>
    <s v="technology/wearables"/>
    <s v="technology"/>
    <s v="wearables"/>
    <x v="678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.485964912280703"/>
    <m/>
    <s v="technology/wearables"/>
    <s v="technology"/>
    <s v="wearables"/>
    <x v="679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5.912000000000003"/>
    <m/>
    <s v="technology/wearables"/>
    <s v="technology"/>
    <s v="wearables"/>
    <x v="680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.04"/>
    <m/>
    <s v="technology/wearables"/>
    <s v="technology"/>
    <s v="wearables"/>
    <x v="681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.106"/>
    <m/>
    <s v="technology/wearables"/>
    <s v="technology"/>
    <s v="wearables"/>
    <x v="682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0.85142857142857142"/>
    <m/>
    <s v="technology/wearables"/>
    <s v="technology"/>
    <s v="wearables"/>
    <x v="683"/>
    <x v="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6"/>
    <m/>
    <s v="technology/wearables"/>
    <s v="technology"/>
    <s v="wearables"/>
    <x v="684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7.650000000000002"/>
    <m/>
    <s v="technology/wearables"/>
    <s v="technology"/>
    <s v="wearables"/>
    <x v="685"/>
    <x v="6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m/>
    <s v="technology/wearables"/>
    <s v="technology"/>
    <s v="wearables"/>
    <x v="686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5"/>
    <m/>
    <s v="technology/wearables"/>
    <s v="technology"/>
    <s v="wearables"/>
    <x v="687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2.989999999999995"/>
    <m/>
    <s v="technology/wearables"/>
    <s v="technology"/>
    <s v="wearables"/>
    <x v="688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7.648750000000007"/>
    <m/>
    <s v="technology/wearables"/>
    <s v="technology"/>
    <s v="wearables"/>
    <x v="689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.34"/>
    <m/>
    <s v="technology/wearables"/>
    <s v="technology"/>
    <s v="wearables"/>
    <x v="690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0.52"/>
    <m/>
    <s v="technology/wearables"/>
    <s v="technology"/>
    <s v="wearables"/>
    <x v="691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4"/>
    <m/>
    <s v="technology/wearables"/>
    <s v="technology"/>
    <s v="wearables"/>
    <x v="692"/>
    <x v="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.338000000000001"/>
    <m/>
    <s v="technology/wearables"/>
    <s v="technology"/>
    <s v="wearables"/>
    <x v="693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.39333333333333331"/>
    <m/>
    <s v="technology/wearables"/>
    <s v="technology"/>
    <s v="wearables"/>
    <x v="694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"/>
    <m/>
    <s v="technology/wearables"/>
    <s v="technology"/>
    <s v="wearables"/>
    <x v="695"/>
    <x v="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7E-4"/>
    <m/>
    <s v="technology/wearables"/>
    <s v="technology"/>
    <s v="wearables"/>
    <x v="696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.379999999999995"/>
    <m/>
    <s v="technology/wearables"/>
    <s v="technology"/>
    <s v="wearables"/>
    <x v="697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.39"/>
    <m/>
    <s v="technology/wearables"/>
    <s v="technology"/>
    <s v="wearables"/>
    <x v="698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.422107692307705"/>
    <m/>
    <s v="technology/wearables"/>
    <s v="technology"/>
    <s v="wearables"/>
    <x v="699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5"/>
    <m/>
    <s v="technology/wearables"/>
    <s v="technology"/>
    <s v="wearables"/>
    <x v="700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6.6"/>
    <m/>
    <s v="technology/wearables"/>
    <s v="technology"/>
    <s v="wearables"/>
    <x v="701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0.813400000000001"/>
    <m/>
    <s v="technology/wearables"/>
    <s v="technology"/>
    <s v="wearables"/>
    <x v="702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"/>
    <m/>
    <s v="technology/wearables"/>
    <s v="technology"/>
    <s v="wearables"/>
    <x v="703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0.87454545454545463"/>
    <m/>
    <s v="technology/wearables"/>
    <s v="technology"/>
    <s v="wearables"/>
    <x v="704"/>
    <x v="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0.97699999999999987"/>
    <m/>
    <s v="technology/wearables"/>
    <s v="technology"/>
    <s v="wearables"/>
    <x v="705"/>
    <x v="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m/>
    <s v="technology/wearables"/>
    <s v="technology"/>
    <s v="wearables"/>
    <x v="706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8.927352941176466"/>
    <m/>
    <s v="technology/wearables"/>
    <s v="technology"/>
    <s v="wearables"/>
    <x v="707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.092500000000001"/>
    <m/>
    <s v="technology/wearables"/>
    <s v="technology"/>
    <s v="wearables"/>
    <x v="708"/>
    <x v="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.40666666666666662"/>
    <m/>
    <s v="technology/wearables"/>
    <s v="technology"/>
    <s v="wearables"/>
    <x v="709"/>
    <x v="6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m/>
    <s v="technology/wearables"/>
    <s v="technology"/>
    <s v="wearables"/>
    <x v="710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3.790999999999997"/>
    <m/>
    <s v="technology/wearables"/>
    <s v="technology"/>
    <s v="wearables"/>
    <x v="711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.21649484536082475"/>
    <m/>
    <s v="technology/wearables"/>
    <s v="technology"/>
    <s v="wearables"/>
    <x v="712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0.79600000000000004"/>
    <m/>
    <s v="technology/wearables"/>
    <s v="technology"/>
    <s v="wearables"/>
    <x v="713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4.993333333333334"/>
    <m/>
    <s v="technology/wearables"/>
    <s v="technology"/>
    <s v="wearables"/>
    <x v="714"/>
    <x v="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8"/>
    <m/>
    <s v="technology/wearables"/>
    <s v="technology"/>
    <s v="wearables"/>
    <x v="715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.214285714285715"/>
    <m/>
    <s v="technology/wearables"/>
    <s v="technology"/>
    <s v="wearables"/>
    <x v="716"/>
    <x v="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.30499999999999999"/>
    <m/>
    <s v="technology/wearables"/>
    <s v="technology"/>
    <s v="wearables"/>
    <x v="717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0.75"/>
    <m/>
    <s v="technology/wearables"/>
    <s v="technology"/>
    <s v="wearables"/>
    <x v="718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2"/>
    <m/>
    <s v="technology/wearables"/>
    <s v="technology"/>
    <s v="wearables"/>
    <x v="719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3.94736842105263"/>
    <n v="66.707317073170728"/>
    <s v="publishing/nonfiction"/>
    <s v="publishing"/>
    <s v="nonfiction"/>
    <x v="720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.10975609756099"/>
    <n v="84.142857142857139"/>
    <s v="publishing/nonfiction"/>
    <s v="publishing"/>
    <s v="nonfiction"/>
    <x v="721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.024"/>
    <n v="215.72549019607843"/>
    <s v="publishing/nonfiction"/>
    <s v="publishing"/>
    <s v="nonfiction"/>
    <x v="722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.38000000000001"/>
    <n v="54.69"/>
    <s v="publishing/nonfiction"/>
    <s v="publishing"/>
    <s v="nonfiction"/>
    <x v="723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.47157142857144"/>
    <n v="51.62944055944056"/>
    <s v="publishing/nonfiction"/>
    <s v="publishing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.35000000000001"/>
    <n v="143.35714285714286"/>
    <s v="publishing/nonfiction"/>
    <s v="publishing"/>
    <s v="nonfiction"/>
    <x v="725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.4"/>
    <n v="72.428571428571431"/>
    <s v="publishing/nonfiction"/>
    <s v="publishing"/>
    <s v="nonfiction"/>
    <x v="726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5.51428571428571"/>
    <n v="36.530201342281877"/>
    <s v="publishing/nonfiction"/>
    <s v="publishing"/>
    <s v="nonfiction"/>
    <x v="727"/>
    <x v="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5.566"/>
    <n v="60.903461538461535"/>
    <s v="publishing/nonfiction"/>
    <s v="publishing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0.65"/>
    <n v="43.55"/>
    <s v="publishing/nonfiction"/>
    <s v="publishing"/>
    <s v="nonfiction"/>
    <x v="729"/>
    <x v="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.19"/>
    <n v="99.766037735849054"/>
    <s v="publishing/nonfiction"/>
    <s v="publishing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2394366197184"/>
    <s v="publishing/nonfiction"/>
    <s v="publishing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30769230769234"/>
    <s v="publishing/nonfiction"/>
    <s v="publishing"/>
    <s v="nonfiction"/>
    <x v="732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.48"/>
    <n v="17.822485207100591"/>
    <s v="publishing/nonfiction"/>
    <s v="publishing"/>
    <s v="nonfiction"/>
    <x v="733"/>
    <x v="6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5.52941176470588"/>
    <n v="187.19298245614036"/>
    <s v="publishing/nonfiction"/>
    <s v="publishing"/>
    <s v="nonfiction"/>
    <x v="73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.40638297872341"/>
    <n v="234.80786026200875"/>
    <s v="publishing/nonfiction"/>
    <s v="publishing"/>
    <s v="nonfiction"/>
    <x v="735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.13888888888891"/>
    <n v="105.04629629629629"/>
    <s v="publishing/nonfiction"/>
    <s v="publishing"/>
    <s v="nonfiction"/>
    <x v="736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.39999999999999"/>
    <n v="56.666666666666664"/>
    <s v="publishing/nonfiction"/>
    <s v="publishing"/>
    <s v="nonfiction"/>
    <x v="737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6.73333333333332"/>
    <n v="39.048780487804876"/>
    <s v="publishing/nonfiction"/>
    <s v="publishing"/>
    <s v="nonfiction"/>
    <x v="738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.33333333333331"/>
    <n v="68.345323741007192"/>
    <s v="publishing/nonfiction"/>
    <s v="publishing"/>
    <s v="nonfiction"/>
    <x v="739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.4"/>
    <n v="169.57894736842104"/>
    <s v="publishing/nonfiction"/>
    <s v="publishing"/>
    <s v="nonfiction"/>
    <x v="740"/>
    <x v="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.25999999999999"/>
    <n v="141.42340425531913"/>
    <s v="publishing/nonfiction"/>
    <s v="publishing"/>
    <s v="nonfiction"/>
    <x v="741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0.71428571428572"/>
    <n v="67.391304347826093"/>
    <s v="publishing/nonfiction"/>
    <s v="publishing"/>
    <s v="nonfiction"/>
    <x v="742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66666666666666"/>
    <s v="publishing/nonfiction"/>
    <s v="publishing"/>
    <s v="nonfiction"/>
    <x v="743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.32000000000001"/>
    <n v="82.516129032258064"/>
    <s v="publishing/nonfiction"/>
    <s v="publishing"/>
    <s v="nonfiction"/>
    <x v="74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.09909909909908"/>
    <n v="53.729729729729726"/>
    <s v="publishing/nonfiction"/>
    <s v="publishing"/>
    <s v="nonfiction"/>
    <x v="745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.08135252761969"/>
    <n v="34.206185567010309"/>
    <s v="publishing/nonfiction"/>
    <s v="publishing"/>
    <s v="nonfiction"/>
    <x v="746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.04285714285714"/>
    <n v="127.32727272727273"/>
    <s v="publishing/nonfiction"/>
    <s v="publishing"/>
    <s v="nonfiction"/>
    <x v="747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.25"/>
    <n v="45.56818181818182"/>
    <s v="publishing/nonfiction"/>
    <s v="publishing"/>
    <s v="nonfiction"/>
    <x v="748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5.56"/>
    <n v="95.963636363636368"/>
    <s v="publishing/nonfiction"/>
    <s v="publishing"/>
    <s v="nonfiction"/>
    <x v="749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2.58775877587757"/>
    <n v="77.271186440677965"/>
    <s v="publishing/nonfiction"/>
    <s v="publishing"/>
    <s v="nonfiction"/>
    <x v="750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8.5"/>
    <n v="57.338709677419352"/>
    <s v="publishing/nonfiction"/>
    <s v="publishing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1.7"/>
    <n v="53.19047619047619"/>
    <s v="publishing/nonfiction"/>
    <s v="publishing"/>
    <s v="nonfiction"/>
    <x v="752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0769230769232"/>
    <s v="publishing/nonfiction"/>
    <s v="publishing"/>
    <s v="nonfiction"/>
    <x v="753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3.75000000000001"/>
    <n v="42.346938775510203"/>
    <s v="publishing/nonfiction"/>
    <s v="publishing"/>
    <s v="nonfiction"/>
    <x v="754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1.9076"/>
    <n v="37.466029411764708"/>
    <s v="publishing/nonfiction"/>
    <s v="publishing"/>
    <s v="nonfiction"/>
    <x v="755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7.71428571428571"/>
    <n v="37.454545454545453"/>
    <s v="publishing/nonfiction"/>
    <s v="publishing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55555555555557"/>
    <s v="publishing/nonfiction"/>
    <s v="publishing"/>
    <s v="nonfiction"/>
    <x v="757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052631578948"/>
    <s v="publishing/nonfiction"/>
    <s v="publishing"/>
    <s v="nonfiction"/>
    <x v="758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1.92000000000002"/>
    <n v="51.474747474747474"/>
    <s v="publishing/nonfiction"/>
    <s v="publishing"/>
    <s v="nonfiction"/>
    <x v="759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m/>
    <s v="publishing/fiction"/>
    <s v="publishing"/>
    <s v="fiction"/>
    <x v="760"/>
    <x v="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"/>
    <m/>
    <s v="publishing/fiction"/>
    <s v="publishing"/>
    <s v="fiction"/>
    <x v="761"/>
    <x v="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m/>
    <s v="publishing/fiction"/>
    <s v="publishing"/>
    <s v="fiction"/>
    <x v="762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.11655011655011654"/>
    <m/>
    <s v="publishing/fiction"/>
    <s v="publishing"/>
    <s v="fiction"/>
    <x v="763"/>
    <x v="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m/>
    <s v="publishing/fiction"/>
    <s v="publishing"/>
    <s v="fiction"/>
    <x v="764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.014285714285712"/>
    <m/>
    <s v="publishing/fiction"/>
    <s v="publishing"/>
    <s v="fiction"/>
    <x v="765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m/>
    <s v="publishing/fiction"/>
    <s v="publishing"/>
    <s v="fiction"/>
    <x v="76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"/>
    <m/>
    <s v="publishing/fiction"/>
    <s v="publishing"/>
    <s v="fiction"/>
    <x v="767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m/>
    <s v="publishing/fiction"/>
    <s v="publishing"/>
    <s v="fiction"/>
    <x v="768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.4"/>
    <m/>
    <s v="publishing/fiction"/>
    <s v="publishing"/>
    <s v="fiction"/>
    <x v="769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m/>
    <s v="publishing/fiction"/>
    <s v="publishing"/>
    <s v="fiction"/>
    <x v="77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09E-2"/>
    <m/>
    <s v="publishing/fiction"/>
    <s v="publishing"/>
    <s v="fiction"/>
    <x v="771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5"/>
    <m/>
    <s v="publishing/fiction"/>
    <s v="publishing"/>
    <s v="fiction"/>
    <x v="772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0.85129023676509719"/>
    <m/>
    <s v="publishing/fiction"/>
    <s v="publishing"/>
    <s v="fiction"/>
    <x v="773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.199999999999989"/>
    <m/>
    <s v="publishing/fiction"/>
    <s v="publishing"/>
    <s v="fiction"/>
    <x v="774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2"/>
    <m/>
    <s v="publishing/fiction"/>
    <s v="publishing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.4"/>
    <m/>
    <s v="publishing/fiction"/>
    <s v="publishing"/>
    <s v="fiction"/>
    <x v="776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0.70000000000000007"/>
    <m/>
    <s v="publishing/fiction"/>
    <s v="publishing"/>
    <s v="fiction"/>
    <x v="777"/>
    <x v="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.4"/>
    <m/>
    <s v="publishing/fiction"/>
    <s v="publishing"/>
    <s v="fiction"/>
    <x v="778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7"/>
    <m/>
    <s v="publishing/fiction"/>
    <s v="publishing"/>
    <s v="fiction"/>
    <x v="779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18518518518519"/>
    <s v="music/rock"/>
    <s v="music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.15375"/>
    <n v="42.609200000000001"/>
    <s v="music/rock"/>
    <s v="music"/>
    <s v="rock"/>
    <x v="781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s v="music/rock"/>
    <s v="music"/>
    <s v="rock"/>
    <x v="782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.13333333333333"/>
    <n v="63.485714285714288"/>
    <s v="music/rock"/>
    <s v="music"/>
    <s v="rock"/>
    <x v="783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2.49999999999999"/>
    <n v="102.5"/>
    <s v="music/rock"/>
    <s v="music"/>
    <s v="rock"/>
    <x v="78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0.62799999999999"/>
    <n v="31.142758620689655"/>
    <s v="music/rock"/>
    <s v="music"/>
    <s v="rock"/>
    <x v="785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2.79999999999998"/>
    <n v="162.27272727272728"/>
    <s v="music/rock"/>
    <s v="music"/>
    <s v="rock"/>
    <x v="786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.16666666666666"/>
    <n v="80.588235294117652"/>
    <s v="music/rock"/>
    <s v="music"/>
    <s v="rock"/>
    <x v="787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3.505"/>
    <n v="59.85441176470588"/>
    <s v="music/rock"/>
    <s v="music"/>
    <s v="rock"/>
    <x v="788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.41176470588236"/>
    <n v="132.85714285714286"/>
    <s v="music/rock"/>
    <s v="music"/>
    <s v="rock"/>
    <x v="789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.37459999999999"/>
    <n v="92.547820512820508"/>
    <s v="music/rock"/>
    <s v="music"/>
    <s v="rock"/>
    <x v="790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3.86666666666666"/>
    <n v="60.859375"/>
    <s v="music/rock"/>
    <s v="music"/>
    <s v="rock"/>
    <x v="791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.44440000000002"/>
    <n v="41.851833333333339"/>
    <s v="music/rock"/>
    <s v="music"/>
    <s v="rock"/>
    <x v="792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2.77927272727271"/>
    <n v="88.325937499999995"/>
    <s v="music/rock"/>
    <s v="music"/>
    <s v="rock"/>
    <x v="793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.31250000000001"/>
    <n v="158.96226415094338"/>
    <s v="music/rock"/>
    <s v="music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1.78571428571429"/>
    <n v="85.054347826086953"/>
    <s v="music/rock"/>
    <s v="music"/>
    <s v="rock"/>
    <x v="795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.35000000000001"/>
    <n v="112.61111111111111"/>
    <s v="music/rock"/>
    <s v="music"/>
    <s v="rock"/>
    <x v="796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7.53333333333333"/>
    <n v="45.436619718309856"/>
    <s v="music/rock"/>
    <s v="music"/>
    <s v="rock"/>
    <x v="797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88571428571429"/>
    <n v="46.218390804597703"/>
    <s v="music/rock"/>
    <s v="music"/>
    <s v="rock"/>
    <x v="798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.02"/>
    <n v="178.60714285714286"/>
    <s v="music/rock"/>
    <s v="music"/>
    <s v="rock"/>
    <x v="799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.13333333333335"/>
    <n v="40.75"/>
    <s v="music/rock"/>
    <s v="music"/>
    <s v="rock"/>
    <x v="800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1.52149999999999"/>
    <n v="43.733921568627444"/>
    <s v="music/rock"/>
    <s v="music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.33333333333334"/>
    <n v="81.066666666666663"/>
    <s v="music/rock"/>
    <s v="music"/>
    <s v="rock"/>
    <x v="802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.2608695652174"/>
    <n v="74.60526315789474"/>
    <s v="music/rock"/>
    <s v="music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5555555555554"/>
    <s v="music/rock"/>
    <s v="music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3333333333336"/>
    <s v="music/rock"/>
    <s v="music"/>
    <s v="rock"/>
    <x v="805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.4375"/>
    <n v="117.67605633802818"/>
    <s v="music/rock"/>
    <s v="music"/>
    <s v="rock"/>
    <x v="80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.125"/>
    <n v="73.771929824561397"/>
    <s v="music/rock"/>
    <s v="music"/>
    <s v="rock"/>
    <x v="807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116279069767"/>
    <s v="music/rock"/>
    <s v="music"/>
    <s v="rock"/>
    <x v="808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3.77499999999999"/>
    <n v="79.82692307692308"/>
    <s v="music/rock"/>
    <s v="music"/>
    <s v="rock"/>
    <x v="809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3333333333336"/>
    <s v="music/rock"/>
    <s v="music"/>
    <s v="rock"/>
    <x v="810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66666666666671"/>
    <s v="music/rock"/>
    <s v="music"/>
    <s v="rock"/>
    <x v="811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1.83333333333334"/>
    <n v="27.606060606060606"/>
    <s v="music/rock"/>
    <s v="music"/>
    <s v="rock"/>
    <x v="812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59.99600000000001"/>
    <n v="24.999375000000001"/>
    <s v="music/rock"/>
    <s v="music"/>
    <s v="rock"/>
    <x v="813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.3"/>
    <n v="45.464285714285715"/>
    <s v="music/rock"/>
    <s v="music"/>
    <s v="rock"/>
    <x v="81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4883720930239"/>
    <s v="music/rock"/>
    <s v="music"/>
    <s v="rock"/>
    <x v="815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.12214285714286"/>
    <n v="39.31"/>
    <s v="music/rock"/>
    <s v="music"/>
    <s v="rock"/>
    <x v="81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.11066666666665"/>
    <n v="89.419999999999987"/>
    <s v="music/rock"/>
    <s v="music"/>
    <s v="rock"/>
    <x v="817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5.71428571428572"/>
    <n v="28.684210526315791"/>
    <s v="music/rock"/>
    <s v="music"/>
    <s v="rock"/>
    <x v="818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8.74999999999999"/>
    <n v="31.071428571428573"/>
    <s v="music/rock"/>
    <s v="music"/>
    <s v="rock"/>
    <x v="819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.05000000000001"/>
    <n v="70.55263157894737"/>
    <s v="music/rock"/>
    <s v="music"/>
    <s v="rock"/>
    <x v="820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2820512820514"/>
    <s v="music/rock"/>
    <s v="music"/>
    <s v="rock"/>
    <x v="821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.16666666666667"/>
    <n v="51.811594202898547"/>
    <s v="music/rock"/>
    <s v="music"/>
    <s v="rock"/>
    <x v="822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79.5"/>
    <n v="43.515151515151516"/>
    <s v="music/rock"/>
    <s v="music"/>
    <s v="rock"/>
    <x v="823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.38124999999999"/>
    <n v="39.816666666666663"/>
    <s v="music/rock"/>
    <s v="music"/>
    <s v="rock"/>
    <x v="82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.43200000000002"/>
    <n v="126.8080808080808"/>
    <s v="music/rock"/>
    <s v="music"/>
    <s v="rock"/>
    <x v="825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.45454545454547"/>
    <n v="113.87755102040816"/>
    <s v="music/rock"/>
    <s v="music"/>
    <s v="rock"/>
    <x v="826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.33333333333334"/>
    <n v="28.181818181818183"/>
    <s v="music/rock"/>
    <s v="music"/>
    <s v="rock"/>
    <x v="827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0526315789474"/>
    <s v="music/rock"/>
    <s v="music"/>
    <s v="rock"/>
    <x v="828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s v="music/rock"/>
    <s v="music"/>
    <s v="rock"/>
    <x v="829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7.83333333333334"/>
    <n v="60.65625"/>
    <s v="music/rock"/>
    <s v="music"/>
    <s v="rock"/>
    <x v="830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.33333333333334"/>
    <n v="175"/>
    <s v="music/rock"/>
    <s v="music"/>
    <s v="rock"/>
    <x v="831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0.60706666666665"/>
    <n v="97.993896103896105"/>
    <s v="music/rock"/>
    <s v="music"/>
    <s v="rock"/>
    <x v="832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1.66666666666666"/>
    <n v="148.78048780487805"/>
    <s v="music/rock"/>
    <s v="music"/>
    <s v="rock"/>
    <x v="833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.0181818181818"/>
    <n v="96.08"/>
    <s v="music/rock"/>
    <s v="music"/>
    <s v="rock"/>
    <x v="83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.25000000000001"/>
    <n v="58.625"/>
    <s v="music/rock"/>
    <s v="music"/>
    <s v="rock"/>
    <x v="835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0.93039999999999"/>
    <n v="109.70695652173914"/>
    <s v="music/rock"/>
    <s v="music"/>
    <s v="rock"/>
    <x v="836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1.8"/>
    <n v="49.112903225806448"/>
    <s v="music/rock"/>
    <s v="music"/>
    <s v="rock"/>
    <x v="837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.4"/>
    <n v="47.672131147540981"/>
    <s v="music/rock"/>
    <s v="music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6.61660000000001"/>
    <n v="60.737812499999997"/>
    <s v="music/rock"/>
    <s v="music"/>
    <s v="rock"/>
    <x v="839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.4166"/>
    <n v="63.37715789473684"/>
    <s v="music/metal"/>
    <s v="music"/>
    <s v="metal"/>
    <x v="840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.32000000000001"/>
    <n v="53.893617021276597"/>
    <s v="music/metal"/>
    <s v="music"/>
    <s v="metal"/>
    <x v="841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.32"/>
    <n v="66.871794871794876"/>
    <s v="music/metal"/>
    <s v="music"/>
    <s v="metal"/>
    <x v="842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.13333333333333"/>
    <n v="63.102362204724407"/>
    <s v="music/metal"/>
    <s v="music"/>
    <s v="metal"/>
    <x v="843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.13333333333333"/>
    <n v="36.628930817610062"/>
    <s v="music/metal"/>
    <s v="music"/>
    <s v="metal"/>
    <x v="844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.3802"/>
    <n v="34.005706214689269"/>
    <s v="music/metal"/>
    <s v="music"/>
    <s v="metal"/>
    <x v="845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.00090909090908"/>
    <n v="28.553404255319148"/>
    <s v="music/metal"/>
    <s v="music"/>
    <s v="metal"/>
    <x v="846"/>
    <x v="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s v="music/metal"/>
    <s v="music"/>
    <s v="metal"/>
    <x v="847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s v="music/metal"/>
    <s v="music"/>
    <s v="metal"/>
    <x v="848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19.9"/>
    <n v="41.704347826086959"/>
    <s v="music/metal"/>
    <s v="music"/>
    <s v="metal"/>
    <x v="849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.17499999999998"/>
    <n v="46.669172932330824"/>
    <s v="music/metal"/>
    <s v="music"/>
    <s v="metal"/>
    <x v="850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.44999999999999"/>
    <n v="37.271428571428572"/>
    <s v="music/metal"/>
    <s v="music"/>
    <s v="metal"/>
    <x v="851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4.97142857142859"/>
    <n v="59.258064516129032"/>
    <s v="music/metal"/>
    <s v="music"/>
    <s v="metal"/>
    <x v="852"/>
    <x v="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s v="music/metal"/>
    <s v="music"/>
    <s v="metal"/>
    <x v="853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.2205035971223"/>
    <n v="65.8623246492986"/>
    <s v="music/metal"/>
    <s v="music"/>
    <s v="metal"/>
    <x v="854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.44827586206897"/>
    <n v="31.914893617021278"/>
    <s v="music/metal"/>
    <s v="music"/>
    <s v="metal"/>
    <x v="855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.00000000000003"/>
    <n v="19.464285714285715"/>
    <s v="music/metal"/>
    <s v="music"/>
    <s v="metal"/>
    <x v="856"/>
    <x v="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s v="music/metal"/>
    <s v="music"/>
    <s v="metal"/>
    <x v="857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.00583333333333"/>
    <n v="22.737763157894737"/>
    <s v="music/metal"/>
    <s v="music"/>
    <s v="metal"/>
    <x v="858"/>
    <x v="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4.67500000000001"/>
    <n v="42.724489795918366"/>
    <s v="music/metal"/>
    <s v="music"/>
    <s v="metal"/>
    <x v="859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.142857142857142"/>
    <m/>
    <s v="music/jazz"/>
    <s v="music"/>
    <s v="jazz"/>
    <x v="860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5"/>
    <m/>
    <s v="music/jazz"/>
    <s v="music"/>
    <s v="jazz"/>
    <x v="861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.33999999999999997"/>
    <m/>
    <s v="music/jazz"/>
    <s v="music"/>
    <s v="jazz"/>
    <x v="862"/>
    <x v="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5"/>
    <m/>
    <s v="music/jazz"/>
    <s v="music"/>
    <s v="jazz"/>
    <x v="863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1.53846153846154"/>
    <m/>
    <s v="music/jazz"/>
    <s v="music"/>
    <s v="jazz"/>
    <x v="864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"/>
    <m/>
    <s v="music/jazz"/>
    <s v="music"/>
    <s v="jazz"/>
    <x v="865"/>
    <x v="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.285714285714285"/>
    <m/>
    <s v="music/jazz"/>
    <s v="music"/>
    <s v="jazz"/>
    <x v="866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.02"/>
    <m/>
    <s v="music/jazz"/>
    <s v="music"/>
    <s v="jazz"/>
    <x v="867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.1111111111111111"/>
    <m/>
    <s v="music/jazz"/>
    <s v="music"/>
    <s v="jazz"/>
    <x v="868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1.818181818181818"/>
    <m/>
    <s v="music/jazz"/>
    <s v="music"/>
    <s v="jazz"/>
    <x v="869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.31"/>
    <m/>
    <s v="music/jazz"/>
    <s v="music"/>
    <s v="jazz"/>
    <x v="870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7"/>
    <m/>
    <s v="music/jazz"/>
    <s v="music"/>
    <s v="jazz"/>
    <x v="871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0.8125"/>
    <m/>
    <s v="music/jazz"/>
    <s v="music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6"/>
    <m/>
    <s v="music/jazz"/>
    <s v="music"/>
    <s v="jazz"/>
    <x v="87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.333333333333336"/>
    <m/>
    <s v="music/jazz"/>
    <s v="music"/>
    <s v="jazz"/>
    <x v="87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m/>
    <s v="music/jazz"/>
    <s v="music"/>
    <s v="jazz"/>
    <x v="875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0.799492385786799"/>
    <m/>
    <s v="music/jazz"/>
    <s v="music"/>
    <s v="jazz"/>
    <x v="876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7.55"/>
    <m/>
    <s v="music/jazz"/>
    <s v="music"/>
    <s v="jazz"/>
    <x v="87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3"/>
    <m/>
    <s v="music/jazz"/>
    <s v="music"/>
    <s v="jazz"/>
    <x v="878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0.666666666666664"/>
    <m/>
    <s v="music/jazz"/>
    <s v="music"/>
    <s v="jazz"/>
    <x v="879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"/>
    <m/>
    <s v="music/indie rock"/>
    <s v="music"/>
    <s v="indie rock"/>
    <x v="880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0.8"/>
    <m/>
    <s v="music/indie rock"/>
    <s v="music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.133333333333333"/>
    <m/>
    <s v="music/indie rock"/>
    <s v="music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.020000000000003"/>
    <m/>
    <s v="music/indie rock"/>
    <s v="music"/>
    <s v="indie rock"/>
    <x v="883"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m/>
    <s v="music/indie rock"/>
    <s v="music"/>
    <s v="indie rock"/>
    <x v="884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m/>
    <s v="music/indie rock"/>
    <s v="music"/>
    <s v="indie rock"/>
    <x v="885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m/>
    <s v="music/indie rock"/>
    <s v="music"/>
    <s v="indie rock"/>
    <x v="886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m/>
    <s v="music/indie rock"/>
    <s v="music"/>
    <s v="indie rock"/>
    <x v="887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3"/>
    <m/>
    <s v="music/indie rock"/>
    <s v="music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8"/>
    <m/>
    <s v="music/indie rock"/>
    <s v="music"/>
    <s v="indie rock"/>
    <x v="889"/>
    <x v="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1"/>
    <m/>
    <s v="music/indie rock"/>
    <s v="music"/>
    <s v="indie rock"/>
    <x v="89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"/>
    <m/>
    <s v="music/indie rock"/>
    <s v="music"/>
    <s v="indie rock"/>
    <x v="891"/>
    <x v="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0.75"/>
    <m/>
    <s v="music/indie rock"/>
    <s v="music"/>
    <s v="indie rock"/>
    <x v="892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m/>
    <s v="music/indie rock"/>
    <s v="music"/>
    <s v="indie rock"/>
    <x v="893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.17"/>
    <m/>
    <s v="music/indie rock"/>
    <s v="music"/>
    <s v="indie rock"/>
    <x v="894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"/>
    <m/>
    <s v="music/indie rock"/>
    <s v="music"/>
    <s v="indie rock"/>
    <x v="895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m/>
    <s v="music/indie rock"/>
    <s v="music"/>
    <s v="indie rock"/>
    <x v="896"/>
    <x v="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m/>
    <s v="music/indie rock"/>
    <s v="music"/>
    <s v="indie rock"/>
    <x v="897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3"/>
    <m/>
    <s v="music/indie rock"/>
    <s v="music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.333333333333336"/>
    <m/>
    <s v="music/indie rock"/>
    <s v="music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.42"/>
    <m/>
    <s v="music/jazz"/>
    <s v="music"/>
    <s v="jazz"/>
    <x v="900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m/>
    <s v="music/jazz"/>
    <s v="music"/>
    <s v="jazz"/>
    <x v="901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.3"/>
    <m/>
    <s v="music/jazz"/>
    <s v="music"/>
    <s v="jazz"/>
    <x v="902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"/>
    <m/>
    <s v="music/jazz"/>
    <s v="music"/>
    <s v="jazz"/>
    <x v="903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.30199999999999999"/>
    <m/>
    <s v="music/jazz"/>
    <s v="music"/>
    <s v="jazz"/>
    <x v="904"/>
    <x v="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"/>
    <m/>
    <s v="music/jazz"/>
    <s v="music"/>
    <s v="jazz"/>
    <x v="905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m/>
    <s v="music/jazz"/>
    <s v="music"/>
    <s v="jazz"/>
    <x v="906"/>
    <x v="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m/>
    <s v="music/jazz"/>
    <s v="music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m/>
    <s v="music/jazz"/>
    <s v="music"/>
    <s v="jazz"/>
    <x v="908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"/>
    <m/>
    <s v="music/jazz"/>
    <s v="music"/>
    <s v="jazz"/>
    <x v="909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.363636363636363"/>
    <m/>
    <s v="music/jazz"/>
    <s v="music"/>
    <s v="jazz"/>
    <x v="910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m/>
    <s v="music/jazz"/>
    <s v="music"/>
    <s v="jazz"/>
    <x v="911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0.85714285714285721"/>
    <m/>
    <s v="music/jazz"/>
    <s v="music"/>
    <s v="jazz"/>
    <x v="912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5"/>
    <m/>
    <s v="music/jazz"/>
    <s v="music"/>
    <s v="jazz"/>
    <x v="913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m/>
    <s v="music/jazz"/>
    <s v="music"/>
    <s v="jazz"/>
    <x v="914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2"/>
    <m/>
    <s v="music/jazz"/>
    <s v="music"/>
    <s v="jazz"/>
    <x v="915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m/>
    <s v="music/jazz"/>
    <s v="music"/>
    <s v="jazz"/>
    <x v="916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0.6"/>
    <m/>
    <s v="music/jazz"/>
    <s v="music"/>
    <s v="jazz"/>
    <x v="917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"/>
    <m/>
    <s v="music/jazz"/>
    <s v="music"/>
    <s v="jazz"/>
    <x v="918"/>
    <x v="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0.5"/>
    <m/>
    <s v="music/jazz"/>
    <s v="music"/>
    <s v="jazz"/>
    <x v="919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m/>
    <s v="music/jazz"/>
    <s v="music"/>
    <s v="jazz"/>
    <x v="920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0.9"/>
    <m/>
    <s v="music/jazz"/>
    <s v="music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.037037037037038"/>
    <m/>
    <s v="music/jazz"/>
    <s v="music"/>
    <s v="jazz"/>
    <x v="922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7"/>
    <m/>
    <s v="music/jazz"/>
    <s v="music"/>
    <s v="jazz"/>
    <x v="923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0.9"/>
    <m/>
    <s v="music/jazz"/>
    <s v="music"/>
    <s v="jazz"/>
    <x v="924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7"/>
    <m/>
    <s v="music/jazz"/>
    <s v="music"/>
    <s v="jazz"/>
    <x v="925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m/>
    <s v="music/jazz"/>
    <s v="music"/>
    <s v="jazz"/>
    <x v="926"/>
    <x v="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m/>
    <s v="music/jazz"/>
    <s v="music"/>
    <s v="jazz"/>
    <x v="927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0.86206896551724"/>
    <m/>
    <s v="music/jazz"/>
    <s v="music"/>
    <s v="jazz"/>
    <x v="928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m/>
    <s v="music/jazz"/>
    <s v="music"/>
    <s v="jazz"/>
    <x v="929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.333333333333336"/>
    <m/>
    <s v="music/jazz"/>
    <s v="music"/>
    <s v="jazz"/>
    <x v="930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7"/>
    <m/>
    <s v="music/jazz"/>
    <s v="music"/>
    <s v="jazz"/>
    <x v="931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4.536842105263158"/>
    <m/>
    <s v="music/jazz"/>
    <s v="music"/>
    <s v="jazz"/>
    <x v="932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m/>
    <s v="music/jazz"/>
    <s v="music"/>
    <s v="jazz"/>
    <x v="933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.4"/>
    <m/>
    <s v="music/jazz"/>
    <s v="music"/>
    <s v="jazz"/>
    <x v="934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6"/>
    <m/>
    <s v="music/jazz"/>
    <s v="music"/>
    <s v="jazz"/>
    <x v="935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m/>
    <s v="music/jazz"/>
    <s v="music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8"/>
    <m/>
    <s v="music/jazz"/>
    <s v="music"/>
    <s v="jazz"/>
    <x v="937"/>
    <x v="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.35714285714285715"/>
    <m/>
    <s v="music/jazz"/>
    <s v="music"/>
    <s v="jazz"/>
    <x v="938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6"/>
    <m/>
    <s v="music/jazz"/>
    <s v="music"/>
    <s v="jazz"/>
    <x v="939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.155555555555555"/>
    <m/>
    <s v="technology/wearables"/>
    <s v="technology"/>
    <s v="wearables"/>
    <x v="940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"/>
    <m/>
    <s v="technology/wearables"/>
    <s v="technology"/>
    <s v="wearables"/>
    <x v="94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3"/>
    <m/>
    <s v="technology/wearables"/>
    <s v="technology"/>
    <s v="wearables"/>
    <x v="942"/>
    <x v="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6"/>
    <m/>
    <s v="technology/wearables"/>
    <s v="technology"/>
    <s v="wearables"/>
    <x v="943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.325999999999999"/>
    <m/>
    <s v="technology/wearables"/>
    <s v="technology"/>
    <s v="wearables"/>
    <x v="944"/>
    <x v="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"/>
    <m/>
    <s v="technology/wearables"/>
    <s v="technology"/>
    <s v="wearables"/>
    <x v="945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5"/>
    <m/>
    <s v="technology/wearables"/>
    <s v="technology"/>
    <s v="wearables"/>
    <x v="946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m/>
    <s v="technology/wearables"/>
    <s v="technology"/>
    <s v="wearables"/>
    <x v="947"/>
    <x v="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m/>
    <s v="technology/wearables"/>
    <s v="technology"/>
    <s v="wearables"/>
    <x v="948"/>
    <x v="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"/>
    <m/>
    <s v="technology/wearables"/>
    <s v="technology"/>
    <s v="wearables"/>
    <x v="949"/>
    <x v="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.04"/>
    <m/>
    <s v="technology/wearables"/>
    <s v="technology"/>
    <s v="wearables"/>
    <x v="950"/>
    <x v="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.39"/>
    <m/>
    <s v="technology/wearables"/>
    <s v="technology"/>
    <s v="wearables"/>
    <x v="951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39.942857142857143"/>
    <m/>
    <s v="technology/wearables"/>
    <s v="technology"/>
    <s v="wearables"/>
    <x v="952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0.84"/>
    <m/>
    <s v="technology/wearables"/>
    <s v="technology"/>
    <s v="wearables"/>
    <x v="953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.406666666666666"/>
    <m/>
    <s v="technology/wearables"/>
    <s v="technology"/>
    <s v="wearables"/>
    <x v="954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3"/>
    <m/>
    <s v="technology/wearables"/>
    <s v="technology"/>
    <s v="wearables"/>
    <x v="955"/>
    <x v="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2"/>
    <m/>
    <s v="technology/wearables"/>
    <s v="technology"/>
    <s v="wearables"/>
    <x v="956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4"/>
    <m/>
    <s v="technology/wearables"/>
    <s v="technology"/>
    <s v="wearables"/>
    <x v="957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.328275684711327"/>
    <m/>
    <s v="technology/wearables"/>
    <s v="technology"/>
    <s v="wearables"/>
    <x v="958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8.86"/>
    <m/>
    <s v="technology/wearables"/>
    <s v="technology"/>
    <s v="wearables"/>
    <x v="959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.100628930817614"/>
    <m/>
    <s v="technology/wearables"/>
    <s v="technology"/>
    <s v="wearables"/>
    <x v="960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.188421052631583"/>
    <m/>
    <s v="technology/wearables"/>
    <s v="technology"/>
    <s v="wearables"/>
    <x v="961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.48"/>
    <m/>
    <s v="technology/wearables"/>
    <s v="technology"/>
    <s v="wearables"/>
    <x v="962"/>
    <x v="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"/>
    <m/>
    <s v="technology/wearables"/>
    <s v="technology"/>
    <s v="wearables"/>
    <x v="963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0.79909090909090907"/>
    <m/>
    <s v="technology/wearables"/>
    <s v="technology"/>
    <s v="wearables"/>
    <x v="964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19999999999999"/>
    <m/>
    <s v="technology/wearables"/>
    <s v="technology"/>
    <s v="wearables"/>
    <x v="965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4.799999999999999"/>
    <m/>
    <s v="technology/wearables"/>
    <s v="technology"/>
    <s v="wearables"/>
    <x v="966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7.810000000000002"/>
    <m/>
    <s v="technology/wearables"/>
    <s v="technology"/>
    <s v="wearables"/>
    <x v="967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"/>
    <m/>
    <s v="technology/wearables"/>
    <s v="technology"/>
    <s v="wearables"/>
    <x v="968"/>
    <x v="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6.666666666666664"/>
    <m/>
    <s v="technology/wearables"/>
    <s v="technology"/>
    <s v="wearables"/>
    <x v="969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5.92"/>
    <m/>
    <s v="technology/wearables"/>
    <s v="technology"/>
    <s v="wearables"/>
    <x v="970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.22599999999999998"/>
    <m/>
    <s v="technology/wearables"/>
    <s v="technology"/>
    <s v="wearables"/>
    <x v="971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4.625"/>
    <m/>
    <s v="technology/wearables"/>
    <s v="technology"/>
    <s v="wearables"/>
    <x v="972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7"/>
    <m/>
    <s v="technology/wearables"/>
    <s v="technology"/>
    <s v="wearables"/>
    <x v="973"/>
    <x v="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0.55999999999999994"/>
    <m/>
    <s v="technology/wearables"/>
    <s v="technology"/>
    <s v="wearables"/>
    <x v="974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8"/>
    <m/>
    <s v="technology/wearables"/>
    <s v="technology"/>
    <s v="wearables"/>
    <x v="97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"/>
    <m/>
    <s v="technology/wearables"/>
    <s v="technology"/>
    <s v="wearables"/>
    <x v="976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3.666666666666664"/>
    <m/>
    <s v="technology/wearables"/>
    <s v="technology"/>
    <s v="wearables"/>
    <x v="977"/>
    <x v="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.263267182990241"/>
    <m/>
    <s v="technology/wearables"/>
    <s v="technology"/>
    <s v="wearables"/>
    <x v="978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2.817599999999999"/>
    <m/>
    <s v="technology/wearables"/>
    <s v="technology"/>
    <s v="wearables"/>
    <x v="979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4.860000000000001"/>
    <m/>
    <s v="technology/wearables"/>
    <s v="technology"/>
    <s v="wearables"/>
    <x v="980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2"/>
    <m/>
    <s v="technology/wearables"/>
    <s v="technology"/>
    <s v="wearables"/>
    <x v="981"/>
    <x v="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4E-2"/>
    <m/>
    <s v="technology/wearables"/>
    <s v="technology"/>
    <s v="wearables"/>
    <x v="982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29.506136117214709"/>
    <m/>
    <s v="technology/wearables"/>
    <s v="technology"/>
    <s v="wearables"/>
    <x v="983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"/>
    <m/>
    <s v="technology/wearables"/>
    <s v="technology"/>
    <s v="wearables"/>
    <x v="984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3"/>
    <m/>
    <s v="technology/wearables"/>
    <s v="technology"/>
    <s v="wearables"/>
    <x v="985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2.75"/>
    <m/>
    <s v="technology/wearables"/>
    <s v="technology"/>
    <s v="wearables"/>
    <x v="986"/>
    <x v="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.22"/>
    <m/>
    <s v="technology/wearables"/>
    <s v="technology"/>
    <s v="wearables"/>
    <x v="987"/>
    <x v="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m/>
    <s v="technology/wearables"/>
    <s v="technology"/>
    <s v="wearables"/>
    <x v="988"/>
    <x v="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6.77"/>
    <m/>
    <s v="technology/wearables"/>
    <s v="technology"/>
    <s v="wearables"/>
    <x v="989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.104"/>
    <m/>
    <s v="technology/wearables"/>
    <s v="technology"/>
    <s v="wearables"/>
    <x v="990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"/>
    <m/>
    <s v="technology/wearables"/>
    <s v="technology"/>
    <s v="wearables"/>
    <x v="991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.46699999999999997"/>
    <m/>
    <s v="technology/wearables"/>
    <s v="technology"/>
    <s v="wearables"/>
    <x v="992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.087142857142858"/>
    <m/>
    <s v="technology/wearables"/>
    <s v="technology"/>
    <s v="wearables"/>
    <x v="993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2"/>
    <m/>
    <s v="technology/wearables"/>
    <s v="technology"/>
    <s v="wearables"/>
    <x v="994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6"/>
    <m/>
    <s v="technology/wearables"/>
    <s v="technology"/>
    <s v="wearables"/>
    <x v="995"/>
    <x v="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"/>
    <m/>
    <s v="technology/wearables"/>
    <s v="technology"/>
    <s v="wearables"/>
    <x v="996"/>
    <x v="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3"/>
    <m/>
    <s v="technology/wearables"/>
    <s v="technology"/>
    <s v="wearables"/>
    <x v="997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8.558333333333337"/>
    <m/>
    <s v="technology/wearables"/>
    <s v="technology"/>
    <s v="wearables"/>
    <x v="998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7"/>
    <m/>
    <s v="technology/wearables"/>
    <s v="technology"/>
    <s v="wearables"/>
    <x v="999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1"/>
    <m/>
    <s v="technology/wearables"/>
    <s v="technology"/>
    <s v="wearables"/>
    <x v="1000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n v="104"/>
    <n v="1300"/>
    <s v="technology/wearables"/>
    <s v="technology"/>
    <s v="wearables"/>
    <x v="1001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29.6029602960296"/>
    <m/>
    <s v="technology/wearables"/>
    <s v="technology"/>
    <s v="wearables"/>
    <x v="1002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.055"/>
    <m/>
    <s v="technology/wearables"/>
    <s v="technology"/>
    <s v="wearables"/>
    <x v="1003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.207999999999998"/>
    <m/>
    <s v="technology/wearables"/>
    <s v="technology"/>
    <s v="wearables"/>
    <x v="1004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.051000000000002"/>
    <m/>
    <s v="technology/wearables"/>
    <s v="technology"/>
    <s v="wearables"/>
    <x v="1005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5"/>
    <m/>
    <s v="technology/wearables"/>
    <s v="technology"/>
    <s v="wearables"/>
    <x v="1006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.32"/>
    <m/>
    <s v="technology/wearables"/>
    <s v="technology"/>
    <s v="wearables"/>
    <x v="1007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.26737967914438499"/>
    <m/>
    <s v="technology/wearables"/>
    <s v="technology"/>
    <s v="wearables"/>
    <x v="1008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.13"/>
    <m/>
    <s v="technology/wearables"/>
    <s v="technology"/>
    <s v="wearables"/>
    <x v="1009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.19088937093275488"/>
    <m/>
    <s v="technology/wearables"/>
    <s v="technology"/>
    <s v="wearables"/>
    <x v="1010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.375"/>
    <m/>
    <s v="technology/wearables"/>
    <s v="technology"/>
    <s v="wearables"/>
    <x v="1011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n v="21535.021000000001"/>
    <n v="1389.3561935483872"/>
    <s v="technology/wearables"/>
    <s v="technology"/>
    <s v="wearables"/>
    <x v="1012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4.527999999999999"/>
    <m/>
    <s v="technology/wearables"/>
    <s v="technology"/>
    <s v="wearables"/>
    <x v="1013"/>
    <x v="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0.599999999999998"/>
    <m/>
    <s v="technology/wearables"/>
    <s v="technology"/>
    <s v="wearables"/>
    <x v="1014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7"/>
    <m/>
    <s v="technology/wearables"/>
    <s v="technology"/>
    <s v="wearables"/>
    <x v="1015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"/>
    <m/>
    <s v="technology/wearables"/>
    <s v="technology"/>
    <s v="wearables"/>
    <x v="101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2.878799999999998"/>
    <m/>
    <s v="technology/wearables"/>
    <s v="technology"/>
    <s v="wearables"/>
    <x v="1017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"/>
    <m/>
    <s v="technology/wearables"/>
    <s v="technology"/>
    <s v="wearables"/>
    <x v="1018"/>
    <x v="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.333333333333336"/>
    <m/>
    <s v="technology/wearables"/>
    <s v="technology"/>
    <s v="wearables"/>
    <x v="1019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5.54838709677421"/>
    <n v="106.2"/>
    <s v="music/electronic music"/>
    <s v="music"/>
    <s v="electronic music"/>
    <x v="1020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1.80366666666669"/>
    <n v="22.079728033472804"/>
    <s v="music/electronic music"/>
    <s v="music"/>
    <s v="electronic music"/>
    <x v="1021"/>
    <x v="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"/>
    <n v="31.054054054054053"/>
    <s v="music/electronic music"/>
    <s v="music"/>
    <s v="electronic music"/>
    <x v="1022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.15"/>
    <n v="36.206106870229007"/>
    <s v="music/electronic music"/>
    <s v="music"/>
    <s v="electronic music"/>
    <x v="1023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8.63774999999998"/>
    <n v="388.9762295081967"/>
    <s v="music/electronic music"/>
    <s v="music"/>
    <s v="electronic music"/>
    <x v="1024"/>
    <x v="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09.92831428571431"/>
    <n v="71.848571428571432"/>
    <s v="music/electronic music"/>
    <s v="music"/>
    <s v="electronic music"/>
    <x v="1025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.00828571428571"/>
    <n v="57.381803278688523"/>
    <s v="music/electronic music"/>
    <s v="music"/>
    <s v="electronic music"/>
    <x v="1026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.09292094387415"/>
    <n v="69.666666666666671"/>
    <s v="music/electronic music"/>
    <s v="music"/>
    <s v="electronic music"/>
    <x v="1027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.27000000000001"/>
    <n v="45.988235294117644"/>
    <s v="music/electronic music"/>
    <s v="music"/>
    <s v="electronic music"/>
    <x v="1028"/>
    <x v="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1.75999999999999"/>
    <n v="79.262411347517727"/>
    <s v="music/electronic music"/>
    <s v="music"/>
    <s v="electronic music"/>
    <x v="1029"/>
    <x v="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.09999999999997"/>
    <n v="43.031446540880502"/>
    <s v="music/electronic music"/>
    <s v="music"/>
    <s v="electronic music"/>
    <x v="103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.4"/>
    <n v="108.48484848484848"/>
    <s v="music/electronic music"/>
    <s v="music"/>
    <s v="electronic music"/>
    <x v="1031"/>
    <x v="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.49703703703703"/>
    <n v="61.029583333333335"/>
    <s v="music/electronic music"/>
    <s v="music"/>
    <s v="electronic music"/>
    <x v="1032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2.86144578313252"/>
    <n v="50.592592592592595"/>
    <s v="music/electronic music"/>
    <s v="music"/>
    <s v="electronic music"/>
    <x v="1033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.0018"/>
    <n v="39.157168674698795"/>
    <s v="music/electronic music"/>
    <s v="music"/>
    <s v="electronic music"/>
    <x v="1034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7.65217391304347"/>
    <n v="65.15789473684211"/>
    <s v="music/electronic music"/>
    <s v="music"/>
    <s v="electronic music"/>
    <x v="1035"/>
    <x v="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.36044444444444"/>
    <n v="23.963127962085309"/>
    <s v="music/electronic music"/>
    <s v="music"/>
    <s v="electronic music"/>
    <x v="1036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.1"/>
    <n v="48.61904761904762"/>
    <s v="music/electronic music"/>
    <s v="music"/>
    <s v="electronic music"/>
    <x v="1037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.33333333333334"/>
    <n v="35.73770491803279"/>
    <s v="music/electronic music"/>
    <s v="music"/>
    <s v="electronic music"/>
    <x v="1038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.19999999999999"/>
    <n v="21.366666666666667"/>
    <s v="music/electronic music"/>
    <s v="music"/>
    <s v="electronic music"/>
    <x v="1039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.29411764705882354"/>
    <m/>
    <s v="journalism/audio"/>
    <s v="journalism"/>
    <s v="audio"/>
    <x v="1040"/>
    <x v="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m/>
    <s v="journalism/audio"/>
    <s v="journalism"/>
    <s v="audio"/>
    <x v="104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"/>
    <m/>
    <s v="journalism/audio"/>
    <s v="journalism"/>
    <s v="audio"/>
    <x v="104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8"/>
    <m/>
    <s v="journalism/audio"/>
    <s v="journalism"/>
    <s v="audio"/>
    <x v="1043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5E-2"/>
    <m/>
    <s v="journalism/audio"/>
    <s v="journalism"/>
    <s v="audio"/>
    <x v="1044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7"/>
    <m/>
    <s v="journalism/audio"/>
    <s v="journalism"/>
    <s v="audio"/>
    <x v="1045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m/>
    <s v="journalism/audio"/>
    <s v="journalism"/>
    <s v="audio"/>
    <x v="1046"/>
    <x v="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.05"/>
    <m/>
    <s v="journalism/audio"/>
    <s v="journalism"/>
    <s v="audio"/>
    <x v="1047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"/>
    <m/>
    <s v="journalism/audio"/>
    <s v="journalism"/>
    <s v="audio"/>
    <x v="1048"/>
    <x v="6"/>
  </r>
  <r>
    <n v="1049"/>
    <s v="J1 (Canceled)"/>
    <s v="------"/>
    <n v="12000"/>
    <n v="0"/>
    <x v="1"/>
    <x v="0"/>
    <s v="USD"/>
    <n v="1455272445"/>
    <n v="1452680445"/>
    <b v="0"/>
    <n v="0"/>
    <b v="0"/>
    <n v="0"/>
    <m/>
    <s v="journalism/audio"/>
    <s v="journalism"/>
    <s v="audio"/>
    <x v="1049"/>
    <x v="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m/>
    <s v="journalism/audio"/>
    <s v="journalism"/>
    <s v="audio"/>
    <x v="1050"/>
    <x v="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m/>
    <s v="journalism/audio"/>
    <s v="journalism"/>
    <s v="audio"/>
    <x v="1051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m/>
    <s v="journalism/audio"/>
    <s v="journalism"/>
    <s v="audio"/>
    <x v="105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m/>
    <s v="journalism/audio"/>
    <s v="journalism"/>
    <s v="audio"/>
    <x v="1053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m/>
    <s v="journalism/audio"/>
    <s v="journalism"/>
    <s v="audio"/>
    <x v="1054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m/>
    <s v="journalism/audio"/>
    <s v="journalism"/>
    <s v="audio"/>
    <x v="1055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m/>
    <s v="journalism/audio"/>
    <s v="journalism"/>
    <s v="audio"/>
    <x v="1056"/>
    <x v="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m/>
    <s v="journalism/audio"/>
    <s v="journalism"/>
    <s v="audio"/>
    <x v="1057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m/>
    <s v="journalism/audio"/>
    <s v="journalism"/>
    <s v="audio"/>
    <x v="1058"/>
    <x v="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m/>
    <s v="journalism/audio"/>
    <s v="journalism"/>
    <s v="audio"/>
    <x v="1059"/>
    <x v="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m/>
    <s v="journalism/audio"/>
    <s v="journalism"/>
    <s v="audio"/>
    <x v="1060"/>
    <x v="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m/>
    <s v="journalism/audio"/>
    <s v="journalism"/>
    <s v="audio"/>
    <x v="1061"/>
    <x v="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.477386934673376"/>
    <m/>
    <s v="journalism/audio"/>
    <s v="journalism"/>
    <s v="audio"/>
    <x v="1062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m/>
    <s v="journalism/audio"/>
    <s v="journalism"/>
    <s v="audio"/>
    <x v="1063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"/>
    <m/>
    <s v="games/video games"/>
    <s v="games"/>
    <s v="video games"/>
    <x v="1064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"/>
    <m/>
    <s v="games/video games"/>
    <s v="games"/>
    <s v="video games"/>
    <x v="1065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"/>
    <m/>
    <s v="games/video games"/>
    <s v="games"/>
    <s v="video games"/>
    <x v="1066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m/>
    <s v="games/video games"/>
    <s v="games"/>
    <s v="video games"/>
    <x v="1067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.15"/>
    <m/>
    <s v="games/video games"/>
    <s v="games"/>
    <s v="video games"/>
    <x v="1068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8.636363636363633"/>
    <m/>
    <s v="games/video games"/>
    <s v="games"/>
    <s v="video games"/>
    <x v="1069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0.70000000000000007"/>
    <m/>
    <s v="games/video games"/>
    <s v="games"/>
    <s v="video games"/>
    <x v="1070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m/>
    <s v="games/video games"/>
    <s v="games"/>
    <s v="video games"/>
    <x v="1071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2"/>
    <m/>
    <s v="games/video games"/>
    <s v="games"/>
    <s v="video games"/>
    <x v="1072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5"/>
    <m/>
    <s v="games/video games"/>
    <s v="games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5"/>
    <m/>
    <s v="games/video games"/>
    <s v="games"/>
    <s v="video games"/>
    <x v="1074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5"/>
    <m/>
    <s v="games/video games"/>
    <s v="games"/>
    <s v="video games"/>
    <x v="107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2.765333333333331"/>
    <m/>
    <s v="games/video games"/>
    <s v="games"/>
    <s v="video games"/>
    <x v="1076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.376000000000001"/>
    <m/>
    <s v="games/video games"/>
    <s v="games"/>
    <s v="video games"/>
    <x v="1077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5"/>
    <m/>
    <s v="games/video games"/>
    <s v="games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8"/>
    <m/>
    <s v="games/video games"/>
    <s v="games"/>
    <s v="video games"/>
    <x v="1079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4"/>
    <m/>
    <s v="games/video games"/>
    <s v="games"/>
    <s v="video games"/>
    <x v="1080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2E-2"/>
    <m/>
    <s v="games/video games"/>
    <s v="games"/>
    <s v="video games"/>
    <x v="1081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0.55999999999999994"/>
    <m/>
    <s v="games/video games"/>
    <s v="games"/>
    <s v="video games"/>
    <x v="108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0.82000000000000006"/>
    <m/>
    <s v="games/video games"/>
    <s v="games"/>
    <s v="video games"/>
    <x v="1083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m/>
    <s v="games/video games"/>
    <s v="games"/>
    <s v="video games"/>
    <x v="1084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"/>
    <m/>
    <s v="games/video games"/>
    <s v="games"/>
    <s v="video games"/>
    <x v="1085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43E-2"/>
    <m/>
    <s v="games/video games"/>
    <s v="games"/>
    <s v="video games"/>
    <x v="1086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m/>
    <s v="games/video games"/>
    <s v="games"/>
    <s v="video games"/>
    <x v="1087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.182977777777777"/>
    <m/>
    <s v="games/video games"/>
    <s v="games"/>
    <s v="video games"/>
    <x v="1088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2"/>
    <m/>
    <s v="games/video games"/>
    <s v="games"/>
    <s v="video games"/>
    <x v="1089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5E-2"/>
    <m/>
    <s v="games/video games"/>
    <s v="games"/>
    <s v="video games"/>
    <x v="109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2.5"/>
    <m/>
    <s v="games/video games"/>
    <s v="games"/>
    <s v="video games"/>
    <x v="109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"/>
    <m/>
    <s v="games/video games"/>
    <s v="games"/>
    <s v="video games"/>
    <x v="1092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.083333333333334"/>
    <m/>
    <s v="games/video games"/>
    <s v="games"/>
    <s v="video games"/>
    <x v="1093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.300055555555556"/>
    <m/>
    <s v="games/video games"/>
    <s v="games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"/>
    <m/>
    <s v="games/video games"/>
    <s v="games"/>
    <s v="video games"/>
    <x v="1095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7.933333333333334"/>
    <m/>
    <s v="games/video games"/>
    <s v="games"/>
    <s v="video games"/>
    <x v="1096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7E-2"/>
    <m/>
    <s v="games/video games"/>
    <s v="games"/>
    <s v="video games"/>
    <x v="1097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6"/>
    <m/>
    <s v="games/video games"/>
    <s v="games"/>
    <s v="video games"/>
    <x v="1098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0.5"/>
    <m/>
    <s v="games/video games"/>
    <s v="games"/>
    <s v="video games"/>
    <x v="1099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"/>
    <m/>
    <s v="games/video games"/>
    <s v="games"/>
    <s v="video games"/>
    <x v="110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1000000000000002E-2"/>
    <m/>
    <s v="games/video games"/>
    <s v="games"/>
    <s v="video games"/>
    <x v="1101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5"/>
    <m/>
    <s v="games/video games"/>
    <s v="games"/>
    <s v="video games"/>
    <x v="110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"/>
    <m/>
    <s v="games/video games"/>
    <s v="games"/>
    <s v="video games"/>
    <x v="1103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71"/>
    <m/>
    <s v="games/video games"/>
    <s v="games"/>
    <s v="video games"/>
    <x v="1104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.159"/>
    <m/>
    <s v="games/video games"/>
    <s v="games"/>
    <s v="video games"/>
    <x v="110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.25"/>
    <m/>
    <s v="games/video games"/>
    <s v="games"/>
    <s v="video games"/>
    <x v="1106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m/>
    <s v="games/video games"/>
    <s v="games"/>
    <s v="video games"/>
    <x v="1107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"/>
    <m/>
    <s v="games/video games"/>
    <s v="games"/>
    <s v="video games"/>
    <x v="1108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.44999999999999996"/>
    <m/>
    <s v="games/video games"/>
    <s v="games"/>
    <s v="video games"/>
    <x v="1109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0.51"/>
    <m/>
    <s v="games/video games"/>
    <s v="games"/>
    <s v="video games"/>
    <x v="1110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.04"/>
    <m/>
    <s v="games/video games"/>
    <s v="games"/>
    <s v="video games"/>
    <x v="111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5.537409090909087"/>
    <m/>
    <s v="games/video games"/>
    <s v="games"/>
    <s v="video games"/>
    <x v="1112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0.5"/>
    <m/>
    <s v="games/video games"/>
    <s v="games"/>
    <s v="video games"/>
    <x v="1113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.16666666666666669"/>
    <m/>
    <s v="games/video games"/>
    <s v="games"/>
    <s v="video games"/>
    <x v="1114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.13250000000000001"/>
    <m/>
    <s v="games/video games"/>
    <s v="games"/>
    <s v="video games"/>
    <x v="111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7E-2"/>
    <m/>
    <s v="games/video games"/>
    <s v="games"/>
    <s v="video games"/>
    <x v="1116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7"/>
    <m/>
    <s v="games/video games"/>
    <s v="games"/>
    <s v="video games"/>
    <x v="1117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"/>
    <m/>
    <s v="games/video games"/>
    <s v="games"/>
    <s v="video games"/>
    <x v="1118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.23809523809523811"/>
    <m/>
    <s v="games/video games"/>
    <s v="games"/>
    <s v="video games"/>
    <x v="1119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m/>
    <s v="games/video games"/>
    <s v="games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599999999999999E-2"/>
    <m/>
    <s v="games/video games"/>
    <s v="games"/>
    <s v="video games"/>
    <x v="1121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m/>
    <s v="games/video games"/>
    <s v="games"/>
    <s v="video games"/>
    <x v="1122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.22"/>
    <m/>
    <s v="games/video games"/>
    <s v="games"/>
    <s v="video games"/>
    <x v="1123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.47222222222222221"/>
    <m/>
    <s v="games/mobile games"/>
    <s v="games"/>
    <s v="mobile games"/>
    <x v="1124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m/>
    <s v="games/mobile games"/>
    <s v="games"/>
    <s v="mobile games"/>
    <x v="1125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0.5"/>
    <m/>
    <s v="games/mobile games"/>
    <s v="games"/>
    <s v="mobile games"/>
    <x v="1126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"/>
    <m/>
    <s v="games/mobile games"/>
    <s v="games"/>
    <s v="mobile games"/>
    <x v="1127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n v="0.1"/>
    <m/>
    <s v="games/mobile games"/>
    <s v="games"/>
    <s v="mobile games"/>
    <x v="1128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.105"/>
    <m/>
    <s v="games/mobile games"/>
    <s v="games"/>
    <s v="mobile games"/>
    <x v="1129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.22"/>
    <m/>
    <s v="games/mobile games"/>
    <s v="games"/>
    <s v="mobile games"/>
    <x v="1130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m/>
    <s v="games/mobile games"/>
    <s v="games"/>
    <s v="mobile games"/>
    <x v="1131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.38"/>
    <m/>
    <s v="games/mobile games"/>
    <s v="games"/>
    <s v="mobile games"/>
    <x v="113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0.66666666666666674"/>
    <m/>
    <s v="games/mobile games"/>
    <s v="games"/>
    <s v="mobile games"/>
    <x v="1133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1E-3"/>
    <m/>
    <s v="games/mobile games"/>
    <s v="games"/>
    <s v="mobile games"/>
    <x v="1134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m/>
    <s v="games/mobile games"/>
    <s v="games"/>
    <s v="mobile games"/>
    <x v="1135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7"/>
    <m/>
    <s v="games/mobile games"/>
    <s v="games"/>
    <s v="mobile games"/>
    <x v="1136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39.5"/>
    <m/>
    <s v="games/mobile games"/>
    <s v="games"/>
    <s v="mobile games"/>
    <x v="1137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.35714285714285715"/>
    <m/>
    <s v="games/mobile games"/>
    <s v="games"/>
    <s v="mobile games"/>
    <x v="1138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E-2"/>
    <m/>
    <s v="games/mobile games"/>
    <s v="games"/>
    <s v="mobile games"/>
    <x v="1139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m/>
    <s v="games/mobile games"/>
    <s v="games"/>
    <s v="mobile games"/>
    <x v="114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m/>
    <s v="games/mobile games"/>
    <s v="games"/>
    <s v="mobile games"/>
    <x v="1141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m/>
    <s v="games/mobile games"/>
    <s v="games"/>
    <s v="mobile games"/>
    <x v="1142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.41333333333333333"/>
    <m/>
    <s v="games/mobile games"/>
    <s v="games"/>
    <s v="mobile games"/>
    <x v="1143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m/>
    <s v="food/food trucks"/>
    <s v="food"/>
    <s v="food trucks"/>
    <x v="1144"/>
    <x v="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.125"/>
    <m/>
    <s v="food/food trucks"/>
    <s v="food"/>
    <s v="food trucks"/>
    <x v="1145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9"/>
    <m/>
    <s v="food/food trucks"/>
    <s v="food"/>
    <s v="food trucks"/>
    <x v="1146"/>
    <x v="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m/>
    <s v="food/food trucks"/>
    <s v="food"/>
    <s v="food trucks"/>
    <x v="1147"/>
    <x v="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.48666666666666669"/>
    <m/>
    <s v="food/food trucks"/>
    <s v="food"/>
    <s v="food trucks"/>
    <x v="1148"/>
    <x v="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.15"/>
    <m/>
    <s v="food/food trucks"/>
    <s v="food"/>
    <s v="food trucks"/>
    <x v="1149"/>
    <x v="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.08"/>
    <m/>
    <s v="food/food trucks"/>
    <s v="food"/>
    <s v="food trucks"/>
    <x v="1150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m/>
    <s v="food/food trucks"/>
    <s v="food"/>
    <s v="food trucks"/>
    <x v="1151"/>
    <x v="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5"/>
    <m/>
    <s v="food/food trucks"/>
    <s v="food"/>
    <s v="food trucks"/>
    <x v="1152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0.625"/>
    <m/>
    <s v="food/food trucks"/>
    <s v="food"/>
    <s v="food trucks"/>
    <x v="1153"/>
    <x v="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"/>
    <m/>
    <s v="food/food trucks"/>
    <s v="food"/>
    <s v="food trucks"/>
    <x v="1154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0.752"/>
    <m/>
    <s v="food/food trucks"/>
    <s v="food"/>
    <s v="food trucks"/>
    <x v="1155"/>
    <x v="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m/>
    <s v="food/food trucks"/>
    <s v="food"/>
    <s v="food trucks"/>
    <x v="1156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"/>
    <m/>
    <s v="food/food trucks"/>
    <s v="food"/>
    <s v="food trucks"/>
    <x v="1157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.46666666666666673"/>
    <m/>
    <s v="food/food trucks"/>
    <s v="food"/>
    <s v="food trucks"/>
    <x v="1158"/>
    <x v="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m/>
    <s v="food/food trucks"/>
    <s v="food"/>
    <s v="food trucks"/>
    <x v="1159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"/>
    <m/>
    <s v="food/food trucks"/>
    <s v="food"/>
    <s v="food trucks"/>
    <x v="1160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m/>
    <s v="food/food trucks"/>
    <s v="food"/>
    <s v="food trucks"/>
    <x v="116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41E-2"/>
    <m/>
    <s v="food/food trucks"/>
    <s v="food"/>
    <s v="food trucks"/>
    <x v="1162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m/>
    <s v="food/food trucks"/>
    <s v="food"/>
    <s v="food trucks"/>
    <x v="1163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m/>
    <s v="food/food trucks"/>
    <s v="food"/>
    <s v="food trucks"/>
    <x v="1164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0.705000000000002"/>
    <m/>
    <s v="food/food trucks"/>
    <s v="food"/>
    <s v="food trucks"/>
    <x v="1165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.139999999999997"/>
    <m/>
    <s v="food/food trucks"/>
    <s v="food"/>
    <s v="food trucks"/>
    <x v="1166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6"/>
    <m/>
    <s v="food/food trucks"/>
    <s v="food"/>
    <s v="food trucks"/>
    <x v="1167"/>
    <x v="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1"/>
    <m/>
    <s v="food/food trucks"/>
    <s v="food"/>
    <s v="food trucks"/>
    <x v="1168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.16999999999999998"/>
    <m/>
    <s v="food/food trucks"/>
    <s v="food"/>
    <s v="food trucks"/>
    <x v="1169"/>
    <x v="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.4"/>
    <m/>
    <s v="food/food trucks"/>
    <s v="food"/>
    <s v="food trucks"/>
    <x v="1170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.1"/>
    <m/>
    <s v="food/food trucks"/>
    <s v="food"/>
    <s v="food trucks"/>
    <x v="1171"/>
    <x v="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m/>
    <s v="food/food trucks"/>
    <s v="food"/>
    <s v="food trucks"/>
    <x v="1172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E-2"/>
    <m/>
    <s v="food/food trucks"/>
    <s v="food"/>
    <s v="food trucks"/>
    <x v="1173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2"/>
    <m/>
    <s v="food/food trucks"/>
    <s v="food"/>
    <s v="food trucks"/>
    <x v="117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3"/>
    <m/>
    <s v="food/food trucks"/>
    <s v="food"/>
    <s v="food trucks"/>
    <x v="1175"/>
    <x v="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3E-3"/>
    <m/>
    <s v="food/food trucks"/>
    <s v="food"/>
    <s v="food trucks"/>
    <x v="1176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m/>
    <s v="food/food trucks"/>
    <s v="food"/>
    <s v="food trucks"/>
    <x v="1177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1E-3"/>
    <m/>
    <s v="food/food trucks"/>
    <s v="food"/>
    <s v="food trucks"/>
    <x v="1178"/>
    <x v="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9"/>
    <m/>
    <s v="food/food trucks"/>
    <s v="food"/>
    <s v="food trucks"/>
    <x v="1179"/>
    <x v="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1.75"/>
    <m/>
    <s v="food/food trucks"/>
    <s v="food"/>
    <s v="food trucks"/>
    <x v="1180"/>
    <x v="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2E-3"/>
    <m/>
    <s v="food/food trucks"/>
    <s v="food"/>
    <s v="food trucks"/>
    <x v="118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"/>
    <m/>
    <s v="food/food trucks"/>
    <s v="food"/>
    <s v="food trucks"/>
    <x v="1182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m/>
    <s v="food/food trucks"/>
    <s v="food"/>
    <s v="food trucks"/>
    <x v="1183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4.93636363636362"/>
    <n v="61.562666666666665"/>
    <s v="photography/photobooks"/>
    <s v="photography"/>
    <s v="photobooks"/>
    <x v="1184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.44"/>
    <n v="118.73873873873873"/>
    <s v="photography/photobooks"/>
    <s v="photography"/>
    <s v="photobooks"/>
    <x v="1185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6.73333333333332"/>
    <n v="65.081300813008127"/>
    <s v="photography/photobooks"/>
    <s v="photography"/>
    <s v="photobooks"/>
    <x v="1186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.12571428571428"/>
    <n v="130.15714285714284"/>
    <s v="photography/photobooks"/>
    <s v="photography"/>
    <s v="photobooks"/>
    <x v="1187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0.54999999999998"/>
    <n v="37.776470588235291"/>
    <s v="photography/photobooks"/>
    <s v="photography"/>
    <s v="photobooks"/>
    <x v="1188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7.77777777777777"/>
    <n v="112.79069767441861"/>
    <s v="photography/photobooks"/>
    <s v="photography"/>
    <s v="photobooks"/>
    <x v="1189"/>
    <x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307692307692"/>
    <s v="photography/photobooks"/>
    <s v="photography"/>
    <s v="photobooks"/>
    <x v="1190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.07407407407408"/>
    <n v="89.242424242424249"/>
    <s v="photography/photobooks"/>
    <s v="photography"/>
    <s v="photobooks"/>
    <x v="1191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33333333333332"/>
    <s v="photography/photobooks"/>
    <s v="photography"/>
    <s v="photobooks"/>
    <x v="1192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3.95714285714286"/>
    <n v="79.967032967032964"/>
    <s v="photography/photobooks"/>
    <s v="photography"/>
    <s v="photobooks"/>
    <x v="1193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.24"/>
    <n v="56.414565826330531"/>
    <s v="photography/photobooks"/>
    <s v="photography"/>
    <s v="photobooks"/>
    <x v="1194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1764705882348"/>
    <s v="photography/photobooks"/>
    <s v="photography"/>
    <s v="photobooks"/>
    <x v="1195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69.91034482758624"/>
    <n v="76.439453125"/>
    <s v="photography/photobooks"/>
    <s v="photography"/>
    <s v="photobooks"/>
    <x v="1196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.29333333333332"/>
    <n v="121"/>
    <s v="photography/photobooks"/>
    <s v="photography"/>
    <s v="photobooks"/>
    <x v="1197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0.59999999999997"/>
    <n v="54.616766467065865"/>
    <s v="photography/photobooks"/>
    <s v="photography"/>
    <s v="photobooks"/>
    <x v="1198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.31677953348381"/>
    <n v="299.22222222222223"/>
    <s v="photography/photobooks"/>
    <s v="photography"/>
    <s v="photobooks"/>
    <x v="1199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5.60416666666667"/>
    <n v="58.533980582524272"/>
    <s v="photography/photobooks"/>
    <s v="photography"/>
    <s v="photobooks"/>
    <x v="1200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.43783333333334"/>
    <n v="55.371801801801809"/>
    <s v="photography/photobooks"/>
    <s v="photography"/>
    <s v="photobooks"/>
    <x v="1201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.244"/>
    <n v="183.80442804428046"/>
    <s v="photography/photobooks"/>
    <s v="photography"/>
    <s v="photobooks"/>
    <x v="1202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.45398773006136"/>
    <n v="165.34653465346534"/>
    <s v="photography/photobooks"/>
    <s v="photography"/>
    <s v="photobooks"/>
    <x v="1203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2.94615384615385"/>
    <n v="234.78947368421052"/>
    <s v="photography/photobooks"/>
    <s v="photography"/>
    <s v="photobooks"/>
    <x v="120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0.86153846153847"/>
    <n v="211.48387096774192"/>
    <s v="photography/photobooks"/>
    <s v="photography"/>
    <s v="photobooks"/>
    <x v="1205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4.99999999999999"/>
    <n v="32.34375"/>
    <s v="photography/photobooks"/>
    <s v="photography"/>
    <s v="photobooks"/>
    <x v="1206"/>
    <x v="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.16766467065868"/>
    <n v="123.37588652482269"/>
    <s v="photography/photobooks"/>
    <s v="photography"/>
    <s v="photobooks"/>
    <x v="1207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.29999999999998"/>
    <n v="207.06666666666666"/>
    <s v="photography/photobooks"/>
    <s v="photography"/>
    <s v="photobooks"/>
    <x v="1208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08695652174"/>
    <s v="photography/photobooks"/>
    <s v="photography"/>
    <s v="photobooks"/>
    <x v="1209"/>
    <x v="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.31499999999997"/>
    <n v="493.81553398058253"/>
    <s v="photography/photobooks"/>
    <s v="photography"/>
    <s v="photobooks"/>
    <x v="1210"/>
    <x v="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.1"/>
    <n v="168.5"/>
    <s v="photography/photobooks"/>
    <s v="photography"/>
    <s v="photobooks"/>
    <x v="1211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.04"/>
    <n v="38.867469879518069"/>
    <s v="photography/photobooks"/>
    <s v="photography"/>
    <s v="photobooks"/>
    <x v="1212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.23076923076924"/>
    <n v="61.527777777777779"/>
    <s v="photography/photobooks"/>
    <s v="photography"/>
    <s v="photobooks"/>
    <x v="1213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1.80000000000001"/>
    <n v="105.44"/>
    <s v="photography/photobooks"/>
    <s v="photography"/>
    <s v="photobooks"/>
    <x v="1214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.0802000000001"/>
    <n v="71.592003642987251"/>
    <s v="photography/photobooks"/>
    <s v="photography"/>
    <s v="photobooks"/>
    <x v="1215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5.70000000000002"/>
    <n v="91.882882882882882"/>
    <s v="photography/photobooks"/>
    <s v="photography"/>
    <s v="photobooks"/>
    <x v="1216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2.60000000000001"/>
    <n v="148.57377049180329"/>
    <s v="photography/photobooks"/>
    <s v="photography"/>
    <s v="photobooks"/>
    <x v="1217"/>
    <x v="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.27777777777777"/>
    <n v="174.2134831460674"/>
    <s v="photography/photobooks"/>
    <s v="photography"/>
    <s v="photobooks"/>
    <x v="1218"/>
    <x v="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.16819571865443"/>
    <n v="102.86166007905139"/>
    <s v="photography/photobooks"/>
    <s v="photography"/>
    <s v="photobooks"/>
    <x v="1219"/>
    <x v="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3.76666666666668"/>
    <n v="111.17857142857143"/>
    <s v="photography/photobooks"/>
    <s v="photography"/>
    <s v="photobooks"/>
    <x v="1220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.40954545454547"/>
    <n v="23.796213592233013"/>
    <s v="photography/photobooks"/>
    <s v="photography"/>
    <s v="photobooks"/>
    <x v="1221"/>
    <x v="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.375"/>
    <n v="81.268115942028984"/>
    <s v="photography/photobooks"/>
    <s v="photography"/>
    <s v="photobooks"/>
    <x v="1222"/>
    <x v="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.10606060606061"/>
    <n v="116.21465968586388"/>
    <s v="photography/photobooks"/>
    <s v="photography"/>
    <s v="photobooks"/>
    <x v="1223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73"/>
    <m/>
    <s v="music/world music"/>
    <s v="music"/>
    <s v="world music"/>
    <x v="122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5"/>
    <m/>
    <s v="music/world music"/>
    <s v="music"/>
    <s v="world music"/>
    <x v="1225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"/>
    <m/>
    <s v="music/world music"/>
    <s v="music"/>
    <s v="world music"/>
    <x v="1226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m/>
    <s v="music/world music"/>
    <s v="music"/>
    <s v="world music"/>
    <x v="1227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.299999999999997"/>
    <m/>
    <s v="music/world music"/>
    <s v="music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0.90909090909090906"/>
    <m/>
    <s v="music/world music"/>
    <s v="music"/>
    <s v="world music"/>
    <x v="1229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m/>
    <s v="music/world music"/>
    <s v="music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m/>
    <s v="music/world music"/>
    <s v="music"/>
    <s v="world music"/>
    <x v="1231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0.8"/>
    <m/>
    <s v="music/world music"/>
    <s v="music"/>
    <s v="world music"/>
    <x v="1232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1.600000000000001"/>
    <m/>
    <s v="music/world music"/>
    <s v="music"/>
    <s v="world music"/>
    <x v="1233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m/>
    <s v="music/world music"/>
    <s v="music"/>
    <s v="world music"/>
    <x v="1234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19"/>
    <m/>
    <s v="music/world music"/>
    <s v="music"/>
    <s v="world music"/>
    <x v="1235"/>
    <x v="6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m/>
    <s v="music/world music"/>
    <s v="music"/>
    <s v="world music"/>
    <x v="1236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m/>
    <s v="music/world music"/>
    <s v="music"/>
    <s v="world music"/>
    <x v="1237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7.8"/>
    <m/>
    <s v="music/world music"/>
    <s v="music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m/>
    <s v="music/world music"/>
    <s v="music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7"/>
    <m/>
    <s v="music/world music"/>
    <s v="music"/>
    <s v="world music"/>
    <x v="1240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0.739999999999995"/>
    <m/>
    <s v="music/world music"/>
    <s v="music"/>
    <s v="world music"/>
    <x v="1241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0.54884742041712409"/>
    <m/>
    <s v="music/world music"/>
    <s v="music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.091666666666667"/>
    <m/>
    <s v="music/world music"/>
    <s v="music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3.8"/>
    <n v="46.133333333333333"/>
    <s v="music/rock"/>
    <s v="music"/>
    <s v="rock"/>
    <x v="124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.24999999999999"/>
    <n v="141.47058823529412"/>
    <s v="music/rock"/>
    <s v="music"/>
    <s v="rock"/>
    <x v="1245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3870967741936"/>
    <s v="music/rock"/>
    <s v="music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.14285714285715"/>
    <n v="85.5"/>
    <s v="music/rock"/>
    <s v="music"/>
    <s v="rock"/>
    <x v="1247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1.63999999999999"/>
    <n v="64.254237288135599"/>
    <s v="music/rock"/>
    <s v="music"/>
    <s v="rock"/>
    <x v="1248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.44"/>
    <n v="64.46913580246914"/>
    <s v="music/rock"/>
    <s v="music"/>
    <s v="rock"/>
    <x v="1249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.15333333333331"/>
    <n v="118.2007874015748"/>
    <s v="music/rock"/>
    <s v="music"/>
    <s v="rock"/>
    <x v="1250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1.8"/>
    <n v="82.540540540540547"/>
    <s v="music/rock"/>
    <s v="music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7.65714285714284"/>
    <n v="34.170212765957444"/>
    <s v="music/rock"/>
    <s v="music"/>
    <s v="rock"/>
    <x v="1252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.2"/>
    <n v="42.73322081575246"/>
    <s v="music/rock"/>
    <s v="music"/>
    <s v="rock"/>
    <x v="1253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8.85074626865671"/>
    <n v="94.489361702127653"/>
    <s v="music/rock"/>
    <s v="music"/>
    <s v="rock"/>
    <x v="125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.36666666666667"/>
    <n v="55.697247706422019"/>
    <s v="music/rock"/>
    <s v="music"/>
    <s v="rock"/>
    <x v="1255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7.96376666666666"/>
    <n v="98.030831024930734"/>
    <s v="music/rock"/>
    <s v="music"/>
    <s v="rock"/>
    <x v="1256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4.72727272727275"/>
    <n v="92.102272727272734"/>
    <s v="music/rock"/>
    <s v="music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.14633333333336"/>
    <n v="38.175462686567165"/>
    <s v="music/rock"/>
    <s v="music"/>
    <s v="rock"/>
    <x v="1258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.24"/>
    <n v="27.145833333333332"/>
    <s v="music/rock"/>
    <s v="music"/>
    <s v="rock"/>
    <x v="1259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66666666666667"/>
    <n v="50.689189189189186"/>
    <s v="music/rock"/>
    <s v="music"/>
    <s v="rock"/>
    <x v="1260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.25"/>
    <n v="38.942307692307693"/>
    <s v="music/rock"/>
    <s v="music"/>
    <s v="rock"/>
    <x v="1261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.41538461538462"/>
    <n v="77.638095238095232"/>
    <s v="music/rock"/>
    <s v="music"/>
    <s v="rock"/>
    <x v="1262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36585365853661"/>
    <s v="music/rock"/>
    <s v="music"/>
    <s v="rock"/>
    <x v="1263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.46153846153845"/>
    <n v="31.823529411764707"/>
    <s v="music/rock"/>
    <s v="music"/>
    <s v="rock"/>
    <x v="126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.14771428571429"/>
    <n v="63.184393939393942"/>
    <s v="music/rock"/>
    <s v="music"/>
    <s v="rock"/>
    <x v="1265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.47368421052632"/>
    <n v="190.9"/>
    <s v="music/rock"/>
    <s v="music"/>
    <s v="rock"/>
    <x v="1266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1.8"/>
    <n v="140.85534591194968"/>
    <s v="music/rock"/>
    <s v="music"/>
    <s v="rock"/>
    <x v="1267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6.66666666666667"/>
    <n v="76.92307692307692"/>
    <s v="music/rock"/>
    <s v="music"/>
    <s v="rock"/>
    <x v="1268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8.64893617021276"/>
    <n v="99.15533980582525"/>
    <s v="music/rock"/>
    <s v="music"/>
    <s v="rock"/>
    <x v="1269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72"/>
    <n v="67.881656804733723"/>
    <s v="music/rock"/>
    <s v="music"/>
    <s v="rock"/>
    <x v="1270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1.8"/>
    <n v="246.29032258064515"/>
    <s v="music/rock"/>
    <s v="music"/>
    <s v="rock"/>
    <x v="1271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8571428571428"/>
    <s v="music/rock"/>
    <s v="music"/>
    <s v="rock"/>
    <x v="1272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3.49999999999999"/>
    <n v="76.666666666666671"/>
    <s v="music/rock"/>
    <s v="music"/>
    <s v="rock"/>
    <x v="1273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4.97535999999999"/>
    <n v="82.963254817987149"/>
    <s v="music/rock"/>
    <s v="music"/>
    <s v="rock"/>
    <x v="127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.14066666666668"/>
    <n v="62.522107969151669"/>
    <s v="music/rock"/>
    <s v="music"/>
    <s v="rock"/>
    <x v="1275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.42100000000001"/>
    <n v="46.06808823529412"/>
    <s v="music/rock"/>
    <s v="music"/>
    <s v="rock"/>
    <x v="1276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.12433333333333"/>
    <n v="38.543946731234868"/>
    <s v="music/rock"/>
    <s v="music"/>
    <s v="rock"/>
    <x v="127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4.93846153846152"/>
    <n v="53.005263157894738"/>
    <s v="music/rock"/>
    <s v="music"/>
    <s v="rock"/>
    <x v="1278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0.77157238734421"/>
    <n v="73.355396825396824"/>
    <s v="music/rock"/>
    <s v="music"/>
    <s v="rock"/>
    <x v="1279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0.91186666666665"/>
    <n v="127.97523076923076"/>
    <s v="music/rock"/>
    <s v="music"/>
    <s v="rock"/>
    <x v="128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0.71428571428572"/>
    <n v="104.72972972972973"/>
    <s v="music/rock"/>
    <s v="music"/>
    <s v="rock"/>
    <x v="1281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3.61333333333333"/>
    <n v="67.671532846715323"/>
    <s v="music/rock"/>
    <s v="music"/>
    <s v="rock"/>
    <x v="1282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.05"/>
    <n v="95.931818181818187"/>
    <s v="music/rock"/>
    <s v="music"/>
    <s v="rock"/>
    <x v="1283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1290322580641"/>
    <s v="theater/plays"/>
    <s v="theater"/>
    <s v="plays"/>
    <x v="1284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1.64999999999999"/>
    <n v="32.269841269841272"/>
    <s v="theater/plays"/>
    <s v="theater"/>
    <s v="plays"/>
    <x v="1285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.33333333333333"/>
    <n v="81.25"/>
    <s v="theater/plays"/>
    <s v="theater"/>
    <s v="plays"/>
    <x v="1286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s v="theater/plays"/>
    <s v="theater"/>
    <s v="plays"/>
    <x v="1287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.44999999999999"/>
    <n v="65.868852459016395"/>
    <s v="theater/plays"/>
    <s v="theater"/>
    <s v="plays"/>
    <x v="1288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.06666666666666"/>
    <n v="36.07692307692308"/>
    <s v="theater/plays"/>
    <s v="theater"/>
    <s v="plays"/>
    <x v="1289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8.57142857142857"/>
    <n v="44.186046511627907"/>
    <s v="theater/plays"/>
    <s v="theater"/>
    <s v="plays"/>
    <x v="1290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5.70000000000002"/>
    <n v="104.07142857142857"/>
    <s v="theater/plays"/>
    <s v="theater"/>
    <s v="plays"/>
    <x v="129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n v="35.96153846153846"/>
    <s v="theater/plays"/>
    <s v="theater"/>
    <s v="plays"/>
    <x v="1292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.23333333333333"/>
    <n v="127.79166666666667"/>
    <s v="theater/plays"/>
    <s v="theater"/>
    <s v="plays"/>
    <x v="1293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27272727272727"/>
    <s v="theater/plays"/>
    <s v="theater"/>
    <s v="plays"/>
    <x v="1294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1.96000000000001"/>
    <n v="39.828125"/>
    <s v="theater/plays"/>
    <s v="theater"/>
    <s v="plays"/>
    <x v="1295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.1764705882353"/>
    <n v="52.173913043478258"/>
    <s v="theater/plays"/>
    <s v="theater"/>
    <s v="plays"/>
    <x v="1296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09.52500000000001"/>
    <n v="92.037815126050418"/>
    <s v="theater/plays"/>
    <s v="theater"/>
    <s v="plays"/>
    <x v="1297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4.65"/>
    <n v="63.424242424242422"/>
    <s v="theater/plays"/>
    <s v="theater"/>
    <s v="plays"/>
    <x v="1298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25"/>
    <s v="theater/plays"/>
    <s v="theater"/>
    <s v="plays"/>
    <x v="1299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s v="theater/plays"/>
    <s v="theater"/>
    <s v="plays"/>
    <x v="130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2.75000000000001"/>
    <n v="70.862068965517238"/>
    <s v="theater/plays"/>
    <s v="theater"/>
    <s v="plays"/>
    <x v="130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s v="theater/plays"/>
    <s v="theater"/>
    <s v="plays"/>
    <x v="1302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.26085714285716"/>
    <n v="42.214166666666671"/>
    <s v="theater/plays"/>
    <s v="theater"/>
    <s v="plays"/>
    <x v="1303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39.627499999999998"/>
    <m/>
    <s v="technology/wearables"/>
    <s v="technology"/>
    <s v="wearables"/>
    <x v="1304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5.976666666666663"/>
    <m/>
    <s v="technology/wearables"/>
    <s v="technology"/>
    <s v="wearables"/>
    <x v="1305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.24636363636364"/>
    <m/>
    <s v="technology/wearables"/>
    <s v="technology"/>
    <s v="wearables"/>
    <x v="1306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1.514000000000001"/>
    <m/>
    <s v="technology/wearables"/>
    <s v="technology"/>
    <s v="wearables"/>
    <x v="1307"/>
    <x v="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.360000000000001"/>
    <m/>
    <s v="technology/wearables"/>
    <s v="technology"/>
    <s v="wearables"/>
    <x v="1308"/>
    <x v="6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n v="111.99130434782609"/>
    <n v="367.97142857142859"/>
    <s v="technology/wearables"/>
    <s v="technology"/>
    <s v="wearables"/>
    <x v="1309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5.5"/>
    <m/>
    <s v="technology/wearables"/>
    <s v="technology"/>
    <s v="wearables"/>
    <x v="1310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.027999999999999"/>
    <m/>
    <s v="technology/wearables"/>
    <s v="technology"/>
    <s v="wearables"/>
    <x v="1311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0.60869565217391308"/>
    <m/>
    <s v="technology/wearables"/>
    <s v="technology"/>
    <s v="wearables"/>
    <x v="1312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.114999999999998"/>
    <m/>
    <s v="technology/wearables"/>
    <s v="technology"/>
    <s v="wearables"/>
    <x v="1313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7"/>
    <m/>
    <s v="technology/wearables"/>
    <s v="technology"/>
    <s v="wearables"/>
    <x v="1314"/>
    <x v="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.404000000000003"/>
    <m/>
    <s v="technology/wearables"/>
    <s v="technology"/>
    <s v="wearables"/>
    <x v="1315"/>
    <x v="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3"/>
    <m/>
    <s v="technology/wearables"/>
    <s v="technology"/>
    <s v="wearables"/>
    <x v="1316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4"/>
    <m/>
    <s v="technology/wearables"/>
    <s v="technology"/>
    <s v="wearables"/>
    <x v="1317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.324999999999999"/>
    <m/>
    <s v="technology/wearables"/>
    <s v="technology"/>
    <s v="wearables"/>
    <x v="1318"/>
    <x v="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.103448275862069"/>
    <m/>
    <s v="technology/wearables"/>
    <s v="technology"/>
    <s v="wearables"/>
    <x v="1319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0.503"/>
    <m/>
    <s v="technology/wearables"/>
    <s v="technology"/>
    <s v="wearables"/>
    <x v="1320"/>
    <x v="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9"/>
    <m/>
    <s v="technology/wearables"/>
    <s v="technology"/>
    <s v="wearables"/>
    <x v="1321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.30285714285714288"/>
    <m/>
    <s v="technology/wearables"/>
    <s v="technology"/>
    <s v="wearables"/>
    <x v="1322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8"/>
    <m/>
    <s v="technology/wearables"/>
    <s v="technology"/>
    <s v="wearables"/>
    <x v="1323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"/>
    <m/>
    <s v="technology/wearables"/>
    <s v="technology"/>
    <s v="wearables"/>
    <x v="1324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7"/>
    <m/>
    <s v="technology/wearables"/>
    <s v="technology"/>
    <s v="wearables"/>
    <x v="1325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"/>
    <m/>
    <s v="technology/wearables"/>
    <s v="technology"/>
    <s v="wearables"/>
    <x v="1326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"/>
    <m/>
    <s v="technology/wearables"/>
    <s v="technology"/>
    <s v="wearables"/>
    <x v="1327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"/>
    <m/>
    <s v="technology/wearables"/>
    <s v="technology"/>
    <s v="wearables"/>
    <x v="1328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0.81600000000000006"/>
    <m/>
    <s v="technology/wearables"/>
    <s v="technology"/>
    <s v="wearables"/>
    <x v="1329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.494285714285713"/>
    <m/>
    <s v="technology/wearables"/>
    <s v="technology"/>
    <s v="wearables"/>
    <x v="1330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"/>
    <m/>
    <s v="technology/wearables"/>
    <s v="technology"/>
    <s v="wearables"/>
    <x v="1331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m/>
    <s v="technology/wearables"/>
    <s v="technology"/>
    <s v="wearables"/>
    <x v="1332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m/>
    <s v="technology/wearables"/>
    <s v="technology"/>
    <s v="wearables"/>
    <x v="1333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0.754135338345865"/>
    <m/>
    <s v="technology/wearables"/>
    <s v="technology"/>
    <s v="wearables"/>
    <x v="1334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19.759999999999998"/>
    <m/>
    <s v="technology/wearables"/>
    <s v="technology"/>
    <s v="wearables"/>
    <x v="1335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4.946999999999989"/>
    <m/>
    <s v="technology/wearables"/>
    <s v="technology"/>
    <s v="wearables"/>
    <x v="1336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.381999999999998"/>
    <m/>
    <s v="technology/wearables"/>
    <s v="technology"/>
    <s v="wearables"/>
    <x v="1337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2"/>
    <m/>
    <s v="technology/wearables"/>
    <s v="technology"/>
    <s v="wearables"/>
    <x v="1338"/>
    <x v="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5"/>
    <m/>
    <s v="technology/wearables"/>
    <s v="technology"/>
    <s v="wearables"/>
    <x v="1339"/>
    <x v="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m/>
    <s v="technology/wearables"/>
    <s v="technology"/>
    <s v="wearables"/>
    <x v="1340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.36"/>
    <m/>
    <s v="technology/wearables"/>
    <s v="technology"/>
    <s v="wearables"/>
    <x v="1341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.2"/>
    <m/>
    <s v="technology/wearables"/>
    <s v="technology"/>
    <s v="wearables"/>
    <x v="1342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n v="102.298"/>
    <n v="158.35603715170279"/>
    <s v="technology/wearables"/>
    <s v="technology"/>
    <s v="wearables"/>
    <x v="1343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7.73333333333335"/>
    <n v="40.762589928057551"/>
    <s v="publishing/nonfiction"/>
    <s v="publishing"/>
    <s v="nonfiction"/>
    <x v="1344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1428571428569"/>
    <s v="publishing/nonfiction"/>
    <s v="publishing"/>
    <s v="nonfiction"/>
    <x v="1345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.32653061224491"/>
    <n v="48.449664429530202"/>
    <s v="publishing/nonfiction"/>
    <s v="publishing"/>
    <s v="nonfiction"/>
    <x v="1346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.2"/>
    <n v="82.41935483870968"/>
    <s v="publishing/nonfiction"/>
    <s v="publishing"/>
    <s v="nonfiction"/>
    <x v="1347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1.8723404255319"/>
    <n v="230.19230769230768"/>
    <s v="publishing/nonfiction"/>
    <s v="publishing"/>
    <s v="nonfiction"/>
    <x v="1348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.2"/>
    <n v="59.360465116279073"/>
    <s v="publishing/nonfiction"/>
    <s v="publishing"/>
    <s v="nonfiction"/>
    <x v="1349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.05"/>
    <n v="66.698717948717942"/>
    <s v="publishing/nonfiction"/>
    <s v="publishing"/>
    <s v="nonfiction"/>
    <x v="1350"/>
    <x v="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.265"/>
    <n v="168.77500000000001"/>
    <s v="publishing/nonfiction"/>
    <s v="publishing"/>
    <s v="nonfiction"/>
    <x v="1351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.13999999999999"/>
    <n v="59.973568281938327"/>
    <s v="publishing/nonfiction"/>
    <s v="publishing"/>
    <s v="nonfiction"/>
    <x v="1352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3.6"/>
    <n v="31.80952380952381"/>
    <s v="publishing/nonfiction"/>
    <s v="publishing"/>
    <s v="nonfiction"/>
    <x v="1353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.25"/>
    <n v="24.421875"/>
    <s v="publishing/nonfiction"/>
    <s v="publishing"/>
    <s v="nonfiction"/>
    <x v="1354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2.67999999999999"/>
    <n v="25.347107438016529"/>
    <s v="publishing/nonfiction"/>
    <s v="publishing"/>
    <s v="nonfiction"/>
    <x v="1355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2.81058823529412"/>
    <n v="71.443218390804603"/>
    <s v="publishing/nonfiction"/>
    <s v="publishing"/>
    <s v="nonfiction"/>
    <x v="1356"/>
    <x v="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.29999999999998"/>
    <n v="38.553846153846152"/>
    <s v="publishing/nonfiction"/>
    <s v="publishing"/>
    <s v="nonfiction"/>
    <x v="1357"/>
    <x v="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1.66666666666667"/>
    <n v="68.367346938775512"/>
    <s v="publishing/nonfiction"/>
    <s v="publishing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75757575757575"/>
    <n v="40.210526315789473"/>
    <s v="publishing/nonfiction"/>
    <s v="publishing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.2"/>
    <n v="32.074074074074076"/>
    <s v="publishing/nonfiction"/>
    <s v="publishing"/>
    <s v="nonfiction"/>
    <x v="1360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5.98333333333333"/>
    <n v="28.632575757575758"/>
    <s v="publishing/nonfiction"/>
    <s v="publishing"/>
    <s v="nonfiction"/>
    <x v="1361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.1"/>
    <n v="43.64"/>
    <s v="publishing/nonfiction"/>
    <s v="publishing"/>
    <s v="nonfiction"/>
    <x v="1362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s v="publishing/nonfiction"/>
    <s v="publishing"/>
    <s v="nonfiction"/>
    <x v="1363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8.64285714285714"/>
    <n v="346.04166666666669"/>
    <s v="music/rock"/>
    <s v="music"/>
    <s v="rock"/>
    <x v="136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.26666666666667"/>
    <n v="81.739130434782609"/>
    <s v="music/rock"/>
    <s v="music"/>
    <s v="rock"/>
    <x v="1365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.48920000000001"/>
    <n v="64.535306122448986"/>
    <s v="music/rock"/>
    <s v="music"/>
    <s v="rock"/>
    <x v="1366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.26"/>
    <n v="63.477777777777774"/>
    <s v="music/rock"/>
    <s v="music"/>
    <s v="rock"/>
    <x v="1367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0.7"/>
    <n v="63.620689655172413"/>
    <s v="music/rock"/>
    <s v="music"/>
    <s v="rock"/>
    <x v="1368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.34805315203954"/>
    <n v="83.967068965517228"/>
    <s v="music/rock"/>
    <s v="music"/>
    <s v="rock"/>
    <x v="1369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3.66666666666666"/>
    <n v="77.75"/>
    <s v="music/rock"/>
    <s v="music"/>
    <s v="rock"/>
    <x v="1370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.08672667523933"/>
    <n v="107.07142857142857"/>
    <s v="music/rock"/>
    <s v="music"/>
    <s v="rock"/>
    <x v="1371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s v="music/rock"/>
    <s v="music"/>
    <s v="rock"/>
    <x v="1372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.01"/>
    <n v="201.94230769230768"/>
    <s v="music/rock"/>
    <s v="music"/>
    <s v="rock"/>
    <x v="1373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.46666666666667"/>
    <n v="43.060606060606062"/>
    <s v="music/rock"/>
    <s v="music"/>
    <s v="rock"/>
    <x v="137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.32499999999999"/>
    <n v="62.871559633027523"/>
    <s v="music/rock"/>
    <s v="music"/>
    <s v="rock"/>
    <x v="1375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.48648648648651"/>
    <n v="55.607142857142854"/>
    <s v="music/rock"/>
    <s v="music"/>
    <s v="rock"/>
    <x v="1376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.15384615384616"/>
    <n v="48.70967741935484"/>
    <s v="music/rock"/>
    <s v="music"/>
    <s v="rock"/>
    <x v="1377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.35000000000002"/>
    <n v="30.578947368421051"/>
    <s v="music/rock"/>
    <s v="music"/>
    <s v="rock"/>
    <x v="1378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1.60000000000001"/>
    <n v="73.907284768211923"/>
    <s v="music/rock"/>
    <s v="music"/>
    <s v="rock"/>
    <x v="1379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s v="music/rock"/>
    <s v="music"/>
    <s v="rock"/>
    <x v="1380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.1"/>
    <n v="73.356164383561648"/>
    <s v="music/rock"/>
    <s v="music"/>
    <s v="rock"/>
    <x v="1381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.3625"/>
    <n v="56.412162162162161"/>
    <s v="music/rock"/>
    <s v="music"/>
    <s v="rock"/>
    <x v="1382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.40909090909091"/>
    <n v="50.247311827956992"/>
    <s v="music/rock"/>
    <s v="music"/>
    <s v="rock"/>
    <x v="1383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.08571428571429"/>
    <n v="68.936507936507937"/>
    <s v="music/rock"/>
    <s v="music"/>
    <s v="rock"/>
    <x v="138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.406125"/>
    <n v="65.914104477611943"/>
    <s v="music/rock"/>
    <s v="music"/>
    <s v="rock"/>
    <x v="1385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8.75"/>
    <n v="62.5"/>
    <s v="music/rock"/>
    <s v="music"/>
    <s v="rock"/>
    <x v="1386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6.625"/>
    <n v="70.064102564102569"/>
    <s v="music/rock"/>
    <s v="music"/>
    <s v="rock"/>
    <x v="1387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4.8074"/>
    <n v="60.181874999999998"/>
    <s v="music/rock"/>
    <s v="music"/>
    <s v="rock"/>
    <x v="1388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.4"/>
    <n v="21.382352941176471"/>
    <s v="music/rock"/>
    <s v="music"/>
    <s v="rock"/>
    <x v="1389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.10714285714285"/>
    <n v="160.78947368421052"/>
    <s v="music/rock"/>
    <s v="music"/>
    <s v="rock"/>
    <x v="1390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.2"/>
    <n v="42.384615384615387"/>
    <s v="music/rock"/>
    <s v="music"/>
    <s v="rock"/>
    <x v="1391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64000000000001"/>
    <n v="27.317307692307693"/>
    <s v="music/rock"/>
    <s v="music"/>
    <s v="rock"/>
    <x v="1392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.35000000000001"/>
    <n v="196.82692307692307"/>
    <s v="music/rock"/>
    <s v="music"/>
    <s v="rock"/>
    <x v="1393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.13333333333334"/>
    <n v="53.882352941176471"/>
    <s v="music/rock"/>
    <s v="music"/>
    <s v="rock"/>
    <x v="139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1.88571428571427"/>
    <n v="47.756097560975611"/>
    <s v="music/rock"/>
    <s v="music"/>
    <s v="rock"/>
    <x v="1395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.3"/>
    <n v="88.191780821917803"/>
    <s v="music/rock"/>
    <s v="music"/>
    <s v="rock"/>
    <x v="1396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85000000000001"/>
    <n v="72.056962025316452"/>
    <s v="music/rock"/>
    <s v="music"/>
    <s v="rock"/>
    <x v="1397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09.68181818181819"/>
    <n v="74.246153846153845"/>
    <s v="music/rock"/>
    <s v="music"/>
    <s v="rock"/>
    <x v="1398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.14444444444443"/>
    <n v="61.701086956521742"/>
    <s v="music/rock"/>
    <s v="music"/>
    <s v="rock"/>
    <x v="1399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.42857142857144"/>
    <n v="17.235294117647058"/>
    <s v="music/rock"/>
    <s v="music"/>
    <s v="rock"/>
    <x v="1400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6.52000000000004"/>
    <n v="51.720833333333331"/>
    <s v="music/rock"/>
    <s v="music"/>
    <s v="rock"/>
    <x v="1401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.16"/>
    <n v="24.150442477876105"/>
    <s v="music/rock"/>
    <s v="music"/>
    <s v="rock"/>
    <x v="1402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2.57499999999999"/>
    <n v="62.166666666666664"/>
    <s v="music/rock"/>
    <s v="music"/>
    <s v="rock"/>
    <x v="1403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"/>
    <m/>
    <s v="publishing/translations"/>
    <s v="publishing"/>
    <s v="translations"/>
    <x v="1404"/>
    <x v="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.42"/>
    <m/>
    <s v="publishing/translations"/>
    <s v="publishing"/>
    <s v="translations"/>
    <x v="1405"/>
    <x v="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.125"/>
    <m/>
    <s v="publishing/translations"/>
    <s v="publishing"/>
    <s v="translations"/>
    <x v="1406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0.5"/>
    <m/>
    <s v="publishing/translations"/>
    <s v="publishing"/>
    <s v="translations"/>
    <x v="1407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3"/>
    <m/>
    <s v="publishing/translations"/>
    <s v="publishing"/>
    <s v="translations"/>
    <x v="1408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m/>
    <s v="publishing/translations"/>
    <s v="publishing"/>
    <s v="translations"/>
    <x v="1409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2"/>
    <m/>
    <s v="publishing/translations"/>
    <s v="publishing"/>
    <s v="translations"/>
    <x v="1410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.23333333333333336"/>
    <m/>
    <s v="publishing/translations"/>
    <s v="publishing"/>
    <s v="translations"/>
    <x v="1411"/>
    <x v="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2"/>
    <m/>
    <s v="publishing/translations"/>
    <s v="publishing"/>
    <s v="translations"/>
    <x v="1412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m/>
    <s v="publishing/translations"/>
    <s v="publishing"/>
    <s v="translations"/>
    <x v="1413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.2"/>
    <m/>
    <s v="publishing/translations"/>
    <s v="publishing"/>
    <s v="translations"/>
    <x v="1414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.181818181818183"/>
    <m/>
    <s v="publishing/translations"/>
    <s v="publishing"/>
    <s v="translations"/>
    <x v="1415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m/>
    <s v="publishing/translations"/>
    <s v="publishing"/>
    <s v="translations"/>
    <x v="1416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"/>
    <m/>
    <s v="publishing/translations"/>
    <s v="publishing"/>
    <s v="translations"/>
    <x v="1417"/>
    <x v="6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.2"/>
    <m/>
    <s v="publishing/translations"/>
    <s v="publishing"/>
    <s v="translations"/>
    <x v="1418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3"/>
    <m/>
    <s v="publishing/translations"/>
    <s v="publishing"/>
    <s v="translations"/>
    <x v="1419"/>
    <x v="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"/>
    <m/>
    <s v="publishing/translations"/>
    <s v="publishing"/>
    <s v="translations"/>
    <x v="1420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.1"/>
    <m/>
    <s v="publishing/translations"/>
    <s v="publishing"/>
    <s v="translations"/>
    <x v="1421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.104"/>
    <m/>
    <s v="publishing/translations"/>
    <s v="publishing"/>
    <s v="translations"/>
    <x v="1422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.33333333333333337"/>
    <m/>
    <s v="publishing/translations"/>
    <s v="publishing"/>
    <s v="translations"/>
    <x v="1423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.36"/>
    <m/>
    <s v="publishing/translations"/>
    <s v="publishing"/>
    <s v="translations"/>
    <x v="1424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m/>
    <s v="publishing/translations"/>
    <s v="publishing"/>
    <s v="translations"/>
    <x v="1425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m/>
    <s v="publishing/translations"/>
    <s v="publishing"/>
    <s v="translations"/>
    <x v="1426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800000000000008"/>
    <m/>
    <s v="publishing/translations"/>
    <s v="publishing"/>
    <s v="translations"/>
    <x v="1427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5"/>
    <m/>
    <s v="publishing/translations"/>
    <s v="publishing"/>
    <s v="translations"/>
    <x v="1428"/>
    <x v="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m/>
    <s v="publishing/translations"/>
    <s v="publishing"/>
    <s v="translations"/>
    <x v="1429"/>
    <x v="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"/>
    <m/>
    <s v="publishing/translations"/>
    <s v="publishing"/>
    <s v="translations"/>
    <x v="1430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1.94705882352941"/>
    <m/>
    <s v="publishing/translations"/>
    <s v="publishing"/>
    <s v="translations"/>
    <x v="1431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m/>
    <s v="publishing/translations"/>
    <s v="publishing"/>
    <s v="translations"/>
    <x v="1432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3"/>
    <m/>
    <s v="publishing/translations"/>
    <s v="publishing"/>
    <s v="translations"/>
    <x v="1433"/>
    <x v="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09"/>
    <m/>
    <s v="publishing/translations"/>
    <s v="publishing"/>
    <s v="translations"/>
    <x v="1434"/>
    <x v="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.1"/>
    <m/>
    <s v="publishing/translations"/>
    <s v="publishing"/>
    <s v="translations"/>
    <x v="1435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0.77"/>
    <m/>
    <s v="publishing/translations"/>
    <s v="publishing"/>
    <s v="translations"/>
    <x v="1436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6.900000000000002"/>
    <m/>
    <s v="publishing/translations"/>
    <s v="publishing"/>
    <s v="translations"/>
    <x v="1437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m/>
    <s v="publishing/translations"/>
    <s v="publishing"/>
    <s v="translations"/>
    <x v="1438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"/>
    <m/>
    <s v="publishing/translations"/>
    <s v="publishing"/>
    <s v="translations"/>
    <x v="1439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7E-3"/>
    <m/>
    <s v="publishing/translations"/>
    <s v="publishing"/>
    <s v="translations"/>
    <x v="1440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"/>
    <m/>
    <s v="publishing/translations"/>
    <s v="publishing"/>
    <s v="translations"/>
    <x v="1441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m/>
    <s v="publishing/translations"/>
    <s v="publishing"/>
    <s v="translations"/>
    <x v="144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m/>
    <s v="publishing/translations"/>
    <s v="publishing"/>
    <s v="translations"/>
    <x v="1443"/>
    <x v="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m/>
    <s v="publishing/translations"/>
    <s v="publishing"/>
    <s v="translations"/>
    <x v="1444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m/>
    <s v="publishing/translations"/>
    <s v="publishing"/>
    <s v="translations"/>
    <x v="1445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m/>
    <s v="publishing/translations"/>
    <s v="publishing"/>
    <s v="translations"/>
    <x v="1446"/>
    <x v="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2"/>
    <m/>
    <s v="publishing/translations"/>
    <s v="publishing"/>
    <s v="translations"/>
    <x v="1447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m/>
    <s v="publishing/translations"/>
    <s v="publishing"/>
    <s v="translations"/>
    <x v="1448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m/>
    <s v="publishing/translations"/>
    <s v="publishing"/>
    <s v="translations"/>
    <x v="1449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E-3"/>
    <m/>
    <s v="publishing/translations"/>
    <s v="publishing"/>
    <s v="translations"/>
    <x v="1450"/>
    <x v="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2"/>
    <m/>
    <s v="publishing/translations"/>
    <s v="publishing"/>
    <s v="translations"/>
    <x v="1451"/>
    <x v="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m/>
    <s v="publishing/translations"/>
    <s v="publishing"/>
    <s v="translations"/>
    <x v="1452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m/>
    <s v="publishing/translations"/>
    <s v="publishing"/>
    <s v="translations"/>
    <x v="145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0.85714285714285721"/>
    <m/>
    <s v="publishing/translations"/>
    <s v="publishing"/>
    <s v="translations"/>
    <x v="1454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0.5"/>
    <m/>
    <s v="publishing/translations"/>
    <s v="publishing"/>
    <s v="translations"/>
    <x v="1455"/>
    <x v="6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4"/>
    <m/>
    <s v="publishing/translations"/>
    <s v="publishing"/>
    <s v="translations"/>
    <x v="1456"/>
    <x v="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m/>
    <s v="publishing/translations"/>
    <s v="publishing"/>
    <s v="translations"/>
    <x v="1457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m/>
    <s v="publishing/translations"/>
    <s v="publishing"/>
    <s v="translations"/>
    <x v="1458"/>
    <x v="6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m/>
    <s v="publishing/translations"/>
    <s v="publishing"/>
    <s v="translations"/>
    <x v="1459"/>
    <x v="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m/>
    <s v="publishing/translations"/>
    <s v="publishing"/>
    <s v="translations"/>
    <x v="1460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.24459999999999"/>
    <n v="44.66673529411765"/>
    <s v="publishing/radio &amp; podcasts"/>
    <s v="publishing"/>
    <s v="radio &amp; podcasts"/>
    <x v="1461"/>
    <x v="6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8.5175"/>
    <n v="28.937999999999999"/>
    <s v="publishing/radio &amp; podcasts"/>
    <s v="publishing"/>
    <s v="radio &amp; podcasts"/>
    <x v="1462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7.66666666666666"/>
    <n v="35.44"/>
    <s v="publishing/radio &amp; podcasts"/>
    <s v="publishing"/>
    <s v="radio &amp; podcasts"/>
    <x v="1463"/>
    <x v="6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.19999999999999"/>
    <n v="34.871794871794869"/>
    <s v="publishing/radio &amp; podcasts"/>
    <s v="publishing"/>
    <s v="radio &amp; podcasts"/>
    <x v="1464"/>
    <x v="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.41449999999998"/>
    <n v="52.622732513451197"/>
    <s v="publishing/radio &amp; podcasts"/>
    <s v="publishing"/>
    <s v="radio &amp; podcasts"/>
    <x v="1465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7.87731249999999"/>
    <n v="69.598266129032254"/>
    <s v="publishing/radio &amp; podcasts"/>
    <s v="publishing"/>
    <s v="radio &amp; podcasts"/>
    <x v="1466"/>
    <x v="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.08"/>
    <n v="76.72"/>
    <s v="publishing/radio &amp; podcasts"/>
    <s v="publishing"/>
    <s v="radio &amp; podcasts"/>
    <x v="1467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.36842105263158"/>
    <n v="33.191126279863482"/>
    <s v="publishing/radio &amp; podcasts"/>
    <s v="publishing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.42485875706214"/>
    <n v="149.46417445482865"/>
    <s v="publishing/radio &amp; podcasts"/>
    <s v="publishing"/>
    <s v="radio &amp; podcasts"/>
    <x v="1469"/>
    <x v="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.13333333333334"/>
    <n v="23.172839506172838"/>
    <s v="publishing/radio &amp; podcasts"/>
    <s v="publishing"/>
    <s v="radio &amp; podcasts"/>
    <x v="1470"/>
    <x v="6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3.840625"/>
    <n v="96.877551020408163"/>
    <s v="publishing/radio &amp; podcasts"/>
    <s v="publishing"/>
    <s v="radio &amp; podcasts"/>
    <x v="1471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8.70400000000001"/>
    <n v="103.20238095238095"/>
    <s v="publishing/radio &amp; podcasts"/>
    <s v="publishing"/>
    <s v="radio &amp; podcasts"/>
    <x v="1472"/>
    <x v="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0.51600000000001"/>
    <n v="38.462553191489363"/>
    <s v="publishing/radio &amp; podcasts"/>
    <s v="publishing"/>
    <s v="radio &amp; podcasts"/>
    <x v="1473"/>
    <x v="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.26666666666667"/>
    <n v="44.315789473684212"/>
    <s v="publishing/radio &amp; podcasts"/>
    <s v="publishing"/>
    <s v="radio &amp; podcasts"/>
    <x v="1474"/>
    <x v="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8.66966666666667"/>
    <n v="64.173356009070289"/>
    <s v="publishing/radio &amp; podcasts"/>
    <s v="publishing"/>
    <s v="radio &amp; podcasts"/>
    <x v="1475"/>
    <x v="6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1.55466666666666"/>
    <n v="43.333275109170302"/>
    <s v="publishing/radio &amp; podcasts"/>
    <s v="publishing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.31"/>
    <n v="90.495934959349597"/>
    <s v="publishing/radio &amp; podcasts"/>
    <s v="publishing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1.6142199999999"/>
    <n v="29.187190495010373"/>
    <s v="publishing/radio &amp; podcasts"/>
    <s v="publishing"/>
    <s v="radio &amp; podcasts"/>
    <x v="1478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.375"/>
    <n v="30.95774647887324"/>
    <s v="publishing/radio &amp; podcasts"/>
    <s v="publishing"/>
    <s v="radio &amp; podcasts"/>
    <x v="1479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.04040000000001"/>
    <n v="92.157795275590544"/>
    <s v="publishing/radio &amp; podcasts"/>
    <s v="publishing"/>
    <s v="radio &amp; podcasts"/>
    <x v="1480"/>
    <x v="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"/>
    <m/>
    <s v="publishing/fiction"/>
    <s v="publishing"/>
    <s v="fiction"/>
    <x v="1481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.1"/>
    <m/>
    <s v="publishing/fiction"/>
    <s v="publishing"/>
    <s v="fiction"/>
    <x v="1482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0.7142857142857143"/>
    <m/>
    <s v="publishing/fiction"/>
    <s v="publishing"/>
    <s v="fiction"/>
    <x v="1483"/>
    <x v="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m/>
    <s v="publishing/fiction"/>
    <s v="publishing"/>
    <s v="fiction"/>
    <x v="1484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5"/>
    <m/>
    <s v="publishing/fiction"/>
    <s v="publishing"/>
    <s v="fiction"/>
    <x v="1485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.24"/>
    <m/>
    <s v="publishing/fiction"/>
    <s v="publishing"/>
    <s v="fiction"/>
    <x v="1486"/>
    <x v="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m/>
    <s v="publishing/fiction"/>
    <s v="publishing"/>
    <s v="fiction"/>
    <x v="1487"/>
    <x v="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"/>
    <m/>
    <s v="publishing/fiction"/>
    <s v="publishing"/>
    <s v="fiction"/>
    <x v="1488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m/>
    <s v="publishing/fiction"/>
    <s v="publishing"/>
    <s v="fiction"/>
    <x v="1489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0.862068965517242"/>
    <m/>
    <s v="publishing/fiction"/>
    <s v="publishing"/>
    <s v="fiction"/>
    <x v="1490"/>
    <x v="6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1"/>
    <m/>
    <s v="publishing/fiction"/>
    <s v="publishing"/>
    <s v="fiction"/>
    <x v="1491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0.75"/>
    <m/>
    <s v="publishing/fiction"/>
    <s v="publishing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m/>
    <s v="publishing/fiction"/>
    <s v="publishing"/>
    <s v="fiction"/>
    <x v="1493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9"/>
    <m/>
    <s v="publishing/fiction"/>
    <s v="publishing"/>
    <s v="fiction"/>
    <x v="1494"/>
    <x v="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m/>
    <s v="publishing/fiction"/>
    <s v="publishing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m/>
    <s v="publishing/fiction"/>
    <s v="publishing"/>
    <s v="fiction"/>
    <x v="1496"/>
    <x v="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1E-3"/>
    <m/>
    <s v="publishing/fiction"/>
    <s v="publishing"/>
    <s v="fiction"/>
    <x v="1497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"/>
    <m/>
    <s v="publishing/fiction"/>
    <s v="publishing"/>
    <s v="fiction"/>
    <x v="1498"/>
    <x v="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.25"/>
    <m/>
    <s v="publishing/fiction"/>
    <s v="publishing"/>
    <s v="fiction"/>
    <x v="1499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.035714285714285"/>
    <m/>
    <s v="publishing/fiction"/>
    <s v="publishing"/>
    <s v="fiction"/>
    <x v="1500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.33076923076925"/>
    <n v="97.731073446327684"/>
    <s v="photography/photobooks"/>
    <s v="photography"/>
    <s v="photobooks"/>
    <x v="1501"/>
    <x v="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.44545454545455"/>
    <n v="67.835866261398181"/>
    <s v="photography/photobooks"/>
    <s v="photography"/>
    <s v="photobooks"/>
    <x v="1502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7.89146666666667"/>
    <n v="56.98492957746479"/>
    <s v="photography/photobooks"/>
    <s v="photography"/>
    <s v="photobooks"/>
    <x v="1503"/>
    <x v="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7.93846153846158"/>
    <n v="67.159851301115239"/>
    <s v="photography/photobooks"/>
    <s v="photography"/>
    <s v="photobooks"/>
    <x v="1504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3.58125"/>
    <n v="48.037681159420288"/>
    <s v="photography/photobooks"/>
    <s v="photography"/>
    <s v="photobooks"/>
    <x v="1505"/>
    <x v="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.4"/>
    <n v="38.860465116279073"/>
    <s v="photography/photobooks"/>
    <s v="photography"/>
    <s v="photobooks"/>
    <x v="1506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1818181818187"/>
    <s v="photography/photobooks"/>
    <s v="photography"/>
    <s v="photobooks"/>
    <x v="1507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0.76216216216217"/>
    <n v="97.113744075829388"/>
    <s v="photography/photobooks"/>
    <s v="photography"/>
    <s v="photobooks"/>
    <x v="1508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3.64125714285714"/>
    <n v="110.39397959183674"/>
    <s v="photography/photobooks"/>
    <s v="photography"/>
    <s v="photobooks"/>
    <x v="1509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.03500000000001"/>
    <n v="39.91506172839506"/>
    <s v="photography/photobooks"/>
    <s v="photography"/>
    <s v="photobooks"/>
    <x v="1510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1.79285714285714"/>
    <n v="75.975728155339809"/>
    <s v="photography/photobooks"/>
    <s v="photography"/>
    <s v="photobooks"/>
    <x v="1511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8.7714285714286"/>
    <n v="58.379104477611939"/>
    <s v="photography/photobooks"/>
    <s v="photography"/>
    <s v="photobooks"/>
    <x v="1512"/>
    <x v="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.01875000000001"/>
    <n v="55.82093023255814"/>
    <s v="photography/photobooks"/>
    <s v="photography"/>
    <s v="photobooks"/>
    <x v="1513"/>
    <x v="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.476"/>
    <n v="151.24431818181819"/>
    <s v="photography/photobooks"/>
    <s v="photography"/>
    <s v="photobooks"/>
    <x v="1514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.18899999999999"/>
    <n v="849.67027027027029"/>
    <s v="photography/photobooks"/>
    <s v="photography"/>
    <s v="photobooks"/>
    <x v="1515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8.65882352941176"/>
    <n v="159.24137931034483"/>
    <s v="photography/photobooks"/>
    <s v="photography"/>
    <s v="photobooks"/>
    <x v="1516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1.97999999999999"/>
    <n v="39.507317073170732"/>
    <s v="photography/photobooks"/>
    <s v="photography"/>
    <s v="photobooks"/>
    <x v="1517"/>
    <x v="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.36666666666665"/>
    <n v="130.52966101694915"/>
    <s v="photography/photobooks"/>
    <s v="photography"/>
    <s v="photobooks"/>
    <x v="1518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.36388888888889"/>
    <n v="64.156896551724131"/>
    <s v="photography/photobooks"/>
    <s v="photography"/>
    <s v="photobooks"/>
    <x v="1519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.47222222222223"/>
    <n v="111.52694610778443"/>
    <s v="photography/photobooks"/>
    <s v="photography"/>
    <s v="photobooks"/>
    <x v="1520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6.81333333333333"/>
    <n v="170.44680851063831"/>
    <s v="photography/photobooks"/>
    <s v="photography"/>
    <s v="photobooks"/>
    <x v="1521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8.96574712643678"/>
    <n v="133.7391592920354"/>
    <s v="photography/photobooks"/>
    <s v="photography"/>
    <s v="photobooks"/>
    <x v="1522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4.84324324324325"/>
    <n v="95.834024896265561"/>
    <s v="photography/photobooks"/>
    <s v="photography"/>
    <s v="photobooks"/>
    <x v="1523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6.99999999999997"/>
    <n v="221.78571428571428"/>
    <s v="photography/photobooks"/>
    <s v="photography"/>
    <s v="photobooks"/>
    <x v="1524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.00576923076923"/>
    <n v="32.315357142857138"/>
    <s v="photography/photobooks"/>
    <s v="photography"/>
    <s v="photobooks"/>
    <x v="1525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.32608695652173"/>
    <n v="98.839285714285708"/>
    <s v="photography/photobooks"/>
    <s v="photography"/>
    <s v="photobooks"/>
    <x v="1526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.44428571428573"/>
    <n v="55.222142857142863"/>
    <s v="photography/photobooks"/>
    <s v="photography"/>
    <s v="photobooks"/>
    <x v="1527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1.56666666666666"/>
    <n v="52.793750000000003"/>
    <s v="photography/photobooks"/>
    <s v="photography"/>
    <s v="photobooks"/>
    <x v="1528"/>
    <x v="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0.67894736842105"/>
    <n v="135.66666666666666"/>
    <s v="photography/photobooks"/>
    <s v="photography"/>
    <s v="photobooks"/>
    <x v="1529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4.82571428571427"/>
    <n v="53.991990846681922"/>
    <s v="photography/photobooks"/>
    <s v="photography"/>
    <s v="photobooks"/>
    <x v="153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5.95744680851064"/>
    <n v="56.643835616438359"/>
    <s v="photography/photobooks"/>
    <s v="photography"/>
    <s v="photobooks"/>
    <x v="1531"/>
    <x v="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.02000000000004"/>
    <n v="82.316326530612244"/>
    <s v="photography/photobooks"/>
    <s v="photography"/>
    <s v="photobooks"/>
    <x v="1532"/>
    <x v="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.14000000000001"/>
    <n v="88.26081081081081"/>
    <s v="photography/photobooks"/>
    <s v="photography"/>
    <s v="photobooks"/>
    <x v="1533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7.73333333333335"/>
    <n v="84.905149051490511"/>
    <s v="photography/photobooks"/>
    <s v="photography"/>
    <s v="photobooks"/>
    <x v="1534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.42499999999998"/>
    <n v="48.154545454545456"/>
    <s v="photography/photobooks"/>
    <s v="photography"/>
    <s v="photobooks"/>
    <x v="1535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.30841666666666"/>
    <n v="66.015406593406595"/>
    <s v="photography/photobooks"/>
    <s v="photography"/>
    <s v="photobooks"/>
    <x v="1536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79.9"/>
    <n v="96.375"/>
    <s v="photography/photobooks"/>
    <s v="photography"/>
    <s v="photobooks"/>
    <x v="1537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2.62857142857142"/>
    <n v="156.17391304347825"/>
    <s v="photography/photobooks"/>
    <s v="photography"/>
    <s v="photobooks"/>
    <x v="1538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5.98609999999999"/>
    <n v="95.764859154929582"/>
    <s v="photography/photobooks"/>
    <s v="photography"/>
    <s v="photobooks"/>
    <x v="1539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7.86666666666667"/>
    <n v="180.40816326530611"/>
    <s v="photography/photobooks"/>
    <s v="photography"/>
    <s v="photobooks"/>
    <x v="1540"/>
    <x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3E-2"/>
    <m/>
    <s v="photography/nature"/>
    <s v="photography"/>
    <s v="nature"/>
    <x v="1541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m/>
    <s v="photography/nature"/>
    <s v="photography"/>
    <s v="nature"/>
    <x v="1542"/>
    <x v="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.44444444444444442"/>
    <m/>
    <s v="photography/nature"/>
    <s v="photography"/>
    <s v="nature"/>
    <x v="1543"/>
    <x v="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m/>
    <s v="photography/nature"/>
    <s v="photography"/>
    <s v="nature"/>
    <x v="1544"/>
    <x v="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3E-2"/>
    <m/>
    <s v="photography/nature"/>
    <s v="photography"/>
    <s v="nature"/>
    <x v="1545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8.9"/>
    <m/>
    <s v="photography/nature"/>
    <s v="photography"/>
    <s v="nature"/>
    <x v="1546"/>
    <x v="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m/>
    <s v="photography/nature"/>
    <s v="photography"/>
    <s v="nature"/>
    <x v="1547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2"/>
    <m/>
    <s v="photography/nature"/>
    <s v="photography"/>
    <s v="nature"/>
    <x v="1548"/>
    <x v="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m/>
    <s v="photography/nature"/>
    <s v="photography"/>
    <s v="nature"/>
    <x v="1549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.466666666666665"/>
    <m/>
    <s v="photography/nature"/>
    <s v="photography"/>
    <s v="nature"/>
    <x v="1550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m/>
    <s v="photography/nature"/>
    <s v="photography"/>
    <s v="nature"/>
    <x v="1551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.186046511627907"/>
    <m/>
    <s v="photography/nature"/>
    <s v="photography"/>
    <s v="nature"/>
    <x v="1552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m/>
    <s v="photography/nature"/>
    <s v="photography"/>
    <s v="nature"/>
    <x v="1553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m/>
    <s v="photography/nature"/>
    <s v="photography"/>
    <s v="nature"/>
    <x v="1554"/>
    <x v="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m/>
    <s v="photography/nature"/>
    <s v="photography"/>
    <s v="nature"/>
    <x v="1555"/>
    <x v="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.133333333333333"/>
    <m/>
    <s v="photography/nature"/>
    <s v="photography"/>
    <s v="nature"/>
    <x v="1556"/>
    <x v="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m/>
    <s v="photography/nature"/>
    <s v="photography"/>
    <s v="nature"/>
    <x v="1557"/>
    <x v="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7"/>
    <m/>
    <s v="photography/nature"/>
    <s v="photography"/>
    <s v="nature"/>
    <x v="1558"/>
    <x v="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.33333333333333337"/>
    <m/>
    <s v="photography/nature"/>
    <s v="photography"/>
    <s v="nature"/>
    <x v="155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2"/>
    <m/>
    <s v="photography/nature"/>
    <s v="photography"/>
    <s v="nature"/>
    <x v="1560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0.67"/>
    <m/>
    <s v="publishing/art books"/>
    <s v="publishing"/>
    <s v="art books"/>
    <x v="1561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m/>
    <s v="publishing/art books"/>
    <s v="publishing"/>
    <s v="art books"/>
    <x v="1562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5"/>
    <m/>
    <s v="publishing/art books"/>
    <s v="publishing"/>
    <s v="art books"/>
    <x v="1563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.1"/>
    <m/>
    <s v="publishing/art books"/>
    <s v="publishing"/>
    <s v="art books"/>
    <x v="156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"/>
    <m/>
    <s v="publishing/art books"/>
    <s v="publishing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.25"/>
    <m/>
    <s v="publishing/art books"/>
    <s v="publishing"/>
    <s v="art books"/>
    <x v="1566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"/>
    <m/>
    <s v="publishing/art books"/>
    <s v="publishing"/>
    <s v="art books"/>
    <x v="1567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3.639999999999999"/>
    <m/>
    <s v="publishing/art books"/>
    <s v="publishing"/>
    <s v="art books"/>
    <x v="1568"/>
    <x v="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m/>
    <s v="publishing/art books"/>
    <s v="publishing"/>
    <s v="art books"/>
    <x v="1569"/>
    <x v="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.4"/>
    <m/>
    <s v="publishing/art books"/>
    <s v="publishing"/>
    <s v="art books"/>
    <x v="1570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0.66115702479338845"/>
    <m/>
    <s v="publishing/art books"/>
    <s v="publishing"/>
    <s v="art books"/>
    <x v="1571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m/>
    <s v="publishing/art books"/>
    <s v="publishing"/>
    <s v="art books"/>
    <x v="1572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9"/>
    <m/>
    <s v="publishing/art books"/>
    <s v="publishing"/>
    <s v="art books"/>
    <x v="1573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6"/>
    <m/>
    <s v="publishing/art books"/>
    <s v="publishing"/>
    <s v="art books"/>
    <x v="1574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2.91"/>
    <m/>
    <s v="publishing/art books"/>
    <s v="publishing"/>
    <s v="art books"/>
    <x v="1575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m/>
    <s v="publishing/art books"/>
    <s v="publishing"/>
    <s v="art books"/>
    <x v="1576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0.54999999999999993"/>
    <m/>
    <s v="publishing/art books"/>
    <s v="publishing"/>
    <s v="art books"/>
    <x v="1577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0.806536636794938"/>
    <m/>
    <s v="publishing/art books"/>
    <s v="publishing"/>
    <s v="art books"/>
    <x v="1578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0.84008400840084008"/>
    <m/>
    <s v="publishing/art books"/>
    <s v="publishing"/>
    <s v="art books"/>
    <x v="1579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m/>
    <s v="publishing/art books"/>
    <s v="publishing"/>
    <s v="art books"/>
    <x v="1580"/>
    <x v="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0.5"/>
    <m/>
    <s v="photography/places"/>
    <s v="photography"/>
    <s v="places"/>
    <x v="1581"/>
    <x v="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3000000000000007"/>
    <m/>
    <s v="photography/places"/>
    <s v="photography"/>
    <s v="places"/>
    <x v="1582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4999999999999997E-2"/>
    <m/>
    <s v="photography/places"/>
    <s v="photography"/>
    <s v="places"/>
    <x v="1583"/>
    <x v="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m/>
    <s v="photography/places"/>
    <s v="photography"/>
    <s v="places"/>
    <x v="1584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m/>
    <s v="photography/places"/>
    <s v="photography"/>
    <s v="places"/>
    <x v="1585"/>
    <x v="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m/>
    <s v="photography/places"/>
    <s v="photography"/>
    <s v="places"/>
    <x v="1586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2"/>
    <m/>
    <s v="photography/places"/>
    <s v="photography"/>
    <s v="places"/>
    <x v="1587"/>
    <x v="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m/>
    <s v="photography/places"/>
    <s v="photography"/>
    <s v="places"/>
    <x v="1588"/>
    <x v="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m/>
    <s v="photography/places"/>
    <s v="photography"/>
    <s v="places"/>
    <x v="1589"/>
    <x v="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2"/>
    <m/>
    <s v="photography/places"/>
    <s v="photography"/>
    <s v="places"/>
    <x v="1590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.228571428571428"/>
    <m/>
    <s v="photography/places"/>
    <s v="photography"/>
    <s v="places"/>
    <x v="1591"/>
    <x v="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m/>
    <s v="photography/places"/>
    <s v="photography"/>
    <s v="places"/>
    <x v="1592"/>
    <x v="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2"/>
    <m/>
    <s v="photography/places"/>
    <s v="photography"/>
    <s v="places"/>
    <x v="1593"/>
    <x v="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0.5"/>
    <m/>
    <s v="photography/places"/>
    <s v="photography"/>
    <s v="places"/>
    <x v="1594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.27999999999999997"/>
    <m/>
    <s v="photography/places"/>
    <s v="photography"/>
    <s v="places"/>
    <x v="1595"/>
    <x v="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9"/>
    <m/>
    <s v="photography/places"/>
    <s v="photography"/>
    <s v="places"/>
    <x v="1596"/>
    <x v="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m/>
    <s v="photography/places"/>
    <s v="photography"/>
    <s v="places"/>
    <x v="1597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.125"/>
    <m/>
    <s v="photography/places"/>
    <s v="photography"/>
    <s v="places"/>
    <x v="1598"/>
    <x v="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m/>
    <s v="photography/places"/>
    <s v="photography"/>
    <s v="places"/>
    <x v="1599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"/>
    <m/>
    <s v="photography/places"/>
    <s v="photography"/>
    <s v="places"/>
    <x v="1600"/>
    <x v="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.2492"/>
    <n v="48.325535714285714"/>
    <s v="music/rock"/>
    <s v="music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.16666666666667"/>
    <n v="46.953125"/>
    <s v="music/rock"/>
    <s v="music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.03299999999999"/>
    <n v="66.688666666666663"/>
    <s v="music/rock"/>
    <s v="music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.10714285714286"/>
    <n v="48.842857142857142"/>
    <s v="music/rock"/>
    <s v="music"/>
    <s v="rock"/>
    <x v="160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0.69333333333334"/>
    <n v="137.30909090909091"/>
    <s v="music/rock"/>
    <s v="music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.004125"/>
    <n v="87.829673913043479"/>
    <s v="music/rock"/>
    <s v="music"/>
    <s v="rock"/>
    <x v="1606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.11000000000001"/>
    <n v="70.785365853658533"/>
    <s v="music/rock"/>
    <s v="music"/>
    <s v="rock"/>
    <x v="1607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.25"/>
    <n v="52.826086956521742"/>
    <s v="music/rock"/>
    <s v="music"/>
    <s v="rock"/>
    <x v="1608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.33333333333333"/>
    <n v="443.75"/>
    <s v="music/rock"/>
    <s v="music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1.85000000000002"/>
    <n v="48.544642857142854"/>
    <s v="music/rock"/>
    <s v="music"/>
    <s v="rock"/>
    <x v="1610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.125"/>
    <n v="37.074074074074076"/>
    <s v="music/rock"/>
    <s v="music"/>
    <s v="rock"/>
    <x v="1611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n v="50"/>
    <s v="music/rock"/>
    <s v="music"/>
    <s v="rock"/>
    <x v="1612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1.49999999999999"/>
    <n v="39.03846153846154"/>
    <s v="music/rock"/>
    <s v="music"/>
    <s v="rock"/>
    <x v="1613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2.69999999999999"/>
    <n v="66.688311688311686"/>
    <s v="music/rock"/>
    <s v="music"/>
    <s v="rock"/>
    <x v="161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.12500000000001"/>
    <n v="67.132352941176464"/>
    <s v="music/rock"/>
    <s v="music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.2"/>
    <n v="66.369426751592357"/>
    <s v="music/rock"/>
    <s v="music"/>
    <s v="rock"/>
    <x v="1616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5.85714285714286"/>
    <n v="64.620253164556956"/>
    <s v="music/rock"/>
    <s v="music"/>
    <s v="rock"/>
    <x v="1617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.06666666666666"/>
    <n v="58.370370370370374"/>
    <s v="music/rock"/>
    <s v="music"/>
    <s v="rock"/>
    <x v="1618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.33333333333331"/>
    <n v="86.956521739130437"/>
    <s v="music/rock"/>
    <s v="music"/>
    <s v="rock"/>
    <x v="1619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n v="66.470588235294116"/>
    <s v="music/rock"/>
    <s v="music"/>
    <s v="rock"/>
    <x v="1620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.2"/>
    <n v="163.78378378378378"/>
    <s v="music/rock"/>
    <s v="music"/>
    <s v="rock"/>
    <x v="1621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1.72463768115942"/>
    <n v="107.98461538461538"/>
    <s v="music/rock"/>
    <s v="music"/>
    <s v="rock"/>
    <x v="1622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.06666666666666"/>
    <n v="42.111111111111114"/>
    <s v="music/rock"/>
    <s v="music"/>
    <s v="rock"/>
    <x v="1623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s v="music/rock"/>
    <s v="music"/>
    <s v="rock"/>
    <x v="162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.33333333333331"/>
    <n v="112.01923076923077"/>
    <s v="music/rock"/>
    <s v="music"/>
    <s v="rock"/>
    <x v="1625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.18750000000001"/>
    <n v="74.953703703703709"/>
    <s v="music/rock"/>
    <s v="music"/>
    <s v="rock"/>
    <x v="1626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78947368421055"/>
    <s v="music/rock"/>
    <s v="music"/>
    <s v="rock"/>
    <x v="1627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0.925"/>
    <n v="45.875"/>
    <s v="music/rock"/>
    <s v="music"/>
    <s v="rock"/>
    <x v="1628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3.66666666666666"/>
    <n v="75.853658536585371"/>
    <s v="music/rock"/>
    <s v="music"/>
    <s v="rock"/>
    <x v="1629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.25"/>
    <n v="84.206349206349202"/>
    <s v="music/rock"/>
    <s v="music"/>
    <s v="rock"/>
    <x v="163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5.91"/>
    <n v="117.22556390977444"/>
    <s v="music/rock"/>
    <s v="music"/>
    <s v="rock"/>
    <x v="1631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1.62500000000001"/>
    <n v="86.489361702127653"/>
    <s v="music/rock"/>
    <s v="music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379310344828"/>
    <s v="music/rock"/>
    <s v="music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0.49999999999999"/>
    <n v="62.8125"/>
    <s v="music/rock"/>
    <s v="music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.29999999999998"/>
    <n v="67.729729729729726"/>
    <s v="music/rock"/>
    <s v="music"/>
    <s v="rock"/>
    <x v="1635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3.55555555555556"/>
    <n v="53.5632183908046"/>
    <s v="music/rock"/>
    <s v="music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3.8"/>
    <n v="34.6"/>
    <s v="music/rock"/>
    <s v="music"/>
    <s v="rock"/>
    <x v="1637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88888888888886"/>
    <s v="music/rock"/>
    <s v="music"/>
    <s v="rock"/>
    <x v="1638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36842105263165"/>
    <s v="music/rock"/>
    <s v="music"/>
    <s v="rock"/>
    <x v="1639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69.86"/>
    <n v="39.967058823529413"/>
    <s v="music/rock"/>
    <s v="music"/>
    <s v="rock"/>
    <x v="1640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.4"/>
    <n v="97.5"/>
    <s v="music/pop"/>
    <s v="music"/>
    <s v="pop"/>
    <x v="1641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57142857142854"/>
    <s v="music/pop"/>
    <s v="music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4.70000000000002"/>
    <n v="168.51351351351352"/>
    <s v="music/pop"/>
    <s v="music"/>
    <s v="pop"/>
    <x v="1643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09.5"/>
    <n v="85.546875"/>
    <s v="music/pop"/>
    <s v="music"/>
    <s v="pop"/>
    <x v="1644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0.80000000000001"/>
    <n v="554"/>
    <s v="music/pop"/>
    <s v="music"/>
    <s v="pop"/>
    <x v="1645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.2"/>
    <n v="26.554216867469879"/>
    <s v="music/pop"/>
    <s v="music"/>
    <s v="pop"/>
    <x v="1646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4.71999999999998"/>
    <n v="113.82608695652173"/>
    <s v="music/pop"/>
    <s v="music"/>
    <s v="pop"/>
    <x v="1647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.26086956521738"/>
    <n v="32.011111111111113"/>
    <s v="music/pop"/>
    <s v="music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0.58763157894737"/>
    <n v="47.189259259259259"/>
    <s v="music/pop"/>
    <s v="music"/>
    <s v="pop"/>
    <x v="1649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1.55000000000001"/>
    <n v="88.46875"/>
    <s v="music/pop"/>
    <s v="music"/>
    <s v="pop"/>
    <x v="1650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0.75"/>
    <n v="100.75"/>
    <s v="music/pop"/>
    <s v="music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0.66666666666666"/>
    <n v="64.714285714285708"/>
    <s v="music/pop"/>
    <s v="music"/>
    <s v="pop"/>
    <x v="1652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.2304"/>
    <n v="51.854285714285716"/>
    <s v="music/pop"/>
    <s v="music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19.90909090909089"/>
    <n v="38.794117647058826"/>
    <s v="music/pop"/>
    <s v="music"/>
    <s v="pop"/>
    <x v="1654"/>
    <x v="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2.86666666666667"/>
    <n v="44.645833333333336"/>
    <s v="music/pop"/>
    <s v="music"/>
    <s v="pop"/>
    <x v="1655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.33493333333334"/>
    <n v="156.77333333333334"/>
    <s v="music/pop"/>
    <s v="music"/>
    <s v="pop"/>
    <x v="1656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4.93380000000001"/>
    <n v="118.70339366515837"/>
    <s v="music/pop"/>
    <s v="music"/>
    <s v="pop"/>
    <x v="1657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.23333333333335"/>
    <n v="74.149532710280369"/>
    <s v="music/pop"/>
    <s v="music"/>
    <s v="pop"/>
    <x v="1658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2.79999999999998"/>
    <n v="12.533333333333333"/>
    <s v="music/pop"/>
    <s v="music"/>
    <s v="pop"/>
    <x v="1659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3.75"/>
    <n v="27.861111111111111"/>
    <s v="music/pop"/>
    <s v="music"/>
    <s v="pop"/>
    <x v="1660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2.50632911392405"/>
    <n v="80.178217821782184"/>
    <s v="music/pop"/>
    <s v="music"/>
    <s v="pop"/>
    <x v="1661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2.6375"/>
    <n v="132.43548387096774"/>
    <s v="music/pop"/>
    <s v="music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s v="music/pop"/>
    <s v="music"/>
    <s v="pop"/>
    <x v="1663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.40879999999999"/>
    <n v="34.384494382022467"/>
    <s v="music/pop"/>
    <s v="music"/>
    <s v="pop"/>
    <x v="1664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.45714285714286"/>
    <n v="44.956989247311824"/>
    <s v="music/pop"/>
    <s v="music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0.88"/>
    <n v="41.04081632653061"/>
    <s v="music/pop"/>
    <s v="music"/>
    <s v="pop"/>
    <x v="1666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6.85294117647059"/>
    <n v="52.597560975609753"/>
    <s v="music/pop"/>
    <s v="music"/>
    <s v="pop"/>
    <x v="1667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2.6375"/>
    <n v="70.784482758620683"/>
    <s v="music/pop"/>
    <s v="music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39.75"/>
    <n v="53.75"/>
    <s v="music/pop"/>
    <s v="music"/>
    <s v="pop"/>
    <x v="166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2.60000000000001"/>
    <n v="44.608695652173914"/>
    <s v="music/pop"/>
    <s v="music"/>
    <s v="pop"/>
    <x v="1670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0.67349999999999"/>
    <n v="26.148961038961041"/>
    <s v="music/pop"/>
    <s v="music"/>
    <s v="pop"/>
    <x v="1671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2.94117647058823"/>
    <n v="39.183673469387756"/>
    <s v="music/pop"/>
    <s v="music"/>
    <s v="pop"/>
    <x v="1672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.09523809523807"/>
    <n v="45.593220338983052"/>
    <s v="music/pop"/>
    <s v="music"/>
    <s v="pop"/>
    <x v="1673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1.7"/>
    <n v="89.247787610619469"/>
    <s v="music/pop"/>
    <s v="music"/>
    <s v="pop"/>
    <x v="1674"/>
    <x v="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.416"/>
    <n v="40.416470588235299"/>
    <s v="music/pop"/>
    <s v="music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.33333333333333"/>
    <n v="82.38095238095238"/>
    <s v="music/pop"/>
    <s v="music"/>
    <s v="pop"/>
    <x v="1676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1.66666666666667"/>
    <n v="159.52380952380952"/>
    <s v="music/pop"/>
    <s v="music"/>
    <s v="pop"/>
    <x v="1677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.39999999999999"/>
    <n v="36.244897959183675"/>
    <s v="music/pop"/>
    <s v="music"/>
    <s v="pop"/>
    <x v="1678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s v="music/pop"/>
    <s v="music"/>
    <s v="pop"/>
    <x v="1679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7.5"/>
    <n v="47"/>
    <s v="music/pop"/>
    <s v="music"/>
    <s v="pop"/>
    <x v="1680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x v="0"/>
    <s v="USD"/>
    <n v="1490752800"/>
    <n v="1486522484"/>
    <b v="0"/>
    <n v="884"/>
    <b v="0"/>
    <n v="101.42212307692309"/>
    <n v="74.575090497737563"/>
    <s v="music/faith"/>
    <s v="music"/>
    <s v="faith"/>
    <x v="1681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m/>
    <s v="music/faith"/>
    <s v="music"/>
    <s v="faith"/>
    <x v="1682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1.714285714285715"/>
    <m/>
    <s v="music/faith"/>
    <s v="music"/>
    <s v="faith"/>
    <x v="1683"/>
    <x v="6"/>
  </r>
  <r>
    <n v="1684"/>
    <s v="Goodness &amp; Mercy EP - Marty Mikles"/>
    <s v="New Music from Marty Mikles!  A new EP all about God's Goodness &amp; Mercy."/>
    <n v="8000"/>
    <n v="8730"/>
    <x v="0"/>
    <x v="0"/>
    <s v="USD"/>
    <n v="1489775641"/>
    <n v="1487360041"/>
    <b v="0"/>
    <n v="101"/>
    <b v="0"/>
    <n v="109.125"/>
    <n v="86.43564356435644"/>
    <s v="music/faith"/>
    <s v="music"/>
    <s v="faith"/>
    <x v="168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0"/>
    <x v="0"/>
    <s v="USD"/>
    <n v="1490331623"/>
    <n v="1487743223"/>
    <b v="0"/>
    <n v="15"/>
    <b v="0"/>
    <n v="102.85714285714285"/>
    <n v="24"/>
    <s v="music/faith"/>
    <s v="music"/>
    <s v="faith"/>
    <x v="1685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.36"/>
    <m/>
    <s v="music/faith"/>
    <s v="music"/>
    <s v="faith"/>
    <x v="1686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.25"/>
    <m/>
    <s v="music/faith"/>
    <s v="music"/>
    <s v="faith"/>
    <x v="1687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.3"/>
    <m/>
    <s v="music/faith"/>
    <s v="music"/>
    <s v="faith"/>
    <x v="1688"/>
    <x v="6"/>
  </r>
  <r>
    <n v="1689"/>
    <s v="Fly Away"/>
    <s v="Praising the Living God in the second half of life."/>
    <n v="2400"/>
    <n v="2400"/>
    <x v="0"/>
    <x v="0"/>
    <s v="USD"/>
    <n v="1489700230"/>
    <n v="1487111830"/>
    <b v="0"/>
    <n v="14"/>
    <b v="0"/>
    <n v="100"/>
    <n v="171.42857142857142"/>
    <s v="music/faith"/>
    <s v="music"/>
    <s v="faith"/>
    <x v="1689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.4"/>
    <m/>
    <s v="music/faith"/>
    <s v="music"/>
    <s v="faith"/>
    <x v="1690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.473333333333329"/>
    <m/>
    <s v="music/faith"/>
    <s v="music"/>
    <s v="faith"/>
    <x v="1691"/>
    <x v="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7.8"/>
    <m/>
    <s v="music/faith"/>
    <s v="music"/>
    <s v="faith"/>
    <x v="1692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9"/>
    <m/>
    <s v="music/faith"/>
    <s v="music"/>
    <s v="faith"/>
    <x v="1693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.05"/>
    <m/>
    <s v="music/faith"/>
    <s v="music"/>
    <s v="faith"/>
    <x v="1694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1.708333333333334"/>
    <m/>
    <s v="music/faith"/>
    <s v="music"/>
    <s v="faith"/>
    <x v="1695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m/>
    <s v="music/faith"/>
    <s v="music"/>
    <s v="faith"/>
    <x v="1696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.208000000000002"/>
    <m/>
    <s v="music/faith"/>
    <s v="music"/>
    <s v="faith"/>
    <x v="1697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m/>
    <s v="music/faith"/>
    <s v="music"/>
    <s v="faith"/>
    <x v="1698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5"/>
    <m/>
    <s v="music/faith"/>
    <s v="music"/>
    <s v="faith"/>
    <x v="1699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.06"/>
    <m/>
    <s v="music/faith"/>
    <s v="music"/>
    <s v="faith"/>
    <x v="1700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.19801980198019803"/>
    <m/>
    <s v="music/faith"/>
    <s v="music"/>
    <s v="faith"/>
    <x v="1701"/>
    <x v="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6E-3"/>
    <m/>
    <s v="music/faith"/>
    <s v="music"/>
    <s v="faith"/>
    <x v="1702"/>
    <x v="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"/>
    <m/>
    <s v="music/faith"/>
    <s v="music"/>
    <s v="faith"/>
    <x v="1703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.100000000000009"/>
    <m/>
    <s v="music/faith"/>
    <s v="music"/>
    <s v="faith"/>
    <x v="1704"/>
    <x v="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m/>
    <s v="music/faith"/>
    <s v="music"/>
    <s v="faith"/>
    <x v="1705"/>
    <x v="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m/>
    <s v="music/faith"/>
    <s v="music"/>
    <s v="faith"/>
    <x v="1706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"/>
    <m/>
    <s v="music/faith"/>
    <s v="music"/>
    <s v="faith"/>
    <x v="1707"/>
    <x v="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m/>
    <s v="music/faith"/>
    <s v="music"/>
    <s v="faith"/>
    <x v="1708"/>
    <x v="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68"/>
    <m/>
    <s v="music/faith"/>
    <s v="music"/>
    <s v="faith"/>
    <x v="1709"/>
    <x v="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0.67999999999999994"/>
    <m/>
    <s v="music/faith"/>
    <s v="music"/>
    <s v="faith"/>
    <x v="1710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0.5"/>
    <m/>
    <s v="music/faith"/>
    <s v="music"/>
    <s v="faith"/>
    <x v="1711"/>
    <x v="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m/>
    <s v="music/faith"/>
    <s v="music"/>
    <s v="faith"/>
    <x v="1712"/>
    <x v="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7"/>
    <m/>
    <s v="music/faith"/>
    <s v="music"/>
    <s v="faith"/>
    <x v="1713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0000000000003"/>
    <m/>
    <s v="music/faith"/>
    <s v="music"/>
    <s v="faith"/>
    <x v="1714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.22"/>
    <m/>
    <s v="music/faith"/>
    <s v="music"/>
    <s v="faith"/>
    <x v="1715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5"/>
    <m/>
    <s v="music/faith"/>
    <s v="music"/>
    <s v="faith"/>
    <x v="1716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2.725880551301685"/>
    <m/>
    <s v="music/faith"/>
    <s v="music"/>
    <s v="faith"/>
    <x v="1717"/>
    <x v="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.2142857142857143"/>
    <m/>
    <s v="music/faith"/>
    <s v="music"/>
    <s v="faith"/>
    <x v="1718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0.87500000000000011"/>
    <m/>
    <s v="music/faith"/>
    <s v="music"/>
    <s v="faith"/>
    <x v="1719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"/>
    <m/>
    <s v="music/faith"/>
    <s v="music"/>
    <s v="faith"/>
    <x v="1720"/>
    <x v="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m/>
    <s v="music/faith"/>
    <s v="music"/>
    <s v="faith"/>
    <x v="1721"/>
    <x v="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2"/>
    <m/>
    <s v="music/faith"/>
    <s v="music"/>
    <s v="faith"/>
    <x v="1722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"/>
    <m/>
    <s v="music/faith"/>
    <s v="music"/>
    <s v="faith"/>
    <x v="1723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0.58333333333333337"/>
    <m/>
    <s v="music/faith"/>
    <s v="music"/>
    <s v="faith"/>
    <x v="1724"/>
    <x v="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.181818181818182"/>
    <m/>
    <s v="music/faith"/>
    <s v="music"/>
    <s v="faith"/>
    <x v="1725"/>
    <x v="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3.784615384615385"/>
    <m/>
    <s v="music/faith"/>
    <s v="music"/>
    <s v="faith"/>
    <x v="1726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3E-2"/>
    <m/>
    <s v="music/faith"/>
    <s v="music"/>
    <s v="faith"/>
    <x v="1727"/>
    <x v="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.400000000000006"/>
    <m/>
    <s v="music/faith"/>
    <s v="music"/>
    <s v="faith"/>
    <x v="1728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m/>
    <s v="music/faith"/>
    <s v="music"/>
    <s v="faith"/>
    <x v="1729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m/>
    <s v="music/faith"/>
    <s v="music"/>
    <s v="faith"/>
    <x v="1730"/>
    <x v="6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m/>
    <s v="music/faith"/>
    <s v="music"/>
    <s v="faith"/>
    <x v="1731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m/>
    <s v="music/faith"/>
    <s v="music"/>
    <s v="faith"/>
    <x v="1732"/>
    <x v="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m/>
    <s v="music/faith"/>
    <s v="music"/>
    <s v="faith"/>
    <x v="1733"/>
    <x v="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2"/>
    <m/>
    <s v="music/faith"/>
    <s v="music"/>
    <s v="faith"/>
    <x v="1734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m/>
    <s v="music/faith"/>
    <s v="music"/>
    <s v="faith"/>
    <x v="1735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0.73333333333333328"/>
    <m/>
    <s v="music/faith"/>
    <s v="music"/>
    <s v="faith"/>
    <x v="1736"/>
    <x v="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.25"/>
    <m/>
    <s v="music/faith"/>
    <s v="music"/>
    <s v="faith"/>
    <x v="1737"/>
    <x v="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.4"/>
    <m/>
    <s v="music/faith"/>
    <s v="music"/>
    <s v="faith"/>
    <x v="1738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.1"/>
    <m/>
    <s v="music/faith"/>
    <s v="music"/>
    <s v="faith"/>
    <x v="1739"/>
    <x v="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m/>
    <s v="music/faith"/>
    <s v="music"/>
    <s v="faith"/>
    <x v="1740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0.83333333333334"/>
    <n v="25.576923076923077"/>
    <s v="photography/photobooks"/>
    <s v="photography"/>
    <s v="photobooks"/>
    <x v="1741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8.74999999999999"/>
    <n v="63.970588235294116"/>
    <s v="photography/photobooks"/>
    <s v="photography"/>
    <s v="photobooks"/>
    <x v="1742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.41666666666667"/>
    <n v="89.925373134328353"/>
    <s v="photography/photobooks"/>
    <s v="photography"/>
    <s v="photobooks"/>
    <x v="1743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.45454545454545"/>
    <n v="93.071428571428569"/>
    <s v="photography/photobooks"/>
    <s v="photography"/>
    <s v="photobooks"/>
    <x v="1744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.01428571428571"/>
    <n v="89.674157303370791"/>
    <s v="photography/photobooks"/>
    <s v="photography"/>
    <s v="photobooks"/>
    <x v="1745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.10000000000002"/>
    <n v="207.61682242990653"/>
    <s v="photography/photobooks"/>
    <s v="photography"/>
    <s v="photobooks"/>
    <x v="1746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4.95555555555556"/>
    <n v="59.408805031446541"/>
    <s v="photography/photobooks"/>
    <s v="photography"/>
    <s v="photobooks"/>
    <x v="1747"/>
    <x v="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29.94800000000001"/>
    <n v="358.97237569060775"/>
    <s v="photography/photobooks"/>
    <s v="photography"/>
    <s v="photobooks"/>
    <x v="1748"/>
    <x v="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.48756218905473"/>
    <n v="94.736641221374043"/>
    <s v="photography/photobooks"/>
    <s v="photography"/>
    <s v="photobooks"/>
    <x v="1749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1.62"/>
    <n v="80.647999999999996"/>
    <s v="photography/photobooks"/>
    <s v="photography"/>
    <s v="photobooks"/>
    <x v="1750"/>
    <x v="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2.89999999999999"/>
    <n v="168.68852459016392"/>
    <s v="photography/photobooks"/>
    <s v="photography"/>
    <s v="photobooks"/>
    <x v="1751"/>
    <x v="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.16666666666663"/>
    <n v="34.68888888888889"/>
    <s v="photography/photobooks"/>
    <s v="photography"/>
    <s v="photobooks"/>
    <x v="1752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5714285714283"/>
    <s v="photography/photobooks"/>
    <s v="photography"/>
    <s v="photobooks"/>
    <x v="1753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0.52941176470587"/>
    <n v="104.38888888888889"/>
    <s v="photography/photobooks"/>
    <s v="photography"/>
    <s v="photobooks"/>
    <x v="1754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s v="photography/photobooks"/>
    <s v="photography"/>
    <s v="photobooks"/>
    <x v="1755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2.82909090909091"/>
    <n v="47.13"/>
    <s v="photography/photobooks"/>
    <s v="photography"/>
    <s v="photobooks"/>
    <x v="1756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n v="414.28571428571428"/>
    <s v="photography/photobooks"/>
    <s v="photography"/>
    <s v="photobooks"/>
    <x v="1757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7"/>
    <n v="42.481481481481481"/>
    <s v="photography/photobooks"/>
    <s v="photography"/>
    <s v="photobooks"/>
    <x v="1758"/>
    <x v="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6.60000000000001"/>
    <n v="108.77551020408163"/>
    <s v="photography/photobooks"/>
    <s v="photography"/>
    <s v="photobooks"/>
    <x v="1759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.44"/>
    <n v="81.098039215686271"/>
    <s v="photography/photobooks"/>
    <s v="photography"/>
    <s v="photobooks"/>
    <x v="1760"/>
    <x v="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66666666666664"/>
    <s v="photography/photobooks"/>
    <s v="photography"/>
    <s v="photobooks"/>
    <x v="1761"/>
    <x v="6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s v="photography/photobooks"/>
    <s v="photography"/>
    <s v="photobooks"/>
    <x v="1762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1.90833333333333"/>
    <n v="103.63559322033899"/>
    <s v="photography/photobooks"/>
    <s v="photography"/>
    <s v="photobooks"/>
    <x v="1763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19.600000000000001"/>
    <m/>
    <s v="photography/photobooks"/>
    <s v="photography"/>
    <s v="photobooks"/>
    <x v="1764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.467839999999995"/>
    <m/>
    <s v="photography/photobooks"/>
    <s v="photography"/>
    <s v="photobooks"/>
    <x v="1765"/>
    <x v="6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m/>
    <s v="photography/photobooks"/>
    <s v="photography"/>
    <s v="photobooks"/>
    <x v="1766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5.72"/>
    <m/>
    <s v="photography/photobooks"/>
    <s v="photography"/>
    <s v="photobooks"/>
    <x v="1767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"/>
    <m/>
    <s v="photography/photobooks"/>
    <s v="photography"/>
    <s v="photobooks"/>
    <x v="1768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000000000001"/>
    <m/>
    <s v="photography/photobooks"/>
    <s v="photography"/>
    <s v="photobooks"/>
    <x v="1769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6.51428571428572"/>
    <m/>
    <s v="photography/photobooks"/>
    <s v="photography"/>
    <s v="photobooks"/>
    <x v="1770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.30952380952381"/>
    <m/>
    <s v="photography/photobooks"/>
    <s v="photography"/>
    <s v="photobooks"/>
    <x v="1771"/>
    <x v="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5.6"/>
    <m/>
    <s v="photography/photobooks"/>
    <s v="photography"/>
    <s v="photobooks"/>
    <x v="1772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7"/>
    <m/>
    <s v="photography/photobooks"/>
    <s v="photography"/>
    <s v="photobooks"/>
    <x v="1773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5.92"/>
    <m/>
    <s v="photography/photobooks"/>
    <s v="photography"/>
    <s v="photobooks"/>
    <x v="1774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.101538461538468"/>
    <m/>
    <s v="photography/photobooks"/>
    <s v="photography"/>
    <s v="photobooks"/>
    <x v="1775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"/>
    <m/>
    <s v="photography/photobooks"/>
    <s v="photography"/>
    <s v="photobooks"/>
    <x v="1776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3.5625"/>
    <m/>
    <s v="photography/photobooks"/>
    <s v="photography"/>
    <s v="photobooks"/>
    <x v="1777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2"/>
    <m/>
    <s v="photography/photobooks"/>
    <s v="photography"/>
    <s v="photobooks"/>
    <x v="1778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.236363636363642"/>
    <m/>
    <s v="photography/photobooks"/>
    <s v="photography"/>
    <s v="photobooks"/>
    <x v="1779"/>
    <x v="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39.743333333333339"/>
    <m/>
    <s v="photography/photobooks"/>
    <s v="photography"/>
    <s v="photobooks"/>
    <x v="1780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5.763636363636365"/>
    <m/>
    <s v="photography/photobooks"/>
    <s v="photography"/>
    <s v="photobooks"/>
    <x v="1781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.491428571428573"/>
    <m/>
    <s v="photography/photobooks"/>
    <s v="photography"/>
    <s v="photobooks"/>
    <x v="1782"/>
    <x v="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3.692499999999999"/>
    <m/>
    <s v="photography/photobooks"/>
    <s v="photography"/>
    <s v="photobooks"/>
    <x v="1783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39.76"/>
    <m/>
    <s v="photography/photobooks"/>
    <s v="photography"/>
    <s v="photobooks"/>
    <x v="1784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.220833333333331"/>
    <m/>
    <s v="photography/photobooks"/>
    <s v="photography"/>
    <s v="photobooks"/>
    <x v="1785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7.631578947368418"/>
    <m/>
    <s v="photography/photobooks"/>
    <s v="photography"/>
    <s v="photobooks"/>
    <x v="1786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.329999999999998"/>
    <m/>
    <s v="photography/photobooks"/>
    <s v="photography"/>
    <s v="photobooks"/>
    <x v="1787"/>
    <x v="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"/>
    <m/>
    <s v="photography/photobooks"/>
    <s v="photography"/>
    <s v="photobooks"/>
    <x v="1788"/>
    <x v="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0.5"/>
    <m/>
    <s v="photography/photobooks"/>
    <s v="photography"/>
    <s v="photobooks"/>
    <x v="1789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8"/>
    <m/>
    <s v="photography/photobooks"/>
    <s v="photography"/>
    <s v="photobooks"/>
    <x v="1790"/>
    <x v="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4"/>
    <m/>
    <s v="photography/photobooks"/>
    <s v="photography"/>
    <s v="photobooks"/>
    <x v="1791"/>
    <x v="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.124000000000002"/>
    <m/>
    <s v="photography/photobooks"/>
    <s v="photography"/>
    <s v="photobooks"/>
    <x v="1792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5"/>
    <m/>
    <s v="photography/photobooks"/>
    <s v="photography"/>
    <s v="photobooks"/>
    <x v="1793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.077777777777778"/>
    <m/>
    <s v="photography/photobooks"/>
    <s v="photography"/>
    <s v="photobooks"/>
    <x v="1794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8.735714285714288"/>
    <m/>
    <s v="photography/photobooks"/>
    <s v="photography"/>
    <s v="photobooks"/>
    <x v="1795"/>
    <x v="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.05263157894737"/>
    <m/>
    <s v="photography/photobooks"/>
    <s v="photography"/>
    <s v="photobooks"/>
    <x v="1796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7.55"/>
    <m/>
    <s v="photography/photobooks"/>
    <s v="photography"/>
    <s v="photobooks"/>
    <x v="1797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3.637499999999999"/>
    <m/>
    <s v="photography/photobooks"/>
    <s v="photography"/>
    <s v="photobooks"/>
    <x v="1798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"/>
    <m/>
    <s v="photography/photobooks"/>
    <s v="photography"/>
    <s v="photobooks"/>
    <x v="1799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.44963251188932"/>
    <m/>
    <s v="photography/photobooks"/>
    <s v="photography"/>
    <s v="photobooks"/>
    <x v="1800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3.852941176470587"/>
    <m/>
    <s v="photography/photobooks"/>
    <s v="photography"/>
    <s v="photobooks"/>
    <x v="1801"/>
    <x v="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.485714285714288"/>
    <m/>
    <s v="photography/photobooks"/>
    <s v="photography"/>
    <s v="photobooks"/>
    <x v="1802"/>
    <x v="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0.8"/>
    <m/>
    <s v="photography/photobooks"/>
    <s v="photography"/>
    <s v="photobooks"/>
    <x v="1803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.174193548387095"/>
    <m/>
    <s v="photography/photobooks"/>
    <s v="photography"/>
    <s v="photobooks"/>
    <x v="1804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.404444444444444"/>
    <m/>
    <s v="photography/photobooks"/>
    <s v="photography"/>
    <s v="photobooks"/>
    <x v="1805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0000000000001"/>
    <m/>
    <s v="photography/photobooks"/>
    <s v="photography"/>
    <s v="photobooks"/>
    <x v="1806"/>
    <x v="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.06"/>
    <m/>
    <s v="photography/photobooks"/>
    <s v="photography"/>
    <s v="photobooks"/>
    <x v="1807"/>
    <x v="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.407142857142858"/>
    <m/>
    <s v="photography/photobooks"/>
    <s v="photography"/>
    <s v="photobooks"/>
    <x v="1808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0.857142857142858"/>
    <m/>
    <s v="photography/photobooks"/>
    <s v="photography"/>
    <s v="photobooks"/>
    <x v="1809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5"/>
    <m/>
    <s v="photography/photobooks"/>
    <s v="photography"/>
    <s v="photobooks"/>
    <x v="1810"/>
    <x v="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2"/>
    <m/>
    <s v="photography/photobooks"/>
    <s v="photography"/>
    <s v="photobooks"/>
    <x v="1811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.307692307692307"/>
    <m/>
    <s v="photography/photobooks"/>
    <s v="photography"/>
    <s v="photobooks"/>
    <x v="1812"/>
    <x v="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m/>
    <s v="photography/photobooks"/>
    <s v="photography"/>
    <s v="photobooks"/>
    <x v="1813"/>
    <x v="6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.183333333333337"/>
    <m/>
    <s v="photography/photobooks"/>
    <s v="photography"/>
    <s v="photobooks"/>
    <x v="1814"/>
    <x v="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m/>
    <s v="photography/photobooks"/>
    <s v="photography"/>
    <s v="photobooks"/>
    <x v="1815"/>
    <x v="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"/>
    <m/>
    <s v="photography/photobooks"/>
    <s v="photography"/>
    <s v="photobooks"/>
    <x v="1816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.327777777777776"/>
    <m/>
    <s v="photography/photobooks"/>
    <s v="photography"/>
    <s v="photobooks"/>
    <x v="1817"/>
    <x v="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m/>
    <s v="photography/photobooks"/>
    <s v="photography"/>
    <s v="photobooks"/>
    <x v="1818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"/>
    <m/>
    <s v="photography/photobooks"/>
    <s v="photography"/>
    <s v="photobooks"/>
    <x v="1819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"/>
    <m/>
    <s v="photography/photobooks"/>
    <s v="photography"/>
    <s v="photobooks"/>
    <x v="1820"/>
    <x v="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4.88999999999999"/>
    <n v="59.162280701754383"/>
    <s v="music/rock"/>
    <s v="music"/>
    <s v="rock"/>
    <x v="1821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2727272727273"/>
    <s v="music/rock"/>
    <s v="music"/>
    <s v="rock"/>
    <x v="1822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85714285714286"/>
    <n v="24.575757575757574"/>
    <s v="music/rock"/>
    <s v="music"/>
    <s v="rock"/>
    <x v="1823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.06666666666666"/>
    <n v="75.05"/>
    <s v="music/rock"/>
    <s v="music"/>
    <s v="rock"/>
    <x v="182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.05"/>
    <n v="42.02"/>
    <s v="music/rock"/>
    <s v="music"/>
    <s v="rock"/>
    <x v="1825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57894736842103"/>
    <s v="music/rock"/>
    <s v="music"/>
    <s v="rock"/>
    <x v="1826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0.66250000000001"/>
    <n v="83.885416666666671"/>
    <s v="music/rock"/>
    <s v="music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.16000000000001"/>
    <n v="417.33333333333331"/>
    <s v="music/rock"/>
    <s v="music"/>
    <s v="rock"/>
    <x v="1828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6.68333333333334"/>
    <n v="75.765151515151516"/>
    <s v="music/rock"/>
    <s v="music"/>
    <s v="rock"/>
    <x v="1829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1.53333333333335"/>
    <n v="67.389380530973455"/>
    <s v="music/rock"/>
    <s v="music"/>
    <s v="rock"/>
    <x v="1830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71428571428569"/>
    <s v="music/rock"/>
    <s v="music"/>
    <s v="rock"/>
    <x v="1831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2.85714285714286"/>
    <n v="25"/>
    <s v="music/rock"/>
    <s v="music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2.5"/>
    <n v="42"/>
    <s v="music/rock"/>
    <s v="music"/>
    <s v="rock"/>
    <x v="1833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.05000000000001"/>
    <n v="131.16666666666666"/>
    <s v="music/rock"/>
    <s v="music"/>
    <s v="rock"/>
    <x v="1834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2727272727273"/>
    <s v="music/rock"/>
    <s v="music"/>
    <s v="rock"/>
    <x v="1835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.34"/>
    <n v="182.12727272727273"/>
    <s v="music/rock"/>
    <s v="music"/>
    <s v="rock"/>
    <x v="1836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6.83333333333331"/>
    <n v="61.366666666666667"/>
    <s v="music/rock"/>
    <s v="music"/>
    <s v="rock"/>
    <x v="1837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.149"/>
    <n v="35.767499999999998"/>
    <s v="music/rock"/>
    <s v="music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.29999999999998"/>
    <n v="45.62222222222222"/>
    <s v="music/rock"/>
    <s v="music"/>
    <s v="rock"/>
    <x v="1839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8.88888888888889"/>
    <n v="75.384615384615387"/>
    <s v="music/rock"/>
    <s v="music"/>
    <s v="rock"/>
    <x v="1840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1.75"/>
    <n v="50.875"/>
    <s v="music/rock"/>
    <s v="music"/>
    <s v="rock"/>
    <x v="1841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.25"/>
    <n v="119.28571428571429"/>
    <s v="music/rock"/>
    <s v="music"/>
    <s v="rock"/>
    <x v="1842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.0061"/>
    <n v="92.541865671641801"/>
    <s v="music/rock"/>
    <s v="music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.4"/>
    <n v="76.05"/>
    <s v="music/rock"/>
    <s v="music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1578947368418"/>
    <s v="music/rock"/>
    <s v="music"/>
    <s v="rock"/>
    <x v="1845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7.92666666666668"/>
    <n v="98.990430622009569"/>
    <s v="music/rock"/>
    <s v="music"/>
    <s v="rock"/>
    <x v="1846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0.88000000000001"/>
    <n v="79.526315789473685"/>
    <s v="music/rock"/>
    <s v="music"/>
    <s v="rock"/>
    <x v="1847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.36666666666667"/>
    <n v="134.20833333333334"/>
    <s v="music/rock"/>
    <s v="music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.33333333333334"/>
    <n v="37.625"/>
    <s v="music/rock"/>
    <s v="music"/>
    <s v="rock"/>
    <x v="1849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1.52222222222223"/>
    <n v="51.044692737430168"/>
    <s v="music/rock"/>
    <s v="music"/>
    <s v="rock"/>
    <x v="1850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.07692307692308"/>
    <n v="50.03846153846154"/>
    <s v="music/rock"/>
    <s v="music"/>
    <s v="rock"/>
    <x v="1851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6.96666666666667"/>
    <n v="133.93129770992365"/>
    <s v="music/rock"/>
    <s v="music"/>
    <s v="rock"/>
    <x v="1852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1.875"/>
    <n v="58.214285714285715"/>
    <s v="music/rock"/>
    <s v="music"/>
    <s v="rock"/>
    <x v="1853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.12366666666665"/>
    <n v="88.037643678160919"/>
    <s v="music/rock"/>
    <s v="music"/>
    <s v="rock"/>
    <x v="185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.05897142857143"/>
    <n v="70.576753926701571"/>
    <s v="music/rock"/>
    <s v="music"/>
    <s v="rock"/>
    <x v="1855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.25"/>
    <n v="53.289473684210527"/>
    <s v="music/rock"/>
    <s v="music"/>
    <s v="rock"/>
    <x v="1856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363636363637"/>
    <s v="music/rock"/>
    <s v="music"/>
    <s v="rock"/>
    <x v="1857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8.74800874800874"/>
    <n v="40.547315436241611"/>
    <s v="music/rock"/>
    <s v="music"/>
    <s v="rock"/>
    <x v="1858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1.83333333333334"/>
    <n v="70.625"/>
    <s v="music/rock"/>
    <s v="music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.46666666666667"/>
    <n v="52.684210526315788"/>
    <s v="music/rock"/>
    <s v="music"/>
    <s v="rock"/>
    <x v="1860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m/>
    <s v="games/mobile games"/>
    <s v="games"/>
    <s v="mobile games"/>
    <x v="1861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1"/>
    <m/>
    <s v="games/mobile games"/>
    <s v="games"/>
    <s v="mobile games"/>
    <x v="1862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.4"/>
    <m/>
    <s v="games/mobile games"/>
    <s v="games"/>
    <s v="mobile games"/>
    <x v="1863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2.892307692307689"/>
    <m/>
    <s v="games/mobile games"/>
    <s v="games"/>
    <s v="mobile games"/>
    <x v="186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3"/>
    <m/>
    <s v="games/mobile games"/>
    <s v="games"/>
    <s v="mobile games"/>
    <x v="1865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0.5"/>
    <m/>
    <s v="games/mobile games"/>
    <s v="games"/>
    <s v="mobile games"/>
    <x v="1866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.05"/>
    <m/>
    <s v="games/mobile games"/>
    <s v="games"/>
    <s v="mobile games"/>
    <x v="1867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3"/>
    <m/>
    <s v="games/mobile games"/>
    <s v="games"/>
    <s v="mobile games"/>
    <x v="1868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m/>
    <s v="games/mobile games"/>
    <s v="games"/>
    <s v="mobile games"/>
    <x v="1869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.314285714285715"/>
    <m/>
    <s v="games/mobile games"/>
    <s v="games"/>
    <s v="mobile games"/>
    <x v="1870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1.784615384615378"/>
    <m/>
    <s v="games/mobile games"/>
    <s v="games"/>
    <s v="mobile games"/>
    <x v="1871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"/>
    <m/>
    <s v="games/mobile games"/>
    <s v="games"/>
    <s v="mobile games"/>
    <x v="1872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.44999999999999996"/>
    <m/>
    <s v="games/mobile games"/>
    <s v="games"/>
    <s v="mobile games"/>
    <x v="1873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50000000000001E-2"/>
    <m/>
    <s v="games/mobile games"/>
    <s v="games"/>
    <s v="mobile games"/>
    <x v="1874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0.51"/>
    <m/>
    <s v="games/mobile games"/>
    <s v="games"/>
    <s v="mobile games"/>
    <x v="1875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m/>
    <s v="games/mobile games"/>
    <s v="games"/>
    <s v="mobile games"/>
    <x v="1876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m/>
    <s v="games/mobile games"/>
    <s v="games"/>
    <s v="mobile games"/>
    <x v="1877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m/>
    <s v="games/mobile games"/>
    <s v="games"/>
    <s v="mobile games"/>
    <x v="1878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.12"/>
    <m/>
    <s v="games/mobile games"/>
    <s v="games"/>
    <s v="mobile games"/>
    <x v="1879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.080000000000002"/>
    <m/>
    <s v="games/mobile games"/>
    <s v="games"/>
    <s v="mobile games"/>
    <x v="1880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2.68449999999999"/>
    <n v="49.338428571428572"/>
    <s v="music/indie rock"/>
    <s v="music"/>
    <s v="indie rock"/>
    <x v="1881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0.8955223880597"/>
    <n v="41.728395061728392"/>
    <s v="music/indie rock"/>
    <s v="music"/>
    <s v="indie rock"/>
    <x v="1882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4.8048048048048"/>
    <n v="32.71875"/>
    <s v="music/indie rock"/>
    <s v="music"/>
    <s v="indie rock"/>
    <x v="1883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.1"/>
    <n v="51.96153846153846"/>
    <s v="music/indie rock"/>
    <s v="music"/>
    <s v="indie rock"/>
    <x v="1884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.32786885245903"/>
    <n v="50.685714285714283"/>
    <s v="music/indie rock"/>
    <s v="music"/>
    <s v="indie rock"/>
    <x v="1885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.08333333333333"/>
    <n v="42.241379310344826"/>
    <s v="music/indie rock"/>
    <s v="music"/>
    <s v="indie rock"/>
    <x v="1886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.16666666666666"/>
    <n v="416.875"/>
    <s v="music/indie rock"/>
    <s v="music"/>
    <s v="indie rock"/>
    <x v="1887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.08"/>
    <n v="46.651685393258425"/>
    <s v="music/indie rock"/>
    <s v="music"/>
    <s v="indie rock"/>
    <x v="1888"/>
    <x v="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6.60000000000001"/>
    <n v="48.454545454545453"/>
    <s v="music/indie rock"/>
    <s v="music"/>
    <s v="indie rock"/>
    <x v="1889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4.58441666666667"/>
    <n v="70.5289837398374"/>
    <s v="music/indie rock"/>
    <s v="music"/>
    <s v="indie rock"/>
    <x v="1890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5.55000000000001"/>
    <n v="87.958333333333329"/>
    <s v="music/indie rock"/>
    <s v="music"/>
    <s v="indie rock"/>
    <x v="1891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6.60000000000002"/>
    <n v="26.26923076923077"/>
    <s v="music/indie rock"/>
    <s v="music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77777777777779"/>
    <s v="music/indie rock"/>
    <s v="music"/>
    <s v="indie rock"/>
    <x v="1893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4.5"/>
    <n v="57.25"/>
    <s v="music/indie rock"/>
    <s v="music"/>
    <s v="indie rock"/>
    <x v="1894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1.71957671957672"/>
    <n v="196.34042553191489"/>
    <s v="music/indie rock"/>
    <s v="music"/>
    <s v="indie rock"/>
    <x v="1895"/>
    <x v="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3.94678492239468"/>
    <n v="43"/>
    <s v="music/indie rock"/>
    <s v="music"/>
    <s v="indie rock"/>
    <x v="1896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.45669291338582"/>
    <n v="35.551912568306008"/>
    <s v="music/indie rock"/>
    <s v="music"/>
    <s v="indie rock"/>
    <x v="1897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4.5"/>
    <n v="68.80952380952381"/>
    <s v="music/indie rock"/>
    <s v="music"/>
    <s v="indie rock"/>
    <x v="1898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.33333333333331"/>
    <n v="28.571428571428573"/>
    <s v="music/indie rock"/>
    <s v="music"/>
    <s v="indie rock"/>
    <x v="1899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.3644"/>
    <n v="50.631666666666668"/>
    <s v="music/indie rock"/>
    <s v="music"/>
    <s v="indie rock"/>
    <x v="1900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68"/>
    <m/>
    <s v="technology/gadgets"/>
    <s v="technology"/>
    <s v="gadgets"/>
    <x v="1901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"/>
    <m/>
    <s v="technology/gadgets"/>
    <s v="technology"/>
    <s v="gadgets"/>
    <x v="1902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6.6"/>
    <m/>
    <s v="technology/gadgets"/>
    <s v="technology"/>
    <s v="gadgets"/>
    <x v="1903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.1"/>
    <m/>
    <s v="technology/gadgets"/>
    <s v="technology"/>
    <s v="gadgets"/>
    <x v="1904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.16800000000000001"/>
    <m/>
    <s v="technology/gadgets"/>
    <s v="technology"/>
    <s v="gadgets"/>
    <x v="1905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2.76"/>
    <m/>
    <s v="technology/gadgets"/>
    <s v="technology"/>
    <s v="gadgets"/>
    <x v="1906"/>
    <x v="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.28333333333333333"/>
    <m/>
    <s v="technology/gadgets"/>
    <s v="technology"/>
    <s v="gadgets"/>
    <x v="1907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8"/>
    <m/>
    <s v="technology/gadgets"/>
    <s v="technology"/>
    <s v="gadgets"/>
    <x v="1908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.111428571428572"/>
    <m/>
    <s v="technology/gadgets"/>
    <s v="technology"/>
    <s v="gadgets"/>
    <x v="1909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.395294117647055"/>
    <m/>
    <s v="technology/gadgets"/>
    <s v="technology"/>
    <s v="gadgets"/>
    <x v="1910"/>
    <x v="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2E-2"/>
    <m/>
    <s v="technology/gadgets"/>
    <s v="technology"/>
    <s v="gadgets"/>
    <x v="1911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.3"/>
    <m/>
    <s v="technology/gadgets"/>
    <s v="technology"/>
    <s v="gadgets"/>
    <x v="1912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"/>
    <m/>
    <s v="technology/gadgets"/>
    <s v="technology"/>
    <s v="gadgets"/>
    <x v="1913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94"/>
    <m/>
    <s v="technology/gadgets"/>
    <s v="technology"/>
    <s v="gadgets"/>
    <x v="1914"/>
    <x v="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"/>
    <m/>
    <s v="technology/gadgets"/>
    <s v="technology"/>
    <s v="gadgets"/>
    <x v="1915"/>
    <x v="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0.51"/>
    <m/>
    <s v="technology/gadgets"/>
    <s v="technology"/>
    <s v="gadgets"/>
    <x v="1916"/>
    <x v="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2.570512820512818"/>
    <m/>
    <s v="technology/gadgets"/>
    <s v="technology"/>
    <s v="gadgets"/>
    <x v="1917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"/>
    <m/>
    <s v="technology/gadgets"/>
    <s v="technology"/>
    <s v="gadgets"/>
    <x v="1918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.4"/>
    <m/>
    <s v="technology/gadgets"/>
    <s v="technology"/>
    <s v="gadgets"/>
    <x v="1919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.03"/>
    <m/>
    <s v="technology/gadgets"/>
    <s v="technology"/>
    <s v="gadgets"/>
    <x v="1920"/>
    <x v="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6.80000000000001"/>
    <n v="54"/>
    <s v="music/indie rock"/>
    <s v="music"/>
    <s v="indie rock"/>
    <x v="1921"/>
    <x v="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55"/>
    <n v="36.109375"/>
    <s v="music/indie rock"/>
    <s v="music"/>
    <s v="indie rock"/>
    <x v="1922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0.79999999999998"/>
    <n v="23.153846153846153"/>
    <s v="music/indie rock"/>
    <s v="music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.39999999999999"/>
    <n v="104"/>
    <s v="music/indie rock"/>
    <s v="music"/>
    <s v="indie rock"/>
    <x v="1924"/>
    <x v="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.33333333333333"/>
    <n v="31.826923076923077"/>
    <s v="music/indie rock"/>
    <s v="music"/>
    <s v="indie rock"/>
    <x v="1925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.37933333333334"/>
    <n v="27.3896261682243"/>
    <s v="music/indie rock"/>
    <s v="music"/>
    <s v="indie rock"/>
    <x v="1926"/>
    <x v="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.33333333333334"/>
    <n v="56.363636363636367"/>
    <s v="music/indie rock"/>
    <s v="music"/>
    <s v="indie rock"/>
    <x v="1927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.1372549019608"/>
    <n v="77.352941176470594"/>
    <s v="music/indie rock"/>
    <s v="music"/>
    <s v="indie rock"/>
    <x v="1928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.3125"/>
    <n v="42.8"/>
    <s v="music/indie rock"/>
    <s v="music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46153846153847"/>
    <s v="music/indie rock"/>
    <s v="music"/>
    <s v="indie rock"/>
    <x v="1930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0.601"/>
    <n v="48.240400000000001"/>
    <s v="music/indie rock"/>
    <s v="music"/>
    <s v="indie rock"/>
    <x v="1931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6.99047619047619"/>
    <n v="70.212500000000006"/>
    <s v="music/indie rock"/>
    <s v="music"/>
    <s v="indie rock"/>
    <x v="1932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.43333333333334"/>
    <n v="94.054545454545448"/>
    <s v="music/indie rock"/>
    <s v="music"/>
    <s v="indie rock"/>
    <x v="1933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3.61999999999999"/>
    <n v="80.272727272727266"/>
    <s v="music/indie rock"/>
    <s v="music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.4"/>
    <n v="54.2"/>
    <s v="music/indie rock"/>
    <s v="music"/>
    <s v="indie rock"/>
    <x v="1935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6.52013333333333"/>
    <n v="60.26903448275862"/>
    <s v="music/indie rock"/>
    <s v="music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.245"/>
    <n v="38.740344827586206"/>
    <s v="music/indie rock"/>
    <s v="music"/>
    <s v="indie rock"/>
    <x v="1937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3333333333334"/>
    <n v="152.54385964912279"/>
    <s v="music/indie rock"/>
    <s v="music"/>
    <s v="indie rock"/>
    <x v="1938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0.7"/>
    <n v="115.3125"/>
    <s v="music/indie rock"/>
    <s v="music"/>
    <s v="indie rock"/>
    <x v="1939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0.92307692307693"/>
    <n v="35.838709677419352"/>
    <s v="music/indie rock"/>
    <s v="music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.11835600000001"/>
    <n v="64.570118779438872"/>
    <s v="technology/hardware"/>
    <s v="technology"/>
    <s v="hardware"/>
    <x v="1941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.44033333333334"/>
    <n v="87.436000000000007"/>
    <s v="technology/hardware"/>
    <s v="technology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.2499999999998"/>
    <n v="68.815577078288939"/>
    <s v="technology/hardware"/>
    <s v="technology"/>
    <s v="hardware"/>
    <x v="1943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.05550000000005"/>
    <n v="176.200223588597"/>
    <s v="technology/hardware"/>
    <s v="technology"/>
    <s v="hardware"/>
    <x v="1944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.01799999999997"/>
    <n v="511.79117647058825"/>
    <s v="technology/hardware"/>
    <s v="technology"/>
    <s v="hardware"/>
    <x v="1945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49.74666666666667"/>
    <n v="160.44285714285715"/>
    <s v="technology/hardware"/>
    <s v="technology"/>
    <s v="hardware"/>
    <x v="1946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0.63375000000001"/>
    <n v="35.003043478260871"/>
    <s v="technology/hardware"/>
    <s v="technology"/>
    <s v="hardware"/>
    <x v="1947"/>
    <x v="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.21100000000001"/>
    <n v="188.50671378091872"/>
    <s v="technology/hardware"/>
    <s v="technology"/>
    <s v="hardware"/>
    <x v="1948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.00260000000002"/>
    <n v="56.204984093319197"/>
    <s v="technology/hardware"/>
    <s v="technology"/>
    <s v="hardware"/>
    <x v="1949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51866666666669"/>
    <n v="51.3054157782516"/>
    <s v="technology/hardware"/>
    <s v="technology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.44399999999999"/>
    <n v="127.36450839328538"/>
    <s v="technology/hardware"/>
    <s v="technology"/>
    <s v="hardware"/>
    <x v="1951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.47237142857145"/>
    <n v="101.85532258064516"/>
    <s v="technology/hardware"/>
    <s v="technology"/>
    <s v="hardware"/>
    <x v="1952"/>
    <x v="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4666666666666"/>
    <n v="230.55782312925169"/>
    <s v="technology/hardware"/>
    <s v="technology"/>
    <s v="hardware"/>
    <x v="1953"/>
    <x v="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8.94800000000009"/>
    <n v="842.10602409638557"/>
    <s v="technology/hardware"/>
    <s v="technology"/>
    <s v="hardware"/>
    <x v="1954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8.59528571428569"/>
    <n v="577.27593103448271"/>
    <s v="technology/hardware"/>
    <s v="technology"/>
    <s v="hardware"/>
    <x v="195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.0333333333333"/>
    <n v="483.34246575342468"/>
    <s v="technology/hardware"/>
    <s v="technology"/>
    <s v="hardware"/>
    <x v="1956"/>
    <x v="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7.50470000000001"/>
    <n v="76.138500000000008"/>
    <s v="technology/hardware"/>
    <s v="technology"/>
    <s v="hardware"/>
    <x v="1957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5.5717142857143"/>
    <n v="74.107684365781708"/>
    <s v="technology/hardware"/>
    <s v="technology"/>
    <s v="hardware"/>
    <x v="1958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6.73439999999999"/>
    <n v="36.965660377358489"/>
    <s v="technology/hardware"/>
    <s v="technology"/>
    <s v="hardware"/>
    <x v="1959"/>
    <x v="6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7.90285714285716"/>
    <n v="2500.969696969697"/>
    <s v="technology/hardware"/>
    <s v="technology"/>
    <s v="hardware"/>
    <x v="1960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.3811999999998"/>
    <n v="67.690214329454989"/>
    <s v="technology/hardware"/>
    <s v="technology"/>
    <s v="hardware"/>
    <x v="1961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2.92499999999998"/>
    <n v="63.04738562091503"/>
    <s v="technology/hardware"/>
    <s v="technology"/>
    <s v="hardware"/>
    <x v="1962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6.8842105263158"/>
    <n v="117.6"/>
    <s v="technology/hardware"/>
    <s v="technology"/>
    <s v="hardware"/>
    <x v="1963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59.57748878923763"/>
    <n v="180.75185011709601"/>
    <s v="technology/hardware"/>
    <s v="technology"/>
    <s v="hardware"/>
    <x v="1964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.27999999999997"/>
    <n v="127.32038834951456"/>
    <s v="technology/hardware"/>
    <s v="technology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74309000000002"/>
    <n v="136.6444745538665"/>
    <s v="technology/hardware"/>
    <s v="technology"/>
    <s v="hardware"/>
    <x v="1966"/>
    <x v="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.13"/>
    <n v="182.78024691358024"/>
    <s v="technology/hardware"/>
    <s v="technology"/>
    <s v="hardware"/>
    <x v="1967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4.96600000000001"/>
    <n v="279.37843137254902"/>
    <s v="technology/hardware"/>
    <s v="technology"/>
    <s v="hardware"/>
    <x v="1968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.08000000000004"/>
    <n v="61.375728669846318"/>
    <s v="technology/hardware"/>
    <s v="technology"/>
    <s v="hardware"/>
    <x v="1969"/>
    <x v="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1.8"/>
    <n v="80.727532097004286"/>
    <s v="technology/hardware"/>
    <s v="technology"/>
    <s v="hardware"/>
    <x v="1970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.02771750000005"/>
    <n v="272.35590732591254"/>
    <s v="technology/hardware"/>
    <s v="technology"/>
    <s v="hardware"/>
    <x v="1971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.48"/>
    <n v="70.848739495798313"/>
    <s v="technology/hardware"/>
    <s v="technology"/>
    <s v="hardware"/>
    <x v="1972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6.83081313131316"/>
    <n v="247.94003412969283"/>
    <s v="technology/hardware"/>
    <s v="technology"/>
    <s v="hardware"/>
    <x v="1973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.49599999999998"/>
    <n v="186.81393034825871"/>
    <s v="technology/hardware"/>
    <s v="technology"/>
    <s v="hardware"/>
    <x v="1974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8.70837499999996"/>
    <n v="131.98948616600788"/>
    <s v="technology/hardware"/>
    <s v="technology"/>
    <s v="hardware"/>
    <x v="1975"/>
    <x v="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6.6"/>
    <n v="29.310782241014799"/>
    <s v="technology/hardware"/>
    <s v="technology"/>
    <s v="hardware"/>
    <x v="1976"/>
    <x v="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.33"/>
    <n v="245.02436053593178"/>
    <s v="technology/hardware"/>
    <s v="technology"/>
    <s v="hardware"/>
    <x v="1977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6.8451399999999"/>
    <n v="1323.2540463917526"/>
    <s v="technology/hardware"/>
    <s v="technology"/>
    <s v="hardware"/>
    <x v="1978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01155"/>
    <n v="282.65966789667897"/>
    <s v="technology/hardware"/>
    <s v="technology"/>
    <s v="hardware"/>
    <x v="1979"/>
    <x v="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4.82402000000002"/>
    <n v="91.214401028277635"/>
    <s v="technology/hardware"/>
    <s v="technology"/>
    <s v="hardware"/>
    <x v="1980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8"/>
    <m/>
    <s v="photography/people"/>
    <s v="photography"/>
    <s v="people"/>
    <x v="1981"/>
    <x v="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m/>
    <s v="photography/people"/>
    <s v="photography"/>
    <s v="people"/>
    <x v="1982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3"/>
    <m/>
    <s v="photography/people"/>
    <s v="photography"/>
    <s v="people"/>
    <x v="1983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.146666666666665"/>
    <m/>
    <s v="photography/people"/>
    <s v="photography"/>
    <s v="people"/>
    <x v="1984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"/>
    <m/>
    <s v="photography/people"/>
    <s v="photography"/>
    <s v="people"/>
    <x v="1985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.05"/>
    <m/>
    <s v="photography/people"/>
    <s v="photography"/>
    <s v="people"/>
    <x v="1986"/>
    <x v="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.472727272727276"/>
    <m/>
    <s v="photography/people"/>
    <s v="photography"/>
    <s v="people"/>
    <x v="1987"/>
    <x v="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.41666666666666669"/>
    <m/>
    <s v="photography/people"/>
    <s v="photography"/>
    <s v="people"/>
    <x v="1988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m/>
    <s v="photography/people"/>
    <s v="photography"/>
    <s v="people"/>
    <x v="1989"/>
    <x v="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6.966666666666665"/>
    <m/>
    <s v="photography/people"/>
    <s v="photography"/>
    <s v="people"/>
    <x v="1990"/>
    <x v="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9"/>
    <m/>
    <s v="photography/people"/>
    <s v="photography"/>
    <s v="people"/>
    <x v="1991"/>
    <x v="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.13333333333333333"/>
    <m/>
    <s v="photography/people"/>
    <s v="photography"/>
    <s v="people"/>
    <x v="1992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m/>
    <s v="photography/people"/>
    <s v="photography"/>
    <s v="people"/>
    <x v="1993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m/>
    <s v="photography/people"/>
    <s v="photography"/>
    <s v="people"/>
    <x v="1994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"/>
    <m/>
    <s v="photography/people"/>
    <s v="photography"/>
    <s v="people"/>
    <x v="1995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m/>
    <s v="photography/people"/>
    <s v="photography"/>
    <s v="people"/>
    <x v="1996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m/>
    <s v="photography/people"/>
    <s v="photography"/>
    <s v="people"/>
    <x v="1997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.200000000000003"/>
    <m/>
    <s v="photography/people"/>
    <s v="photography"/>
    <s v="people"/>
    <x v="1998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0.76129032258064511"/>
    <m/>
    <s v="photography/people"/>
    <s v="photography"/>
    <s v="people"/>
    <x v="1999"/>
    <x v="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2.5"/>
    <m/>
    <s v="photography/people"/>
    <s v="photography"/>
    <s v="people"/>
    <x v="2000"/>
    <x v="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.12909090909091"/>
    <n v="128.38790470372632"/>
    <s v="technology/hardware"/>
    <s v="technology"/>
    <s v="hardware"/>
    <x v="2001"/>
    <x v="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6.79422000000002"/>
    <n v="78.834261818181815"/>
    <s v="technology/hardware"/>
    <s v="technology"/>
    <s v="hardware"/>
    <x v="2002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4705882352942"/>
    <s v="technology/hardware"/>
    <s v="technology"/>
    <s v="hardware"/>
    <x v="2003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.42048"/>
    <n v="331.10237288135596"/>
    <s v="technology/hardware"/>
    <s v="technology"/>
    <s v="hardware"/>
    <x v="200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3.68010000000001"/>
    <n v="194.26193717277485"/>
    <s v="technology/hardware"/>
    <s v="technology"/>
    <s v="hardware"/>
    <x v="2005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7.84"/>
    <n v="408.97689768976898"/>
    <s v="technology/hardware"/>
    <s v="technology"/>
    <s v="hardware"/>
    <x v="2006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7092"/>
    <n v="84.459270072992695"/>
    <s v="technology/hardware"/>
    <s v="technology"/>
    <s v="hardware"/>
    <x v="2007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.07484768810599"/>
    <n v="44.853658536585364"/>
    <s v="technology/hardware"/>
    <s v="technology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.15800000000002"/>
    <n v="383.3643216080402"/>
    <s v="technology/hardware"/>
    <s v="technology"/>
    <s v="hardware"/>
    <x v="2009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.05299999999994"/>
    <n v="55.276856649395505"/>
    <s v="technology/hardware"/>
    <s v="technology"/>
    <s v="hardware"/>
    <x v="2010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19.56399999999996"/>
    <n v="422.02059732234807"/>
    <s v="technology/hardware"/>
    <s v="technology"/>
    <s v="hardware"/>
    <x v="2011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4.90000000000003"/>
    <n v="64.180327868852459"/>
    <s v="technology/hardware"/>
    <s v="technology"/>
    <s v="hardware"/>
    <x v="2012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4.91374999999999"/>
    <n v="173.57781674704077"/>
    <s v="technology/hardware"/>
    <s v="technology"/>
    <s v="hardware"/>
    <x v="2013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3.7822333333334"/>
    <n v="88.601680840609291"/>
    <s v="technology/hardware"/>
    <s v="technology"/>
    <s v="hardware"/>
    <x v="2014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.00013888888888"/>
    <n v="50.222283950617282"/>
    <s v="technology/hardware"/>
    <s v="technology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1.54219999999998"/>
    <n v="192.38876826722338"/>
    <s v="technology/hardware"/>
    <s v="technology"/>
    <s v="hardware"/>
    <x v="2016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.10239999999999"/>
    <n v="73.416901408450698"/>
    <s v="technology/hardware"/>
    <s v="technology"/>
    <s v="hardware"/>
    <x v="2017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.24343076923077"/>
    <n v="147.68495555555555"/>
    <s v="technology/hardware"/>
    <s v="technology"/>
    <s v="hardware"/>
    <x v="2018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0975000000003"/>
    <n v="108.96848314606741"/>
    <s v="technology/hardware"/>
    <s v="technology"/>
    <s v="hardware"/>
    <x v="2019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.33333333333334"/>
    <n v="23.647540983606557"/>
    <s v="technology/hardware"/>
    <s v="technology"/>
    <s v="hardware"/>
    <x v="2020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.10000000000002"/>
    <n v="147.94736842105263"/>
    <s v="technology/hardware"/>
    <s v="technology"/>
    <s v="hardware"/>
    <x v="2021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.13700000000001"/>
    <n v="385.03692307692307"/>
    <s v="technology/hardware"/>
    <s v="technology"/>
    <s v="hardware"/>
    <x v="2022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.459"/>
    <n v="457.39093484419266"/>
    <s v="technology/hardware"/>
    <s v="technology"/>
    <s v="hardware"/>
    <x v="2023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.35"/>
    <n v="222.99047619047619"/>
    <s v="technology/hardware"/>
    <s v="technology"/>
    <s v="hardware"/>
    <x v="2024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.14999999999998"/>
    <n v="220.74074074074073"/>
    <s v="technology/hardware"/>
    <s v="technology"/>
    <s v="hardware"/>
    <x v="2025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.48307999999997"/>
    <n v="73.503898678414089"/>
    <s v="technology/hardware"/>
    <s v="technology"/>
    <s v="hardware"/>
    <x v="2026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.24900000000001"/>
    <n v="223.09647495361781"/>
    <s v="technology/hardware"/>
    <s v="technology"/>
    <s v="hardware"/>
    <x v="2027"/>
    <x v="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.16666666666667"/>
    <n v="47.911392405063289"/>
    <s v="technology/hardware"/>
    <s v="technology"/>
    <s v="hardware"/>
    <x v="2028"/>
    <x v="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.2"/>
    <n v="96.063829787234042"/>
    <s v="technology/hardware"/>
    <s v="technology"/>
    <s v="hardware"/>
    <x v="2029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.239013671875"/>
    <n v="118.6144"/>
    <s v="technology/hardware"/>
    <s v="technology"/>
    <s v="hardware"/>
    <x v="2030"/>
    <x v="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.35"/>
    <n v="118.45472440944881"/>
    <s v="technology/hardware"/>
    <s v="technology"/>
    <s v="hardware"/>
    <x v="2031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.18799999999999"/>
    <n v="143.21468926553672"/>
    <s v="technology/hardware"/>
    <s v="technology"/>
    <s v="hardware"/>
    <x v="2032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8.67599999999999"/>
    <n v="282.71518987341773"/>
    <s v="technology/hardware"/>
    <s v="technology"/>
    <s v="hardware"/>
    <x v="2033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6.81998717948721"/>
    <n v="593.93620078740162"/>
    <s v="technology/hardware"/>
    <s v="technology"/>
    <s v="hardware"/>
    <x v="2034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.03642500000004"/>
    <n v="262.15704968944101"/>
    <s v="technology/hardware"/>
    <s v="technology"/>
    <s v="hardware"/>
    <x v="2035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1.66833333333335"/>
    <n v="46.580778301886795"/>
    <s v="technology/hardware"/>
    <s v="technology"/>
    <s v="hardware"/>
    <x v="2036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.47639999999996"/>
    <n v="70.041118881118877"/>
    <s v="technology/hardware"/>
    <s v="technology"/>
    <s v="hardware"/>
    <x v="2037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0.51249999999999"/>
    <n v="164.90686274509804"/>
    <s v="technology/hardware"/>
    <s v="technology"/>
    <s v="hardware"/>
    <x v="2038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.21680000000001"/>
    <n v="449.26385224274406"/>
    <s v="technology/hardware"/>
    <s v="technology"/>
    <s v="hardware"/>
    <x v="2039"/>
    <x v="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.17133333333334"/>
    <n v="27.472841328413285"/>
    <s v="technology/hardware"/>
    <s v="technology"/>
    <s v="hardware"/>
    <x v="2040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1.86315789473684"/>
    <n v="143.97499999999999"/>
    <s v="technology/hardware"/>
    <s v="technology"/>
    <s v="hardware"/>
    <x v="2041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3.53"/>
    <n v="88.23571428571428"/>
    <s v="technology/hardware"/>
    <s v="technology"/>
    <s v="hardware"/>
    <x v="2042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.20938628158842"/>
    <n v="36.326424870466319"/>
    <s v="technology/hardware"/>
    <s v="technology"/>
    <s v="hardware"/>
    <x v="2043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.21333333333334"/>
    <n v="90.177777777777777"/>
    <s v="technology/hardware"/>
    <s v="technology"/>
    <s v="hardware"/>
    <x v="204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.18387755102037"/>
    <n v="152.62361216730039"/>
    <s v="technology/hardware"/>
    <s v="technology"/>
    <s v="hardware"/>
    <x v="2045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.10000000000001"/>
    <n v="55.806451612903224"/>
    <s v="technology/hardware"/>
    <s v="technology"/>
    <s v="hardware"/>
    <x v="2046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2.99897959183673"/>
    <n v="227.85327313769753"/>
    <s v="technology/hardware"/>
    <s v="technology"/>
    <s v="hardware"/>
    <x v="2047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.33229411764705"/>
    <n v="91.82989803350327"/>
    <s v="technology/hardware"/>
    <s v="technology"/>
    <s v="hardware"/>
    <x v="2048"/>
    <x v="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.19070000000001"/>
    <n v="80.991037735849048"/>
    <s v="technology/hardware"/>
    <s v="technology"/>
    <s v="hardware"/>
    <x v="2049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.27000000000004"/>
    <n v="278.39411764705881"/>
    <s v="technology/hardware"/>
    <s v="technology"/>
    <s v="hardware"/>
    <x v="205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.36250000000001"/>
    <n v="43.095041322314053"/>
    <s v="technology/hardware"/>
    <s v="technology"/>
    <s v="hardware"/>
    <x v="2051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.048"/>
    <n v="326.29205175600737"/>
    <s v="technology/hardware"/>
    <s v="technology"/>
    <s v="hardware"/>
    <x v="2052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.02"/>
    <n v="41.743801652892564"/>
    <s v="technology/hardware"/>
    <s v="technology"/>
    <s v="hardware"/>
    <x v="2053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59142857142857"/>
    <n v="64.020933977455712"/>
    <s v="technology/hardware"/>
    <s v="technology"/>
    <s v="hardware"/>
    <x v="205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.41666666666666"/>
    <n v="99.455445544554451"/>
    <s v="technology/hardware"/>
    <s v="technology"/>
    <s v="hardware"/>
    <x v="2055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.452"/>
    <n v="138.49458483754512"/>
    <s v="technology/hardware"/>
    <s v="technology"/>
    <s v="hardware"/>
    <x v="2056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.23220000000001"/>
    <n v="45.547792792792798"/>
    <s v="technology/hardware"/>
    <s v="technology"/>
    <s v="hardware"/>
    <x v="2057"/>
    <x v="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.28125"/>
    <n v="10.507317073170732"/>
    <s v="technology/hardware"/>
    <s v="technology"/>
    <s v="hardware"/>
    <x v="2058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.45666666666668"/>
    <n v="114.76533333333333"/>
    <s v="technology/hardware"/>
    <s v="technology"/>
    <s v="hardware"/>
    <x v="2059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.4"/>
    <n v="35.997067448680355"/>
    <s v="technology/hardware"/>
    <s v="technology"/>
    <s v="hardware"/>
    <x v="2060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7.91999999999999"/>
    <n v="154.17142857142858"/>
    <s v="technology/hardware"/>
    <s v="technology"/>
    <s v="hardware"/>
    <x v="2061"/>
    <x v="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4.97699999999999"/>
    <n v="566.38916256157631"/>
    <s v="technology/hardware"/>
    <s v="technology"/>
    <s v="hardware"/>
    <x v="2062"/>
    <x v="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.04999999999998"/>
    <n v="120.85714285714286"/>
    <s v="technology/hardware"/>
    <s v="technology"/>
    <s v="hardware"/>
    <x v="2063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.16676082790633"/>
    <n v="86.163845492085343"/>
    <s v="technology/hardware"/>
    <s v="technology"/>
    <s v="hardware"/>
    <x v="206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.215125"/>
    <n v="51.212114395886893"/>
    <s v="technology/hardware"/>
    <s v="technology"/>
    <s v="hardware"/>
    <x v="2065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8.6"/>
    <n v="67.261538461538464"/>
    <s v="technology/hardware"/>
    <s v="technology"/>
    <s v="hardware"/>
    <x v="2066"/>
    <x v="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6.86868686868686"/>
    <n v="62.8"/>
    <s v="technology/hardware"/>
    <s v="technology"/>
    <s v="hardware"/>
    <x v="2067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.22388000000001"/>
    <n v="346.13118421052633"/>
    <s v="technology/hardware"/>
    <s v="technology"/>
    <s v="hardware"/>
    <x v="2068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.40666000000002"/>
    <n v="244.11912547528519"/>
    <s v="technology/hardware"/>
    <s v="technology"/>
    <s v="hardware"/>
    <x v="2069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.3272"/>
    <n v="259.25424836601309"/>
    <s v="technology/hardware"/>
    <s v="technology"/>
    <s v="hardware"/>
    <x v="2070"/>
    <x v="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0.73"/>
    <n v="201.96402877697841"/>
    <s v="technology/hardware"/>
    <s v="technology"/>
    <s v="hardware"/>
    <x v="2071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0.73146853146854"/>
    <n v="226.20857142857142"/>
    <s v="technology/hardware"/>
    <s v="technology"/>
    <s v="hardware"/>
    <x v="207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2.60429999999999"/>
    <n v="324.69"/>
    <s v="technology/hardware"/>
    <s v="technology"/>
    <s v="hardware"/>
    <x v="2073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2.49999999999999"/>
    <n v="205"/>
    <s v="technology/hardware"/>
    <s v="technology"/>
    <s v="hardware"/>
    <x v="2074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.3738373837384"/>
    <n v="20.465926829268295"/>
    <s v="technology/hardware"/>
    <s v="technology"/>
    <s v="hardware"/>
    <x v="2075"/>
    <x v="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.349156424581"/>
    <n v="116.35303146309367"/>
    <s v="technology/hardware"/>
    <s v="technology"/>
    <s v="hardware"/>
    <x v="2076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50800000000001"/>
    <n v="307.20212765957444"/>
    <s v="technology/hardware"/>
    <s v="technology"/>
    <s v="hardware"/>
    <x v="2077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.20499999999998"/>
    <n v="546.6875"/>
    <s v="technology/hardware"/>
    <s v="technology"/>
    <s v="hardware"/>
    <x v="2078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.17"/>
    <n v="47.474464579901152"/>
    <s v="technology/hardware"/>
    <s v="technology"/>
    <s v="hardware"/>
    <x v="2079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7.8"/>
    <n v="101.56"/>
    <s v="technology/hardware"/>
    <s v="technology"/>
    <s v="hardware"/>
    <x v="2080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57142857142857"/>
    <n v="72.909090909090907"/>
    <s v="music/indie rock"/>
    <s v="music"/>
    <s v="indie rock"/>
    <x v="2081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0.73333333333333"/>
    <n v="43.710526315789473"/>
    <s v="music/indie rock"/>
    <s v="music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.33333333333333"/>
    <n v="34"/>
    <s v="music/indie rock"/>
    <s v="music"/>
    <s v="indie rock"/>
    <x v="2083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.33333333333333"/>
    <n v="70.652173913043484"/>
    <s v="music/indie rock"/>
    <s v="music"/>
    <s v="indie rock"/>
    <x v="208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3.53333333333335"/>
    <n v="89.301204819277103"/>
    <s v="music/indie rock"/>
    <s v="music"/>
    <s v="indie rock"/>
    <x v="2085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0.69999999999999"/>
    <n v="115.08571428571429"/>
    <s v="music/indie rock"/>
    <s v="music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3.53333333333335"/>
    <n v="62.12"/>
    <s v="music/indie rock"/>
    <s v="music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51066666666668"/>
    <n v="46.204266666666669"/>
    <s v="music/indie rock"/>
    <s v="music"/>
    <s v="indie rock"/>
    <x v="2088"/>
    <x v="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.4004"/>
    <n v="48.54854838709678"/>
    <s v="music/indie rock"/>
    <s v="music"/>
    <s v="indie rock"/>
    <x v="2089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.040375"/>
    <n v="57.520187499999999"/>
    <s v="music/indie rock"/>
    <s v="music"/>
    <s v="indie rock"/>
    <x v="2090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.46777777777777"/>
    <n v="88.147154471544724"/>
    <s v="music/indie rock"/>
    <s v="music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.28333333333333"/>
    <n v="110.49090909090908"/>
    <s v="music/indie rock"/>
    <s v="music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.46666666666667"/>
    <n v="66.826086956521735"/>
    <s v="music/indie rock"/>
    <s v="music"/>
    <s v="indie rock"/>
    <x v="2093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0.54285714285714"/>
    <n v="58.597222222222221"/>
    <s v="music/indie rock"/>
    <s v="music"/>
    <s v="indie rock"/>
    <x v="2094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3636363636364"/>
    <s v="music/indie rock"/>
    <s v="music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1.66666666666666"/>
    <n v="43.571428571428569"/>
    <s v="music/indie rock"/>
    <s v="music"/>
    <s v="indie rock"/>
    <x v="2096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4736842105263"/>
    <s v="music/indie rock"/>
    <s v="music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.33333333333334"/>
    <n v="188.125"/>
    <s v="music/indie rock"/>
    <s v="music"/>
    <s v="indie rock"/>
    <x v="2098"/>
    <x v="6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.36666666666667"/>
    <n v="63.031746031746032"/>
    <s v="music/indie rock"/>
    <s v="music"/>
    <s v="indie rock"/>
    <x v="2099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6.66666666666666"/>
    <n v="30.37037037037037"/>
    <s v="music/indie rock"/>
    <s v="music"/>
    <s v="indie rock"/>
    <x v="2100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.25"/>
    <n v="51.477272727272727"/>
    <s v="music/indie rock"/>
    <s v="music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89473684210527"/>
    <s v="music/indie rock"/>
    <s v="music"/>
    <s v="indie rock"/>
    <x v="2102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.12318374694613"/>
    <n v="98.817391304347822"/>
    <s v="music/indie rock"/>
    <s v="music"/>
    <s v="indie rock"/>
    <x v="2103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29.5"/>
    <n v="28"/>
    <s v="music/indie rock"/>
    <s v="music"/>
    <s v="indie rock"/>
    <x v="210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3131313131315"/>
    <s v="music/indie rock"/>
    <s v="music"/>
    <s v="indie rock"/>
    <x v="2105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.04545454545456"/>
    <n v="53.522727272727273"/>
    <s v="music/indie rock"/>
    <s v="music"/>
    <s v="indie rock"/>
    <x v="2106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7.73299999999999"/>
    <n v="37.149310344827583"/>
    <s v="music/indie rock"/>
    <s v="music"/>
    <s v="indie rock"/>
    <x v="2107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.31250000000001"/>
    <n v="89.895287958115176"/>
    <s v="music/indie rock"/>
    <s v="music"/>
    <s v="indie rock"/>
    <x v="2108"/>
    <x v="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6.52500000000001"/>
    <n v="106.52500000000001"/>
    <s v="music/indie rock"/>
    <s v="music"/>
    <s v="indie rock"/>
    <x v="2109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.35000000000001"/>
    <n v="52.815789473684212"/>
    <s v="music/indie rock"/>
    <s v="music"/>
    <s v="indie rock"/>
    <x v="2110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6.5"/>
    <n v="54.615384615384613"/>
    <s v="music/indie rock"/>
    <s v="music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2727272727273"/>
    <s v="music/indie rock"/>
    <s v="music"/>
    <s v="indie rock"/>
    <x v="2112"/>
    <x v="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4.85714285714285"/>
    <n v="68.598130841121488"/>
    <s v="music/indie rock"/>
    <s v="music"/>
    <s v="indie rock"/>
    <x v="2113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4.69999999999999"/>
    <n v="35.612244897959187"/>
    <s v="music/indie rock"/>
    <s v="music"/>
    <s v="indie rock"/>
    <x v="2114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66666666666669"/>
    <n v="94.027777777777771"/>
    <s v="music/indie rock"/>
    <s v="music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0.90416666666667"/>
    <n v="526.45652173913038"/>
    <s v="music/indie rock"/>
    <s v="music"/>
    <s v="indie rock"/>
    <x v="2116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7.75"/>
    <n v="50.657142857142858"/>
    <s v="music/indie rock"/>
    <s v="music"/>
    <s v="indie rock"/>
    <x v="2117"/>
    <x v="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4.61099999999999"/>
    <n v="79.182941176470578"/>
    <s v="music/indie rock"/>
    <s v="music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0.75"/>
    <n v="91.590909090909093"/>
    <s v="music/indie rock"/>
    <s v="music"/>
    <s v="indie rock"/>
    <x v="2119"/>
    <x v="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0.880375"/>
    <n v="116.96275362318841"/>
    <s v="music/indie rock"/>
    <s v="music"/>
    <s v="indie rock"/>
    <x v="2120"/>
    <x v="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0.56800000000000006"/>
    <m/>
    <s v="games/video games"/>
    <s v="games"/>
    <s v="video games"/>
    <x v="2121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.38750000000000001"/>
    <m/>
    <s v="games/video games"/>
    <s v="games"/>
    <s v="video games"/>
    <x v="2122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m/>
    <s v="games/video games"/>
    <s v="games"/>
    <s v="video games"/>
    <x v="2123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.454545454545453"/>
    <m/>
    <s v="games/video games"/>
    <s v="games"/>
    <s v="video games"/>
    <x v="2124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2"/>
    <m/>
    <s v="games/video games"/>
    <s v="games"/>
    <s v="video games"/>
    <x v="2125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.05"/>
    <m/>
    <s v="games/video games"/>
    <s v="games"/>
    <s v="video games"/>
    <x v="2126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8.842857142857142"/>
    <m/>
    <s v="games/video games"/>
    <s v="games"/>
    <s v="video games"/>
    <x v="2127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.16666666666666669"/>
    <m/>
    <s v="games/video games"/>
    <s v="games"/>
    <s v="video games"/>
    <x v="2128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1.799999999999999"/>
    <m/>
    <s v="games/video games"/>
    <s v="games"/>
    <s v="video games"/>
    <x v="2129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.20238095238095236"/>
    <m/>
    <s v="games/video games"/>
    <s v="games"/>
    <s v="video games"/>
    <x v="2130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m/>
    <s v="games/video games"/>
    <s v="games"/>
    <s v="video games"/>
    <x v="2131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5"/>
    <m/>
    <s v="games/video games"/>
    <s v="games"/>
    <s v="video games"/>
    <x v="2132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"/>
    <m/>
    <s v="games/video games"/>
    <s v="games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2"/>
    <m/>
    <s v="games/video games"/>
    <s v="games"/>
    <s v="video games"/>
    <x v="213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"/>
    <m/>
    <s v="games/video games"/>
    <s v="games"/>
    <s v="video games"/>
    <x v="2135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9E-2"/>
    <m/>
    <s v="games/video games"/>
    <s v="games"/>
    <s v="video games"/>
    <x v="2136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.405999999999999"/>
    <m/>
    <s v="games/video games"/>
    <s v="games"/>
    <s v="video games"/>
    <x v="2137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2.8"/>
    <m/>
    <s v="games/video games"/>
    <s v="games"/>
    <s v="video games"/>
    <x v="2138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2"/>
    <m/>
    <s v="games/video games"/>
    <s v="games"/>
    <s v="video games"/>
    <x v="2139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.11199999999999999"/>
    <m/>
    <s v="games/video games"/>
    <s v="games"/>
    <s v="video games"/>
    <x v="2140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m/>
    <s v="games/video games"/>
    <s v="games"/>
    <s v="video games"/>
    <x v="2141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39"/>
    <m/>
    <s v="games/video games"/>
    <s v="games"/>
    <s v="video games"/>
    <x v="2142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.25"/>
    <m/>
    <s v="games/video games"/>
    <s v="games"/>
    <s v="video games"/>
    <x v="2143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6"/>
    <m/>
    <s v="games/video games"/>
    <s v="games"/>
    <s v="video games"/>
    <x v="2144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.433333333333334"/>
    <m/>
    <s v="games/video games"/>
    <s v="games"/>
    <s v="video games"/>
    <x v="2145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.02"/>
    <m/>
    <s v="games/video games"/>
    <s v="games"/>
    <s v="video games"/>
    <x v="2146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0.69641025641025645"/>
    <m/>
    <s v="games/video games"/>
    <s v="games"/>
    <s v="video games"/>
    <x v="2147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m/>
    <s v="games/video games"/>
    <s v="games"/>
    <s v="video games"/>
    <x v="2148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m/>
    <s v="games/video games"/>
    <s v="games"/>
    <s v="video games"/>
    <x v="2149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0.80999999999999994"/>
    <m/>
    <s v="games/video games"/>
    <s v="games"/>
    <s v="video games"/>
    <x v="2150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.26222222222222225"/>
    <m/>
    <s v="games/video games"/>
    <s v="games"/>
    <s v="video games"/>
    <x v="2151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.16666666666666669"/>
    <m/>
    <s v="games/video games"/>
    <s v="games"/>
    <s v="video games"/>
    <x v="2152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6E-3"/>
    <m/>
    <s v="games/video games"/>
    <s v="games"/>
    <s v="video games"/>
    <x v="2153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0.8"/>
    <m/>
    <s v="games/video games"/>
    <s v="games"/>
    <s v="video games"/>
    <x v="2154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2999999999999998"/>
    <m/>
    <s v="games/video games"/>
    <s v="games"/>
    <s v="video games"/>
    <x v="2155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2"/>
    <m/>
    <s v="games/video games"/>
    <s v="games"/>
    <s v="video games"/>
    <x v="2156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.192"/>
    <m/>
    <s v="games/video games"/>
    <s v="games"/>
    <s v="video games"/>
    <x v="2157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72"/>
    <m/>
    <s v="games/video games"/>
    <s v="games"/>
    <s v="video games"/>
    <x v="2158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0.72222222222222221"/>
    <m/>
    <s v="games/video games"/>
    <s v="games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0.85000000000000009"/>
    <m/>
    <s v="games/video games"/>
    <s v="games"/>
    <s v="video games"/>
    <x v="2160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5.75"/>
    <n v="35.615384615384613"/>
    <s v="music/rock"/>
    <s v="music"/>
    <s v="rock"/>
    <x v="2161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.26666666666667"/>
    <n v="87.103448275862064"/>
    <s v="music/rock"/>
    <s v="music"/>
    <s v="rock"/>
    <x v="2162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.20000000000002"/>
    <n v="75.11363636363636"/>
    <s v="music/rock"/>
    <s v="music"/>
    <s v="rock"/>
    <x v="2163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2.63636363636364"/>
    <n v="68.01204819277109"/>
    <s v="music/rock"/>
    <s v="music"/>
    <s v="rock"/>
    <x v="216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8.64000000000001"/>
    <n v="29.623931623931625"/>
    <s v="music/rock"/>
    <s v="music"/>
    <s v="rock"/>
    <x v="2165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6.6"/>
    <n v="91.625"/>
    <s v="music/rock"/>
    <s v="music"/>
    <s v="rock"/>
    <x v="2166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s v="music/rock"/>
    <s v="music"/>
    <s v="rock"/>
    <x v="2167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1.5816111111111"/>
    <n v="64.366735294117646"/>
    <s v="music/rock"/>
    <s v="music"/>
    <s v="rock"/>
    <x v="2168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57142857142858"/>
    <s v="music/rock"/>
    <s v="music"/>
    <s v="rock"/>
    <x v="2169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0.85714285714286"/>
    <n v="33.315789473684212"/>
    <s v="music/rock"/>
    <s v="music"/>
    <s v="rock"/>
    <x v="2170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.075"/>
    <n v="90.276595744680847"/>
    <s v="music/rock"/>
    <s v="music"/>
    <s v="rock"/>
    <x v="2171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307692307692"/>
    <s v="music/rock"/>
    <s v="music"/>
    <s v="rock"/>
    <x v="2172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6.92857142857143"/>
    <n v="59.233333333333334"/>
    <s v="music/rock"/>
    <s v="music"/>
    <s v="rock"/>
    <x v="2173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2.97499999999999"/>
    <n v="65.38095238095238"/>
    <s v="music/rock"/>
    <s v="music"/>
    <s v="rock"/>
    <x v="217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07692307692307"/>
    <s v="music/rock"/>
    <s v="music"/>
    <s v="rock"/>
    <x v="2175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.02"/>
    <n v="88.74647887323944"/>
    <s v="music/rock"/>
    <s v="music"/>
    <s v="rock"/>
    <x v="2176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.12"/>
    <n v="65.868421052631575"/>
    <s v="music/rock"/>
    <s v="music"/>
    <s v="rock"/>
    <x v="2177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8.64000000000001"/>
    <n v="40.349243306169967"/>
    <s v="music/rock"/>
    <s v="music"/>
    <s v="rock"/>
    <x v="2178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.4"/>
    <n v="76.857142857142861"/>
    <s v="music/rock"/>
    <s v="music"/>
    <s v="rock"/>
    <x v="2179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.18419999999999"/>
    <n v="68.707820512820518"/>
    <s v="music/rock"/>
    <s v="music"/>
    <s v="rock"/>
    <x v="2180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.1"/>
    <n v="57.773584905660378"/>
    <s v="games/tabletop games"/>
    <s v="games"/>
    <s v="tabletop games"/>
    <x v="2181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.16666666666663"/>
    <n v="44.171348314606739"/>
    <s v="games/tabletop games"/>
    <s v="games"/>
    <s v="tabletop games"/>
    <x v="2182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.27777777777777"/>
    <n v="31.566308243727597"/>
    <s v="games/tabletop games"/>
    <s v="games"/>
    <s v="tabletop games"/>
    <x v="2183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4.74"/>
    <n v="107.04511278195488"/>
    <s v="games/tabletop games"/>
    <s v="games"/>
    <s v="tabletop games"/>
    <x v="2184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6.97"/>
    <n v="149.03451043338683"/>
    <s v="games/tabletop games"/>
    <s v="games"/>
    <s v="tabletop games"/>
    <x v="2185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09.67499999999998"/>
    <n v="55.956632653061227"/>
    <s v="games/tabletop games"/>
    <s v="games"/>
    <s v="tabletop games"/>
    <x v="218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4.6425"/>
    <n v="56.970381807973048"/>
    <s v="games/tabletop games"/>
    <s v="games"/>
    <s v="tabletop games"/>
    <x v="218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.17692027666544"/>
    <n v="44.056420233463037"/>
    <s v="games/tabletop games"/>
    <s v="games"/>
    <s v="tabletop games"/>
    <x v="2188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.25"/>
    <n v="68.625"/>
    <s v="games/tabletop games"/>
    <s v="games"/>
    <s v="tabletop games"/>
    <x v="2189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4.61052631578946"/>
    <n v="65.318435754189949"/>
    <s v="games/tabletop games"/>
    <s v="games"/>
    <s v="tabletop games"/>
    <x v="219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19.73333333333333"/>
    <n v="35.92"/>
    <s v="games/tabletop games"/>
    <s v="games"/>
    <s v="tabletop games"/>
    <x v="2191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.2401666666667"/>
    <n v="40.070667078443485"/>
    <s v="games/tabletop games"/>
    <s v="games"/>
    <s v="tabletop games"/>
    <x v="2192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.37333333333333"/>
    <n v="75.647714604236342"/>
    <s v="games/tabletop games"/>
    <s v="games"/>
    <s v="tabletop games"/>
    <x v="2193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.37"/>
    <n v="61.203872437357631"/>
    <s v="games/tabletop games"/>
    <s v="games"/>
    <s v="tabletop games"/>
    <x v="2194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.32608695652173"/>
    <n v="48.130434782608695"/>
    <s v="games/tabletop games"/>
    <s v="games"/>
    <s v="tabletop games"/>
    <x v="2195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3.83571428571429"/>
    <n v="68.106837606837601"/>
    <s v="games/tabletop games"/>
    <s v="games"/>
    <s v="tabletop games"/>
    <x v="2196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.03109999999992"/>
    <n v="65.891300230946882"/>
    <s v="games/tabletop games"/>
    <s v="games"/>
    <s v="tabletop games"/>
    <x v="2197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2.89249999999998"/>
    <n v="81.654377880184327"/>
    <s v="games/tabletop games"/>
    <s v="games"/>
    <s v="tabletop games"/>
    <x v="2198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6.97777777777779"/>
    <n v="52.701195219123505"/>
    <s v="games/tabletop games"/>
    <s v="games"/>
    <s v="tabletop games"/>
    <x v="2199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.15"/>
    <n v="41.228136882129277"/>
    <s v="games/tabletop games"/>
    <s v="games"/>
    <s v="tabletop games"/>
    <x v="220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2.71818181818185"/>
    <n v="15.035357142857142"/>
    <s v="music/electronic music"/>
    <s v="music"/>
    <s v="electronic music"/>
    <x v="2201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.18124999999998"/>
    <n v="39.066920943134534"/>
    <s v="music/electronic music"/>
    <s v="music"/>
    <s v="electronic music"/>
    <x v="2202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09.55"/>
    <n v="43.82"/>
    <s v="music/electronic music"/>
    <s v="music"/>
    <s v="electronic music"/>
    <x v="2203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2.86666666666667"/>
    <n v="27.301369863013697"/>
    <s v="music/electronic music"/>
    <s v="music"/>
    <s v="electronic music"/>
    <x v="2204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2222222222221"/>
    <s v="music/electronic music"/>
    <s v="music"/>
    <s v="electronic music"/>
    <x v="2205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2.72727272727273"/>
    <n v="33.235294117647058"/>
    <s v="music/electronic music"/>
    <s v="music"/>
    <s v="electronic music"/>
    <x v="2206"/>
    <x v="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1428571428572"/>
    <s v="music/electronic music"/>
    <s v="music"/>
    <s v="electronic music"/>
    <x v="2207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1.6"/>
    <n v="42.333333333333336"/>
    <s v="music/electronic music"/>
    <s v="music"/>
    <s v="electronic music"/>
    <x v="2208"/>
    <x v="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0.80000000000001"/>
    <n v="50.266666666666666"/>
    <s v="music/electronic music"/>
    <s v="music"/>
    <s v="electronic music"/>
    <x v="2209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.425"/>
    <n v="61.902777777777779"/>
    <s v="music/electronic music"/>
    <s v="music"/>
    <s v="electronic music"/>
    <x v="2210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5.6"/>
    <n v="40.75"/>
    <s v="music/electronic music"/>
    <s v="music"/>
    <s v="electronic music"/>
    <x v="2211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.38333333333333"/>
    <n v="55.796747967479675"/>
    <s v="music/electronic music"/>
    <s v="music"/>
    <s v="electronic music"/>
    <x v="2212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s v="music/electronic music"/>
    <s v="music"/>
    <s v="electronic music"/>
    <x v="2213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2.50166666666667"/>
    <n v="73.125416666666666"/>
    <s v="music/electronic music"/>
    <s v="music"/>
    <s v="electronic music"/>
    <x v="2214"/>
    <x v="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.36363636363637"/>
    <n v="26.060606060606062"/>
    <s v="music/electronic music"/>
    <s v="music"/>
    <s v="electronic music"/>
    <x v="2215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5.66666666666666"/>
    <n v="22.642857142857142"/>
    <s v="music/electronic music"/>
    <s v="music"/>
    <s v="electronic music"/>
    <x v="2216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.19047619047619"/>
    <n v="47.222222222222221"/>
    <s v="music/electronic music"/>
    <s v="music"/>
    <s v="electronic music"/>
    <x v="2217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2.833"/>
    <n v="32.324473684210524"/>
    <s v="music/electronic music"/>
    <s v="music"/>
    <s v="electronic music"/>
    <x v="2218"/>
    <x v="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1.49999999999999"/>
    <n v="53.421052631578945"/>
    <s v="music/electronic music"/>
    <s v="music"/>
    <s v="electronic music"/>
    <x v="2219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.14285714285714"/>
    <n v="51.304347826086953"/>
    <s v="music/electronic music"/>
    <s v="music"/>
    <s v="electronic music"/>
    <x v="2220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.11999999999999"/>
    <n v="37.197247706422019"/>
    <s v="games/tabletop games"/>
    <s v="games"/>
    <s v="tabletop games"/>
    <x v="2221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2.6"/>
    <n v="27.1"/>
    <s v="games/tabletop games"/>
    <s v="games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5.80000000000001"/>
    <n v="206.31"/>
    <s v="games/tabletop games"/>
    <s v="games"/>
    <s v="tabletop games"/>
    <x v="2223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.15000000000003"/>
    <n v="82.145270270270274"/>
    <s v="games/tabletop games"/>
    <s v="games"/>
    <s v="tabletop games"/>
    <x v="2224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83338095238094"/>
    <n v="164.79651993355483"/>
    <s v="games/tabletop games"/>
    <s v="games"/>
    <s v="tabletop games"/>
    <x v="2225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.46283333333334"/>
    <n v="60.820280373831778"/>
    <s v="games/tabletop games"/>
    <s v="games"/>
    <s v="tabletop games"/>
    <x v="2226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.37692307692308"/>
    <n v="67.970099667774093"/>
    <s v="games/tabletop games"/>
    <s v="games"/>
    <s v="tabletop games"/>
    <x v="222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.49"/>
    <n v="81.561805555555551"/>
    <s v="games/tabletop games"/>
    <s v="games"/>
    <s v="tabletop games"/>
    <x v="2228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.04755366949576"/>
    <n v="25.42547309833024"/>
    <s v="games/tabletop games"/>
    <s v="games"/>
    <s v="tabletop games"/>
    <x v="2229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5.95294117647057"/>
    <n v="21.497991967871485"/>
    <s v="games/tabletop games"/>
    <s v="games"/>
    <s v="tabletop games"/>
    <x v="2230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.1296000000002"/>
    <n v="27.226630727762803"/>
    <s v="games/tabletop games"/>
    <s v="games"/>
    <s v="tabletop games"/>
    <x v="2231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5.8"/>
    <n v="25.091093117408906"/>
    <s v="games/tabletop games"/>
    <s v="games"/>
    <s v="tabletop games"/>
    <x v="2232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.03999999999996"/>
    <n v="21.230179028132991"/>
    <s v="games/tabletop games"/>
    <s v="games"/>
    <s v="tabletop games"/>
    <x v="223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07142857142854"/>
    <s v="games/tabletop games"/>
    <s v="games"/>
    <s v="tabletop games"/>
    <x v="2234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.3153846153846"/>
    <n v="135.58503401360545"/>
    <s v="games/tabletop games"/>
    <s v="games"/>
    <s v="tabletop games"/>
    <x v="223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.10714285714289"/>
    <n v="22.116176470588236"/>
    <s v="games/tabletop games"/>
    <s v="games"/>
    <s v="tabletop games"/>
    <x v="2236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2.92777777777775"/>
    <n v="64.625635808748726"/>
    <s v="games/tabletop games"/>
    <s v="games"/>
    <s v="tabletop games"/>
    <x v="2237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.4"/>
    <n v="69.569620253164558"/>
    <s v="games/tabletop games"/>
    <s v="games"/>
    <s v="tabletop games"/>
    <x v="2238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.02668"/>
    <n v="75.133028169014082"/>
    <s v="games/tabletop games"/>
    <s v="games"/>
    <s v="tabletop games"/>
    <x v="2239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0.68"/>
    <n v="140.97916666666666"/>
    <s v="games/tabletop games"/>
    <s v="games"/>
    <s v="tabletop games"/>
    <x v="2240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.4"/>
    <n v="49.472392638036808"/>
    <s v="games/tabletop games"/>
    <s v="games"/>
    <s v="tabletop games"/>
    <x v="2241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.0976000000001"/>
    <n v="53.865251485148519"/>
    <s v="games/tabletop games"/>
    <s v="games"/>
    <s v="tabletop games"/>
    <x v="2242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12530712530715"/>
    <s v="games/tabletop games"/>
    <s v="games"/>
    <s v="tabletop games"/>
    <x v="2243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.02"/>
    <n v="65.00344827586207"/>
    <s v="games/tabletop games"/>
    <s v="games"/>
    <s v="tabletop games"/>
    <x v="224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.0250000000001"/>
    <n v="53.475252525252522"/>
    <s v="games/tabletop games"/>
    <s v="games"/>
    <s v="tabletop games"/>
    <x v="2245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.12"/>
    <n v="43.912280701754383"/>
    <s v="games/tabletop games"/>
    <s v="games"/>
    <s v="tabletop games"/>
    <x v="2246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.45405405405405"/>
    <n v="50.852631578947367"/>
    <s v="games/tabletop games"/>
    <s v="games"/>
    <s v="tabletop games"/>
    <x v="224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.21428571428571"/>
    <n v="58.6328125"/>
    <s v="games/tabletop games"/>
    <s v="games"/>
    <s v="tabletop games"/>
    <x v="2248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8.77142857142857"/>
    <n v="32.81666666666667"/>
    <s v="games/tabletop games"/>
    <s v="games"/>
    <s v="tabletop games"/>
    <x v="2249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.11200000000008"/>
    <n v="426.93169877408059"/>
    <s v="games/tabletop games"/>
    <s v="games"/>
    <s v="tabletop games"/>
    <x v="2250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.44929411764704"/>
    <n v="23.808729166666669"/>
    <s v="games/tabletop games"/>
    <s v="games"/>
    <s v="tabletop games"/>
    <x v="225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.27777777777777"/>
    <n v="98.413654618473899"/>
    <s v="games/tabletop games"/>
    <s v="games"/>
    <s v="tabletop games"/>
    <x v="2252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2.6875"/>
    <n v="107.32142857142857"/>
    <s v="games/tabletop games"/>
    <s v="games"/>
    <s v="tabletop games"/>
    <x v="2253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8"/>
    <n v="11.67005076142132"/>
    <s v="games/tabletop games"/>
    <s v="games"/>
    <s v="tabletop games"/>
    <x v="2254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6.65822784810126"/>
    <n v="41.782287822878232"/>
    <s v="games/tabletop games"/>
    <s v="games"/>
    <s v="tabletop games"/>
    <x v="2255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2.70833333333334"/>
    <n v="21.38"/>
    <s v="games/tabletop games"/>
    <s v="games"/>
    <s v="tabletop games"/>
    <x v="2256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.14"/>
    <n v="94.103550295857985"/>
    <s v="games/tabletop games"/>
    <s v="games"/>
    <s v="tabletop games"/>
    <x v="2257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6.5"/>
    <n v="15.721951219512196"/>
    <s v="games/tabletop games"/>
    <s v="games"/>
    <s v="tabletop games"/>
    <x v="2258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.1"/>
    <n v="90.635922330097088"/>
    <s v="games/tabletop games"/>
    <s v="games"/>
    <s v="tabletop games"/>
    <x v="2259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6.92"/>
    <n v="97.297619047619051"/>
    <s v="games/tabletop games"/>
    <s v="games"/>
    <s v="tabletop games"/>
    <x v="2260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79.5"/>
    <n v="37.11904761904762"/>
    <s v="games/tabletop games"/>
    <s v="games"/>
    <s v="tabletop games"/>
    <x v="2261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.15151515151516"/>
    <n v="28.104972375690608"/>
    <s v="games/tabletop games"/>
    <s v="games"/>
    <s v="tabletop games"/>
    <x v="2262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5.54666666666667"/>
    <n v="144.43333333333334"/>
    <s v="games/tabletop games"/>
    <s v="games"/>
    <s v="tabletop games"/>
    <x v="226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.03333333333333"/>
    <n v="24.274157303370785"/>
    <s v="games/tabletop games"/>
    <s v="games"/>
    <s v="tabletop games"/>
    <x v="2264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8.5"/>
    <n v="35.117647058823529"/>
    <s v="games/tabletop games"/>
    <s v="games"/>
    <s v="tabletop games"/>
    <x v="2265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.26666666666665"/>
    <n v="24.762886597938145"/>
    <s v="games/tabletop games"/>
    <s v="games"/>
    <s v="tabletop games"/>
    <x v="226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0.52499999999998"/>
    <n v="188.37871287128712"/>
    <s v="games/tabletop games"/>
    <s v="games"/>
    <s v="tabletop games"/>
    <x v="2267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2.60000000000001"/>
    <n v="148.08247422680412"/>
    <s v="games/tabletop games"/>
    <s v="games"/>
    <s v="tabletop games"/>
    <x v="2268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1.64"/>
    <n v="49.934589800443462"/>
    <s v="games/tabletop games"/>
    <s v="games"/>
    <s v="tabletop games"/>
    <x v="2269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.24800000000005"/>
    <n v="107.82155688622754"/>
    <s v="games/tabletop games"/>
    <s v="games"/>
    <s v="tabletop games"/>
    <x v="2270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.09000000000003"/>
    <n v="42.63403614457831"/>
    <s v="games/tabletop games"/>
    <s v="games"/>
    <s v="tabletop games"/>
    <x v="2271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6.6000000000001"/>
    <n v="14.370762711864407"/>
    <s v="games/tabletop games"/>
    <s v="games"/>
    <s v="tabletop games"/>
    <x v="2272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.35999999999999"/>
    <n v="37.476190476190474"/>
    <s v="games/tabletop games"/>
    <s v="games"/>
    <s v="tabletop games"/>
    <x v="2273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19.6"/>
    <n v="30.202020202020201"/>
    <s v="games/tabletop games"/>
    <s v="games"/>
    <s v="tabletop games"/>
    <x v="2274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7.76923076923077"/>
    <n v="33.550632911392405"/>
    <s v="games/tabletop games"/>
    <s v="games"/>
    <s v="tabletop games"/>
    <x v="2275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5.81826105905425"/>
    <n v="64.74666666666667"/>
    <s v="games/tabletop games"/>
    <s v="games"/>
    <s v="tabletop games"/>
    <x v="2276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.08235294117648"/>
    <n v="57.932367149758456"/>
    <s v="games/tabletop games"/>
    <s v="games"/>
    <s v="tabletop games"/>
    <x v="2277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0.7"/>
    <n v="53.078431372549019"/>
    <s v="games/tabletop games"/>
    <s v="games"/>
    <s v="tabletop games"/>
    <x v="227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3.80000000000001"/>
    <n v="48.0625"/>
    <s v="games/tabletop games"/>
    <s v="games"/>
    <s v="tabletop games"/>
    <x v="2279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3.57653061224488"/>
    <n v="82.396874999999994"/>
    <s v="games/tabletop games"/>
    <s v="games"/>
    <s v="tabletop games"/>
    <x v="2280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4545454545453"/>
    <s v="music/rock"/>
    <s v="music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.33333333333331"/>
    <n v="115.83333333333333"/>
    <s v="music/rock"/>
    <s v="music"/>
    <s v="rock"/>
    <x v="2282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0.85533333333332"/>
    <n v="63.03458333333333"/>
    <s v="music/rock"/>
    <s v="music"/>
    <s v="rock"/>
    <x v="2283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.22116666666668"/>
    <n v="108.02152542372882"/>
    <s v="music/rock"/>
    <s v="music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.36666666666667"/>
    <n v="46.088607594936711"/>
    <s v="music/rock"/>
    <s v="music"/>
    <s v="rock"/>
    <x v="2285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.06666666666666"/>
    <n v="107.21428571428571"/>
    <s v="music/rock"/>
    <s v="music"/>
    <s v="rock"/>
    <x v="2286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19.97755555555555"/>
    <n v="50.9338679245283"/>
    <s v="music/rock"/>
    <s v="music"/>
    <s v="rock"/>
    <x v="2287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.1"/>
    <n v="40.04"/>
    <s v="music/rock"/>
    <s v="music"/>
    <s v="rock"/>
    <x v="2288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.4"/>
    <n v="64.44"/>
    <s v="music/rock"/>
    <s v="music"/>
    <s v="rock"/>
    <x v="2289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.06666666666666"/>
    <n v="53.827586206896555"/>
    <s v="music/rock"/>
    <s v="music"/>
    <s v="rock"/>
    <x v="2290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2.8"/>
    <n v="100.46511627906976"/>
    <s v="music/rock"/>
    <s v="music"/>
    <s v="rock"/>
    <x v="2291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.2505"/>
    <n v="46.630652173913049"/>
    <s v="music/rock"/>
    <s v="music"/>
    <s v="rock"/>
    <x v="2292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.23529411764706"/>
    <n v="34.074074074074076"/>
    <s v="music/rock"/>
    <s v="music"/>
    <s v="rock"/>
    <x v="2293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.08079999999998"/>
    <n v="65.214642857142863"/>
    <s v="music/rock"/>
    <s v="music"/>
    <s v="rock"/>
    <x v="229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.25"/>
    <n v="44.205882352941174"/>
    <s v="music/rock"/>
    <s v="music"/>
    <s v="rock"/>
    <x v="2295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.07142857142856"/>
    <n v="71.965517241379317"/>
    <s v="music/rock"/>
    <s v="music"/>
    <s v="rock"/>
    <x v="2296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0.6"/>
    <n v="52.94736842105263"/>
    <s v="music/rock"/>
    <s v="music"/>
    <s v="rock"/>
    <x v="2297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.07333333333332"/>
    <n v="109.45138888888889"/>
    <s v="music/rock"/>
    <s v="music"/>
    <s v="rock"/>
    <x v="2298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.16666666666663"/>
    <n v="75.035714285714292"/>
    <s v="music/rock"/>
    <s v="music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.25"/>
    <n v="115.71428571428571"/>
    <s v="music/rock"/>
    <s v="music"/>
    <s v="rock"/>
    <x v="2300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3.6044"/>
    <n v="31.659810426540286"/>
    <s v="music/indie rock"/>
    <s v="music"/>
    <s v="indie rock"/>
    <x v="2301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0.65217391304347"/>
    <n v="46.176470588235297"/>
    <s v="music/indie rock"/>
    <s v="music"/>
    <s v="indie rock"/>
    <x v="230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.35829457364341"/>
    <n v="68.481650485436887"/>
    <s v="music/indie rock"/>
    <s v="music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0.70033333333335"/>
    <n v="53.469203539823013"/>
    <s v="music/indie rock"/>
    <s v="music"/>
    <s v="indie rock"/>
    <x v="230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.22777777777779"/>
    <n v="109.10778443113773"/>
    <s v="music/indie rock"/>
    <s v="music"/>
    <s v="indie rock"/>
    <x v="2305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6.75857142857143"/>
    <n v="51.185616438356163"/>
    <s v="music/indie rock"/>
    <s v="music"/>
    <s v="indie rock"/>
    <x v="2306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6.65777537961894"/>
    <n v="27.936800000000002"/>
    <s v="music/indie rock"/>
    <s v="music"/>
    <s v="indie rock"/>
    <x v="2307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.30622"/>
    <n v="82.496921824104234"/>
    <s v="music/indie rock"/>
    <s v="music"/>
    <s v="indie rock"/>
    <x v="2308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6.67450000000001"/>
    <n v="59.817476635514019"/>
    <s v="music/indie rock"/>
    <s v="music"/>
    <s v="indie rock"/>
    <x v="2309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8.83978378378379"/>
    <n v="64.816470588235291"/>
    <s v="music/indie rock"/>
    <s v="music"/>
    <s v="indie rock"/>
    <x v="2310"/>
    <x v="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.11111111111111"/>
    <n v="90.09615384615384"/>
    <s v="music/indie rock"/>
    <s v="music"/>
    <s v="indie rock"/>
    <x v="2311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7.86666666666666"/>
    <n v="40.962025316455694"/>
    <s v="music/indie rock"/>
    <s v="music"/>
    <s v="indie rock"/>
    <x v="2312"/>
    <x v="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5.84040000000002"/>
    <n v="56.000127388535034"/>
    <s v="music/indie rock"/>
    <s v="music"/>
    <s v="indie rock"/>
    <x v="2313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6.97"/>
    <n v="37.672800000000002"/>
    <s v="music/indie rock"/>
    <s v="music"/>
    <s v="indie rock"/>
    <x v="2314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2.60000000000001"/>
    <n v="40.078125"/>
    <s v="music/indie rock"/>
    <s v="music"/>
    <s v="indie rock"/>
    <x v="231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.04266666666666"/>
    <n v="78.031999999999996"/>
    <s v="music/indie rock"/>
    <s v="music"/>
    <s v="indie rock"/>
    <x v="2316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0909090909091"/>
    <s v="music/indie rock"/>
    <s v="music"/>
    <s v="indie rock"/>
    <x v="2317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.05999999999999"/>
    <n v="37.134969325153371"/>
    <s v="music/indie rock"/>
    <s v="music"/>
    <s v="indie rock"/>
    <x v="2318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7.69999999999999"/>
    <n v="41.961038961038959"/>
    <s v="music/indie rock"/>
    <s v="music"/>
    <s v="indie rock"/>
    <x v="2319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8.66"/>
    <n v="61.044943820224717"/>
    <s v="music/indie rock"/>
    <s v="music"/>
    <s v="indie rock"/>
    <x v="2320"/>
    <x v="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.120962394619681"/>
    <m/>
    <s v="food/small batch"/>
    <s v="food"/>
    <s v="small batch"/>
    <x v="2321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9"/>
    <m/>
    <s v="food/small batch"/>
    <s v="food"/>
    <s v="small batch"/>
    <x v="2322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m/>
    <s v="food/small batch"/>
    <s v="food"/>
    <s v="small batch"/>
    <x v="2323"/>
    <x v="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0.733333333333334"/>
    <m/>
    <s v="food/small batch"/>
    <s v="food"/>
    <s v="small batch"/>
    <x v="2324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m/>
    <s v="food/small batch"/>
    <s v="food"/>
    <s v="small batch"/>
    <x v="2325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0.72"/>
    <m/>
    <s v="food/small batch"/>
    <s v="food"/>
    <s v="small batch"/>
    <x v="2326"/>
    <x v="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.09431428571429"/>
    <n v="54.883162444113267"/>
    <s v="food/small batch"/>
    <s v="food"/>
    <s v="small batch"/>
    <x v="2327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.45000000000002"/>
    <n v="47.383612662942269"/>
    <s v="food/small batch"/>
    <s v="food"/>
    <s v="small batch"/>
    <x v="2328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5.91999999999999"/>
    <n v="211.84"/>
    <s v="food/small batch"/>
    <s v="food"/>
    <s v="small batch"/>
    <x v="2329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.42285714285715"/>
    <n v="219.92638036809817"/>
    <s v="food/small batch"/>
    <s v="food"/>
    <s v="small batch"/>
    <x v="2330"/>
    <x v="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.31375"/>
    <n v="40.795406360424032"/>
    <s v="food/small batch"/>
    <s v="food"/>
    <s v="small batch"/>
    <x v="2331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.30800000000001"/>
    <n v="75.502840909090907"/>
    <s v="food/small batch"/>
    <s v="food"/>
    <s v="small batch"/>
    <x v="233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.16666666666666"/>
    <n v="13.542553191489361"/>
    <s v="food/small batch"/>
    <s v="food"/>
    <s v="small batch"/>
    <x v="2333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1.95"/>
    <n v="60.865671641791046"/>
    <s v="food/small batch"/>
    <s v="food"/>
    <s v="small batch"/>
    <x v="2334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.27200000000001"/>
    <n v="115.69230769230769"/>
    <s v="food/small batch"/>
    <s v="food"/>
    <s v="small batch"/>
    <x v="2335"/>
    <x v="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0.73254999999995"/>
    <n v="48.104623556581984"/>
    <s v="food/small batch"/>
    <s v="food"/>
    <s v="small batch"/>
    <x v="2336"/>
    <x v="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0.65833333333333"/>
    <n v="74.184357541899445"/>
    <s v="food/small batch"/>
    <s v="food"/>
    <s v="small batch"/>
    <x v="2337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.14333333333335"/>
    <n v="123.34552845528455"/>
    <s v="food/small batch"/>
    <s v="food"/>
    <s v="small batch"/>
    <x v="2338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.20799999999997"/>
    <n v="66.623188405797094"/>
    <s v="food/small batch"/>
    <s v="food"/>
    <s v="small batch"/>
    <x v="2339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5.77749999999999"/>
    <n v="104.99007444168734"/>
    <s v="food/small batch"/>
    <s v="food"/>
    <s v="small batch"/>
    <x v="2340"/>
    <x v="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m/>
    <s v="technology/web"/>
    <s v="technology"/>
    <s v="web"/>
    <x v="2341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m/>
    <s v="technology/web"/>
    <s v="technology"/>
    <s v="web"/>
    <x v="2342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m/>
    <s v="technology/web"/>
    <s v="technology"/>
    <s v="web"/>
    <x v="2343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.1"/>
    <m/>
    <s v="technology/web"/>
    <s v="technology"/>
    <s v="web"/>
    <x v="2344"/>
    <x v="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m/>
    <s v="technology/web"/>
    <s v="technology"/>
    <s v="web"/>
    <x v="2345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5000000000000002E-2"/>
    <m/>
    <s v="technology/web"/>
    <s v="technology"/>
    <s v="web"/>
    <x v="2346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5"/>
    <m/>
    <s v="technology/web"/>
    <s v="technology"/>
    <s v="web"/>
    <x v="2347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.38571428571428573"/>
    <m/>
    <s v="technology/web"/>
    <s v="technology"/>
    <s v="web"/>
    <x v="2348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m/>
    <s v="technology/web"/>
    <s v="technology"/>
    <s v="web"/>
    <x v="2349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m/>
    <s v="technology/web"/>
    <s v="technology"/>
    <s v="web"/>
    <x v="2350"/>
    <x v="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0.5714285714285714"/>
    <m/>
    <s v="technology/web"/>
    <s v="technology"/>
    <s v="web"/>
    <x v="2351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m/>
    <s v="technology/web"/>
    <s v="technology"/>
    <s v="web"/>
    <x v="235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m/>
    <s v="technology/web"/>
    <s v="technology"/>
    <s v="web"/>
    <x v="2353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5E-2"/>
    <m/>
    <s v="technology/web"/>
    <s v="technology"/>
    <s v="web"/>
    <x v="2354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0.6875"/>
    <m/>
    <s v="technology/web"/>
    <s v="technology"/>
    <s v="web"/>
    <x v="2355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m/>
    <s v="technology/web"/>
    <s v="technology"/>
    <s v="web"/>
    <x v="2356"/>
    <x v="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m/>
    <s v="technology/web"/>
    <s v="technology"/>
    <s v="web"/>
    <x v="2357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m/>
    <s v="technology/web"/>
    <s v="technology"/>
    <s v="web"/>
    <x v="2358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4.680000000000001"/>
    <m/>
    <s v="technology/web"/>
    <s v="technology"/>
    <s v="web"/>
    <x v="2359"/>
    <x v="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.04"/>
    <m/>
    <s v="technology/web"/>
    <s v="technology"/>
    <s v="web"/>
    <x v="2360"/>
    <x v="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m/>
    <s v="technology/web"/>
    <s v="technology"/>
    <s v="web"/>
    <x v="2361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8.571428571428569"/>
    <m/>
    <s v="technology/web"/>
    <s v="technology"/>
    <s v="web"/>
    <x v="2362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m/>
    <s v="technology/web"/>
    <s v="technology"/>
    <s v="web"/>
    <x v="2363"/>
    <x v="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m/>
    <s v="technology/web"/>
    <s v="technology"/>
    <s v="web"/>
    <x v="2364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m/>
    <s v="technology/web"/>
    <s v="technology"/>
    <s v="web"/>
    <x v="2365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0.52"/>
    <m/>
    <s v="technology/web"/>
    <s v="technology"/>
    <s v="web"/>
    <x v="2366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"/>
    <m/>
    <s v="technology/web"/>
    <s v="technology"/>
    <s v="web"/>
    <x v="2367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.25"/>
    <m/>
    <s v="technology/web"/>
    <s v="technology"/>
    <s v="web"/>
    <x v="2368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m/>
    <s v="technology/web"/>
    <s v="technology"/>
    <s v="web"/>
    <x v="2369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.32800000000000001"/>
    <m/>
    <s v="technology/web"/>
    <s v="technology"/>
    <s v="web"/>
    <x v="2370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m/>
    <s v="technology/web"/>
    <s v="technology"/>
    <s v="web"/>
    <x v="2371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29"/>
    <m/>
    <s v="technology/web"/>
    <s v="technology"/>
    <s v="web"/>
    <x v="2372"/>
    <x v="6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5E-3"/>
    <m/>
    <s v="technology/web"/>
    <s v="technology"/>
    <s v="web"/>
    <x v="2373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6E-2"/>
    <m/>
    <s v="technology/web"/>
    <s v="technology"/>
    <s v="web"/>
    <x v="2374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m/>
    <s v="technology/web"/>
    <s v="technology"/>
    <s v="web"/>
    <x v="2375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0.877666666666666"/>
    <m/>
    <s v="technology/web"/>
    <s v="technology"/>
    <s v="web"/>
    <x v="2376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m/>
    <s v="technology/web"/>
    <s v="technology"/>
    <s v="web"/>
    <x v="2377"/>
    <x v="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m/>
    <s v="technology/web"/>
    <s v="technology"/>
    <s v="web"/>
    <x v="2378"/>
    <x v="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m/>
    <s v="technology/web"/>
    <s v="technology"/>
    <s v="web"/>
    <x v="2379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.36666666666666664"/>
    <m/>
    <s v="technology/web"/>
    <s v="technology"/>
    <s v="web"/>
    <x v="2380"/>
    <x v="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"/>
    <m/>
    <s v="technology/web"/>
    <s v="technology"/>
    <s v="web"/>
    <x v="2381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"/>
    <m/>
    <s v="technology/web"/>
    <s v="technology"/>
    <s v="web"/>
    <x v="2382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6"/>
    <m/>
    <s v="technology/web"/>
    <s v="technology"/>
    <s v="web"/>
    <x v="2383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0.8"/>
    <m/>
    <s v="technology/web"/>
    <s v="technology"/>
    <s v="web"/>
    <x v="2384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3"/>
    <m/>
    <s v="technology/web"/>
    <s v="technology"/>
    <s v="web"/>
    <x v="2385"/>
    <x v="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m/>
    <s v="technology/web"/>
    <s v="technology"/>
    <s v="web"/>
    <x v="2386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0.68399999999999994"/>
    <m/>
    <s v="technology/web"/>
    <s v="technology"/>
    <s v="web"/>
    <x v="2387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2"/>
    <m/>
    <s v="technology/web"/>
    <s v="technology"/>
    <s v="web"/>
    <x v="2388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.1875"/>
    <m/>
    <s v="technology/web"/>
    <s v="technology"/>
    <s v="web"/>
    <x v="2389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m/>
    <s v="technology/web"/>
    <s v="technology"/>
    <s v="web"/>
    <x v="2390"/>
    <x v="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.125"/>
    <m/>
    <s v="technology/web"/>
    <s v="technology"/>
    <s v="web"/>
    <x v="2391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m/>
    <s v="technology/web"/>
    <s v="technology"/>
    <s v="web"/>
    <x v="2392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.05"/>
    <m/>
    <s v="technology/web"/>
    <s v="technology"/>
    <s v="web"/>
    <x v="2393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.06"/>
    <m/>
    <s v="technology/web"/>
    <s v="technology"/>
    <s v="web"/>
    <x v="2394"/>
    <x v="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m/>
    <s v="technology/web"/>
    <s v="technology"/>
    <s v="web"/>
    <x v="2395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.2"/>
    <m/>
    <s v="technology/web"/>
    <s v="technology"/>
    <s v="web"/>
    <x v="2396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m/>
    <s v="technology/web"/>
    <s v="technology"/>
    <s v="web"/>
    <x v="2397"/>
    <x v="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m/>
    <s v="technology/web"/>
    <s v="technology"/>
    <s v="web"/>
    <x v="2398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m/>
    <s v="technology/web"/>
    <s v="technology"/>
    <s v="web"/>
    <x v="2399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m/>
    <s v="technology/web"/>
    <s v="technology"/>
    <s v="web"/>
    <x v="2400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0.71785714285714286"/>
    <m/>
    <s v="food/food trucks"/>
    <s v="food"/>
    <s v="food trucks"/>
    <x v="2401"/>
    <x v="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.43333333333333329"/>
    <m/>
    <s v="food/food trucks"/>
    <s v="food"/>
    <s v="food trucks"/>
    <x v="2402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6.833333333333332"/>
    <m/>
    <s v="food/food trucks"/>
    <s v="food"/>
    <s v="food trucks"/>
    <x v="2403"/>
    <x v="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m/>
    <s v="food/food trucks"/>
    <s v="food"/>
    <s v="food trucks"/>
    <x v="2404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2.52"/>
    <m/>
    <s v="food/food trucks"/>
    <s v="food"/>
    <s v="food trucks"/>
    <x v="2405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.384615384615387"/>
    <m/>
    <s v="food/food trucks"/>
    <s v="food"/>
    <s v="food trucks"/>
    <x v="2406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.259090909090908"/>
    <m/>
    <s v="food/food trucks"/>
    <s v="food"/>
    <s v="food trucks"/>
    <x v="2407"/>
    <x v="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.2"/>
    <m/>
    <s v="food/food trucks"/>
    <s v="food"/>
    <s v="food trucks"/>
    <x v="2408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399999999999999"/>
    <m/>
    <s v="food/food trucks"/>
    <s v="food"/>
    <s v="food trucks"/>
    <x v="2409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m/>
    <s v="food/food trucks"/>
    <s v="food"/>
    <s v="food trucks"/>
    <x v="2410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0.60399999999999998"/>
    <m/>
    <s v="food/food trucks"/>
    <s v="food"/>
    <s v="food trucks"/>
    <x v="241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m/>
    <s v="food/food trucks"/>
    <s v="food"/>
    <s v="food trucks"/>
    <x v="2412"/>
    <x v="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0.83333333333333337"/>
    <m/>
    <s v="food/food trucks"/>
    <s v="food"/>
    <s v="food trucks"/>
    <x v="241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4"/>
    <m/>
    <s v="food/food trucks"/>
    <s v="food"/>
    <s v="food trucks"/>
    <x v="2414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0.55833333333333335"/>
    <m/>
    <s v="food/food trucks"/>
    <s v="food"/>
    <s v="food trucks"/>
    <x v="2415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2"/>
    <m/>
    <s v="food/food trucks"/>
    <s v="food"/>
    <s v="food trucks"/>
    <x v="2416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m/>
    <s v="food/food trucks"/>
    <s v="food"/>
    <s v="food trucks"/>
    <x v="2417"/>
    <x v="6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.02"/>
    <m/>
    <s v="food/food trucks"/>
    <s v="food"/>
    <s v="food trucks"/>
    <x v="2418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m/>
    <s v="food/food trucks"/>
    <s v="food"/>
    <s v="food trucks"/>
    <x v="2419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4.825133372851216"/>
    <m/>
    <s v="food/food trucks"/>
    <s v="food"/>
    <s v="food trucks"/>
    <x v="2420"/>
    <x v="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2"/>
    <m/>
    <s v="food/food trucks"/>
    <s v="food"/>
    <s v="food trucks"/>
    <x v="2421"/>
    <x v="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.2"/>
    <m/>
    <s v="food/food trucks"/>
    <s v="food"/>
    <s v="food trucks"/>
    <x v="2422"/>
    <x v="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2"/>
    <m/>
    <s v="food/food trucks"/>
    <s v="food"/>
    <s v="food trucks"/>
    <x v="2423"/>
    <x v="6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"/>
    <m/>
    <s v="food/food trucks"/>
    <s v="food"/>
    <s v="food trucks"/>
    <x v="2424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2"/>
    <m/>
    <s v="food/food trucks"/>
    <s v="food"/>
    <s v="food trucks"/>
    <x v="2425"/>
    <x v="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m/>
    <s v="food/food trucks"/>
    <s v="food"/>
    <s v="food trucks"/>
    <x v="2426"/>
    <x v="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E-3"/>
    <m/>
    <s v="food/food trucks"/>
    <s v="food"/>
    <s v="food trucks"/>
    <x v="2427"/>
    <x v="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3"/>
    <m/>
    <s v="food/food trucks"/>
    <s v="food"/>
    <s v="food trucks"/>
    <x v="2428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"/>
    <m/>
    <s v="food/food trucks"/>
    <s v="food"/>
    <s v="food trucks"/>
    <x v="2429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0.70000000000000007"/>
    <m/>
    <s v="food/food trucks"/>
    <s v="food"/>
    <s v="food trucks"/>
    <x v="2430"/>
    <x v="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E-3"/>
    <m/>
    <s v="food/food trucks"/>
    <s v="food"/>
    <s v="food trucks"/>
    <x v="2431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2"/>
    <m/>
    <s v="food/food trucks"/>
    <s v="food"/>
    <s v="food trucks"/>
    <x v="2432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m/>
    <s v="food/food trucks"/>
    <s v="food"/>
    <s v="food trucks"/>
    <x v="2433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.13"/>
    <m/>
    <s v="food/food trucks"/>
    <s v="food"/>
    <s v="food trucks"/>
    <x v="2434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.48960000000000004"/>
    <m/>
    <s v="food/food trucks"/>
    <s v="food"/>
    <s v="food trucks"/>
    <x v="2435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4E-2"/>
    <m/>
    <s v="food/food trucks"/>
    <s v="food"/>
    <s v="food trucks"/>
    <x v="2436"/>
    <x v="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m/>
    <s v="food/food trucks"/>
    <s v="food"/>
    <s v="food trucks"/>
    <x v="2437"/>
    <x v="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.33333333333333337"/>
    <m/>
    <s v="food/food trucks"/>
    <s v="food"/>
    <s v="food trucks"/>
    <x v="2438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m/>
    <s v="food/food trucks"/>
    <s v="food"/>
    <s v="food trucks"/>
    <x v="2439"/>
    <x v="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.2"/>
    <m/>
    <s v="food/food trucks"/>
    <s v="food"/>
    <s v="food trucks"/>
    <x v="2440"/>
    <x v="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7.88"/>
    <n v="74.22935779816514"/>
    <s v="food/small batch"/>
    <s v="food"/>
    <s v="small batch"/>
    <x v="2441"/>
    <x v="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5.94166666666666"/>
    <n v="81.252688172043008"/>
    <s v="food/small batch"/>
    <s v="food"/>
    <s v="small batch"/>
    <x v="2442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51495"/>
    <n v="130.23469453376205"/>
    <s v="food/small batch"/>
    <s v="food"/>
    <s v="small batch"/>
    <x v="2443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8.60000000000001"/>
    <n v="53.409836065573771"/>
    <s v="food/small batch"/>
    <s v="food"/>
    <s v="small batch"/>
    <x v="2444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2.8"/>
    <n v="75.130434782608702"/>
    <s v="food/small batch"/>
    <s v="food"/>
    <s v="small batch"/>
    <x v="2445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7.98"/>
    <n v="75.666666666666671"/>
    <s v="food/small batch"/>
    <s v="food"/>
    <s v="small batch"/>
    <x v="2446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.20000000000005"/>
    <n v="31.691394658753708"/>
    <s v="food/small batch"/>
    <s v="food"/>
    <s v="small batch"/>
    <x v="2447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7.5"/>
    <n v="47.777777777777779"/>
    <s v="food/small batch"/>
    <s v="food"/>
    <s v="small batch"/>
    <x v="2448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s v="food/small batch"/>
    <s v="food"/>
    <s v="small batch"/>
    <x v="2449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1.53353333333335"/>
    <n v="149.31401960784314"/>
    <s v="food/small batch"/>
    <s v="food"/>
    <s v="small batch"/>
    <x v="2450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.45"/>
    <n v="62.06989247311828"/>
    <s v="food/small batch"/>
    <s v="food"/>
    <s v="small batch"/>
    <x v="2451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3.5"/>
    <n v="53.4"/>
    <s v="food/small batch"/>
    <s v="food"/>
    <s v="small batch"/>
    <x v="2452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4.69999999999999"/>
    <n v="69.268656716417908"/>
    <s v="food/small batch"/>
    <s v="food"/>
    <s v="small batch"/>
    <x v="2453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0.84571428571429"/>
    <n v="271.50769230769231"/>
    <s v="food/small batch"/>
    <s v="food"/>
    <s v="small batch"/>
    <x v="2454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25"/>
    <s v="food/small batch"/>
    <s v="food"/>
    <s v="small batch"/>
    <x v="2455"/>
    <x v="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0.86666666666667"/>
    <n v="40.492537313432834"/>
    <s v="food/small batch"/>
    <s v="food"/>
    <s v="small batch"/>
    <x v="2456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.30434782608695"/>
    <n v="189.75806451612902"/>
    <s v="food/small batch"/>
    <s v="food"/>
    <s v="small batch"/>
    <x v="2457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.17999999999999"/>
    <n v="68.862499999999997"/>
    <s v="food/small batch"/>
    <s v="food"/>
    <s v="small batch"/>
    <x v="2458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.25"/>
    <n v="108.77659574468085"/>
    <s v="food/small batch"/>
    <s v="food"/>
    <s v="small batch"/>
    <x v="2459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0.78823529411764"/>
    <n v="125.98529411764706"/>
    <s v="food/small batch"/>
    <s v="food"/>
    <s v="small batch"/>
    <x v="2460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3.8"/>
    <n v="90.523255813953483"/>
    <s v="music/indie rock"/>
    <s v="music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0.70833333333334"/>
    <n v="28.880434782608695"/>
    <s v="music/indie rock"/>
    <s v="music"/>
    <s v="indie rock"/>
    <x v="2462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.25000000000001"/>
    <n v="31"/>
    <s v="music/indie rock"/>
    <s v="music"/>
    <s v="indie rock"/>
    <x v="2463"/>
    <x v="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.1"/>
    <n v="51.674418604651166"/>
    <s v="music/indie rock"/>
    <s v="music"/>
    <s v="indie rock"/>
    <x v="2464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.14285714285714"/>
    <n v="26.270833333333332"/>
    <s v="music/indie rock"/>
    <s v="music"/>
    <s v="indie rock"/>
    <x v="2465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7692307692308"/>
    <s v="music/indie rock"/>
    <s v="music"/>
    <s v="indie rock"/>
    <x v="2466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8.5"/>
    <n v="27.558139534883722"/>
    <s v="music/indie rock"/>
    <s v="music"/>
    <s v="indie rock"/>
    <x v="2467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.21700000000001"/>
    <n v="36.97137931034483"/>
    <s v="music/indie rock"/>
    <s v="music"/>
    <s v="indie rock"/>
    <x v="2468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66666666666667"/>
    <n v="29.021276595744681"/>
    <s v="music/indie rock"/>
    <s v="music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.16400000000002"/>
    <n v="28.65666666666667"/>
    <s v="music/indie rock"/>
    <s v="music"/>
    <s v="indie rock"/>
    <x v="2470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47058823529413"/>
    <s v="music/indie rock"/>
    <s v="music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5.76026666666667"/>
    <n v="97.904038461538462"/>
    <s v="music/indie rock"/>
    <s v="music"/>
    <s v="indie rock"/>
    <x v="2472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3191489361701"/>
    <s v="music/indie rock"/>
    <s v="music"/>
    <s v="indie rock"/>
    <x v="2473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.00360000000002"/>
    <n v="131.58368421052631"/>
    <s v="music/indie rock"/>
    <s v="music"/>
    <s v="indie rock"/>
    <x v="2474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4.71999999999998"/>
    <n v="32.320987654320987"/>
    <s v="music/indie rock"/>
    <s v="music"/>
    <s v="indie rock"/>
    <x v="2475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.02249999999999"/>
    <n v="61.103999999999999"/>
    <s v="music/indie rock"/>
    <s v="music"/>
    <s v="indie rock"/>
    <x v="2476"/>
    <x v="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.33333333333334"/>
    <n v="31.341463414634145"/>
    <s v="music/indie rock"/>
    <s v="music"/>
    <s v="indie rock"/>
    <x v="2477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7.49999999999999"/>
    <n v="129.1139240506329"/>
    <s v="music/indie rock"/>
    <s v="music"/>
    <s v="indie rock"/>
    <x v="2478"/>
    <x v="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.44333333333333"/>
    <n v="25.020624999999999"/>
    <s v="music/indie rock"/>
    <s v="music"/>
    <s v="indie rock"/>
    <x v="2479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s v="music/indie rock"/>
    <s v="music"/>
    <s v="indie rock"/>
    <x v="2480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2.91099999999999"/>
    <n v="47.541473684210523"/>
    <s v="music/indie rock"/>
    <s v="music"/>
    <s v="indie rock"/>
    <x v="2481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.1"/>
    <n v="40.04"/>
    <s v="music/indie rock"/>
    <s v="music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72727272727272"/>
    <n v="65.84210526315789"/>
    <s v="music/indie rock"/>
    <s v="music"/>
    <s v="indie rock"/>
    <x v="2483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.31742857142855"/>
    <n v="46.401222222222216"/>
    <s v="music/indie rock"/>
    <s v="music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.25"/>
    <n v="50.365853658536587"/>
    <s v="music/indie rock"/>
    <s v="music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5.66666666666669"/>
    <n v="26.566666666666666"/>
    <s v="music/indie rock"/>
    <s v="music"/>
    <s v="indie rock"/>
    <x v="2486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.05066666666667"/>
    <n v="39.493684210526318"/>
    <s v="music/indie rock"/>
    <s v="music"/>
    <s v="indie rock"/>
    <x v="2487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6.69999999999999"/>
    <n v="49.246153846153845"/>
    <s v="music/indie rock"/>
    <s v="music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3.67142857142858"/>
    <n v="62.38"/>
    <s v="music/indie rock"/>
    <s v="music"/>
    <s v="indie rock"/>
    <x v="248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.39999999999999"/>
    <n v="37.9375"/>
    <s v="music/indie rock"/>
    <s v="music"/>
    <s v="indie rock"/>
    <x v="2490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.2"/>
    <n v="51.6"/>
    <s v="music/indie rock"/>
    <s v="music"/>
    <s v="indie rock"/>
    <x v="2491"/>
    <x v="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77777777777779"/>
    <s v="music/indie rock"/>
    <s v="music"/>
    <s v="indie rock"/>
    <x v="2492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8.69999999999999"/>
    <n v="99.382239382239376"/>
    <s v="music/indie rock"/>
    <s v="music"/>
    <s v="indie rock"/>
    <x v="2493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.00533333333333"/>
    <n v="38.848205128205123"/>
    <s v="music/indie rock"/>
    <s v="music"/>
    <s v="indie rock"/>
    <x v="249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7.53666666666665"/>
    <n v="45.548809523809524"/>
    <s v="music/indie rock"/>
    <s v="music"/>
    <s v="indie rock"/>
    <x v="2495"/>
    <x v="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s v="music/indie rock"/>
    <s v="music"/>
    <s v="indie rock"/>
    <x v="2496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2.7715"/>
    <n v="80.551071428571419"/>
    <s v="music/indie rock"/>
    <s v="music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5.60000000000001"/>
    <n v="52.8"/>
    <s v="music/indie rock"/>
    <s v="music"/>
    <s v="indie rock"/>
    <x v="2498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625"/>
    <n v="47.676470588235297"/>
    <s v="music/indie rock"/>
    <s v="music"/>
    <s v="indie rock"/>
    <x v="2499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.33333333333333"/>
    <n v="23.448275862068964"/>
    <s v="music/indie rock"/>
    <s v="music"/>
    <s v="indie rock"/>
    <x v="2500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7"/>
    <m/>
    <s v="food/restaurants"/>
    <s v="food"/>
    <s v="restaurants"/>
    <x v="2501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6E-2"/>
    <m/>
    <s v="food/restaurants"/>
    <s v="food"/>
    <s v="restaurants"/>
    <x v="2502"/>
    <x v="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m/>
    <s v="food/restaurants"/>
    <s v="food"/>
    <s v="restaurants"/>
    <x v="2503"/>
    <x v="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m/>
    <s v="food/restaurants"/>
    <s v="food"/>
    <s v="restaurants"/>
    <x v="2504"/>
    <x v="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m/>
    <s v="food/restaurants"/>
    <s v="food"/>
    <s v="restaurants"/>
    <x v="2505"/>
    <x v="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0.6"/>
    <m/>
    <s v="food/restaurants"/>
    <s v="food"/>
    <s v="restaurants"/>
    <x v="2506"/>
    <x v="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m/>
    <s v="food/restaurants"/>
    <s v="food"/>
    <s v="restaurants"/>
    <x v="2507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m/>
    <s v="food/restaurants"/>
    <s v="food"/>
    <s v="restaurants"/>
    <x v="2508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"/>
    <m/>
    <s v="food/restaurants"/>
    <s v="food"/>
    <s v="restaurants"/>
    <x v="2509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.15"/>
    <m/>
    <s v="food/restaurants"/>
    <s v="food"/>
    <s v="restaurants"/>
    <x v="2510"/>
    <x v="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m/>
    <s v="food/restaurants"/>
    <s v="food"/>
    <s v="restaurants"/>
    <x v="2511"/>
    <x v="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m/>
    <s v="food/restaurants"/>
    <s v="food"/>
    <s v="restaurants"/>
    <x v="2512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m/>
    <s v="food/restaurants"/>
    <s v="food"/>
    <s v="restaurants"/>
    <x v="2513"/>
    <x v="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"/>
    <m/>
    <s v="food/restaurants"/>
    <s v="food"/>
    <s v="restaurants"/>
    <x v="2514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8.600000000000001"/>
    <m/>
    <s v="food/restaurants"/>
    <s v="food"/>
    <s v="restaurants"/>
    <x v="2515"/>
    <x v="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m/>
    <s v="food/restaurants"/>
    <s v="food"/>
    <s v="restaurants"/>
    <x v="2516"/>
    <x v="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4"/>
    <m/>
    <s v="food/restaurants"/>
    <s v="food"/>
    <s v="restaurants"/>
    <x v="2517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m/>
    <s v="food/restaurants"/>
    <s v="food"/>
    <s v="restaurants"/>
    <x v="2518"/>
    <x v="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5E-2"/>
    <m/>
    <s v="food/restaurants"/>
    <s v="food"/>
    <s v="restaurants"/>
    <x v="2519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m/>
    <s v="food/restaurants"/>
    <s v="food"/>
    <s v="restaurants"/>
    <x v="2520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.48792"/>
    <n v="103.68174242424243"/>
    <s v="music/classical music"/>
    <s v="music"/>
    <s v="classical music"/>
    <x v="2521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8518518518519"/>
    <s v="music/classical music"/>
    <s v="music"/>
    <s v="classical music"/>
    <x v="2522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.44444444444446"/>
    <n v="54.153846153846153"/>
    <s v="music/classical music"/>
    <s v="music"/>
    <s v="classical music"/>
    <x v="2523"/>
    <x v="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1.6"/>
    <n v="177.2093023255814"/>
    <s v="music/classical music"/>
    <s v="music"/>
    <s v="classical music"/>
    <x v="2524"/>
    <x v="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.325"/>
    <n v="100.325"/>
    <s v="music/classical music"/>
    <s v="music"/>
    <s v="classical music"/>
    <x v="2525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2.94999999999999"/>
    <n v="136.90909090909091"/>
    <s v="music/classical music"/>
    <s v="music"/>
    <s v="classical music"/>
    <x v="2526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.125"/>
    <n v="57.535211267605632"/>
    <s v="music/classical music"/>
    <s v="music"/>
    <s v="classical music"/>
    <x v="2527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.24974999999999"/>
    <n v="52.962839506172834"/>
    <s v="music/classical music"/>
    <s v="music"/>
    <s v="classical music"/>
    <x v="2528"/>
    <x v="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.28333333333333"/>
    <n v="82.328947368421055"/>
    <s v="music/classical music"/>
    <s v="music"/>
    <s v="classical music"/>
    <x v="2529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666666666666"/>
    <s v="music/classical music"/>
    <s v="music"/>
    <s v="classical music"/>
    <x v="2530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.4"/>
    <n v="74.06557377049181"/>
    <s v="music/classical music"/>
    <s v="music"/>
    <s v="classical music"/>
    <x v="2531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.125"/>
    <n v="84.083333333333329"/>
    <s v="music/classical music"/>
    <s v="music"/>
    <s v="classical music"/>
    <x v="2532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0.66666666666667"/>
    <n v="61.029411764705884"/>
    <s v="music/classical music"/>
    <s v="music"/>
    <s v="classical music"/>
    <x v="2533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s v="music/classical music"/>
    <s v="music"/>
    <s v="classical music"/>
    <x v="2534"/>
    <x v="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3.77499999999999"/>
    <n v="266.08974358974359"/>
    <s v="music/classical music"/>
    <s v="music"/>
    <s v="classical music"/>
    <x v="2535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n v="7.25"/>
    <s v="music/classical music"/>
    <s v="music"/>
    <s v="classical music"/>
    <x v="2536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n v="100"/>
    <s v="music/classical music"/>
    <s v="music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.01761111111111"/>
    <n v="109.96308108108107"/>
    <s v="music/classical music"/>
    <s v="music"/>
    <s v="classical music"/>
    <x v="2538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.25"/>
    <n v="169.91525423728814"/>
    <s v="music/classical music"/>
    <s v="music"/>
    <s v="classical music"/>
    <x v="2539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.4"/>
    <n v="95.740740740740748"/>
    <s v="music/classical music"/>
    <s v="music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.02857142857142"/>
    <n v="59.460317460317462"/>
    <s v="music/classical music"/>
    <s v="music"/>
    <s v="classical music"/>
    <x v="2541"/>
    <x v="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3.57142857142858"/>
    <n v="55.769230769230766"/>
    <s v="music/classical music"/>
    <s v="music"/>
    <s v="classical music"/>
    <x v="2542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.4"/>
    <n v="30.076923076923077"/>
    <s v="music/classical music"/>
    <s v="music"/>
    <s v="classical music"/>
    <x v="2543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0.82"/>
    <n v="88.438596491228068"/>
    <s v="music/classical music"/>
    <s v="music"/>
    <s v="classical music"/>
    <x v="2544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.3"/>
    <n v="64.032786885245898"/>
    <s v="music/classical music"/>
    <s v="music"/>
    <s v="classical music"/>
    <x v="2545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1.71428571428572"/>
    <n v="60.153846153846153"/>
    <s v="music/classical music"/>
    <s v="music"/>
    <s v="classical music"/>
    <x v="2546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19.85454545454546"/>
    <n v="49.194029850746269"/>
    <s v="music/classical music"/>
    <s v="music"/>
    <s v="classical music"/>
    <x v="2547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1.85"/>
    <n v="165.16216216216216"/>
    <s v="music/classical music"/>
    <s v="music"/>
    <s v="classical music"/>
    <x v="2548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2.80254777070064"/>
    <n v="43.621621621621621"/>
    <s v="music/classical music"/>
    <s v="music"/>
    <s v="classical music"/>
    <x v="254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0.84615384615385"/>
    <n v="43.7"/>
    <s v="music/classical music"/>
    <s v="music"/>
    <s v="classical music"/>
    <x v="2550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2.73469387755102"/>
    <n v="67.419642857142861"/>
    <s v="music/classical music"/>
    <s v="music"/>
    <s v="classical music"/>
    <x v="2551"/>
    <x v="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6.5"/>
    <n v="177.5"/>
    <s v="music/classical music"/>
    <s v="music"/>
    <s v="classical music"/>
    <x v="2552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5.53333333333333"/>
    <n v="38.883333333333333"/>
    <s v="music/classical music"/>
    <s v="music"/>
    <s v="classical music"/>
    <x v="2553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2.8"/>
    <n v="54.985074626865675"/>
    <s v="music/classical music"/>
    <s v="music"/>
    <s v="classical music"/>
    <x v="2554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.35"/>
    <n v="61.342857142857142"/>
    <s v="music/classical music"/>
    <s v="music"/>
    <s v="classical music"/>
    <x v="255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5.50335570469798"/>
    <n v="23.117647058823529"/>
    <s v="music/classical music"/>
    <s v="music"/>
    <s v="classical music"/>
    <x v="2556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.44444444444444"/>
    <n v="29.611111111111111"/>
    <s v="music/classical music"/>
    <s v="music"/>
    <s v="classical music"/>
    <x v="2557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8.88"/>
    <n v="75.611111111111114"/>
    <s v="music/classical music"/>
    <s v="music"/>
    <s v="classical music"/>
    <x v="2558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.25"/>
    <n v="35.6"/>
    <s v="music/classical music"/>
    <s v="music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.1"/>
    <n v="143"/>
    <s v="music/classical music"/>
    <s v="music"/>
    <s v="classical music"/>
    <x v="2560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m/>
    <s v="food/food trucks"/>
    <s v="food"/>
    <s v="food trucks"/>
    <x v="2561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0.75"/>
    <m/>
    <s v="food/food trucks"/>
    <s v="food"/>
    <s v="food trucks"/>
    <x v="2562"/>
    <x v="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m/>
    <s v="food/food trucks"/>
    <s v="food"/>
    <s v="food trucks"/>
    <x v="2563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m/>
    <s v="food/food trucks"/>
    <s v="food"/>
    <s v="food trucks"/>
    <x v="2564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m/>
    <s v="food/food trucks"/>
    <s v="food"/>
    <s v="food trucks"/>
    <x v="2565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m/>
    <s v="food/food trucks"/>
    <s v="food"/>
    <s v="food trucks"/>
    <x v="2566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.26666666666666666"/>
    <m/>
    <s v="food/food trucks"/>
    <s v="food"/>
    <s v="food trucks"/>
    <x v="2567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0.5"/>
    <m/>
    <s v="food/food trucks"/>
    <s v="food"/>
    <s v="food trucks"/>
    <x v="2568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8"/>
    <m/>
    <s v="food/food trucks"/>
    <s v="food"/>
    <s v="food trucks"/>
    <x v="2569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0.84285714285714297"/>
    <m/>
    <s v="food/food trucks"/>
    <s v="food"/>
    <s v="food trucks"/>
    <x v="2570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.25"/>
    <m/>
    <s v="food/food trucks"/>
    <s v="food"/>
    <s v="food trucks"/>
    <x v="2571"/>
    <x v="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m/>
    <s v="food/food trucks"/>
    <s v="food"/>
    <s v="food trucks"/>
    <x v="2572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m/>
    <s v="food/food trucks"/>
    <s v="food"/>
    <s v="food trucks"/>
    <x v="2573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m/>
    <s v="food/food trucks"/>
    <s v="food"/>
    <s v="food trucks"/>
    <x v="257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m/>
    <s v="food/food trucks"/>
    <s v="food"/>
    <s v="food trucks"/>
    <x v="2575"/>
    <x v="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m/>
    <s v="food/food trucks"/>
    <s v="food"/>
    <s v="food trucks"/>
    <x v="2576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m/>
    <s v="food/food trucks"/>
    <s v="food"/>
    <s v="food trucks"/>
    <x v="2577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m/>
    <s v="food/food trucks"/>
    <s v="food"/>
    <s v="food trucks"/>
    <x v="2578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.13849999999999998"/>
    <m/>
    <s v="food/food trucks"/>
    <s v="food"/>
    <s v="food trucks"/>
    <x v="2579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0.6"/>
    <m/>
    <s v="food/food trucks"/>
    <s v="food"/>
    <s v="food trucks"/>
    <x v="2580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0.6"/>
    <m/>
    <s v="food/food trucks"/>
    <s v="food"/>
    <s v="food trucks"/>
    <x v="2581"/>
    <x v="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1E-3"/>
    <m/>
    <s v="food/food trucks"/>
    <s v="food"/>
    <s v="food trucks"/>
    <x v="2582"/>
    <x v="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0.5"/>
    <m/>
    <s v="food/food trucks"/>
    <s v="food"/>
    <s v="food trucks"/>
    <x v="2583"/>
    <x v="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m/>
    <s v="food/food trucks"/>
    <s v="food"/>
    <s v="food trucks"/>
    <x v="2584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.16666666666666669"/>
    <m/>
    <s v="food/food trucks"/>
    <s v="food"/>
    <s v="food trucks"/>
    <x v="2585"/>
    <x v="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.16666666666666669"/>
    <m/>
    <s v="food/food trucks"/>
    <s v="food"/>
    <s v="food trucks"/>
    <x v="2586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2"/>
    <m/>
    <s v="food/food trucks"/>
    <s v="food"/>
    <s v="food trucks"/>
    <x v="2587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29"/>
    <m/>
    <s v="food/food trucks"/>
    <s v="food"/>
    <s v="food trucks"/>
    <x v="2588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.01"/>
    <m/>
    <s v="food/food trucks"/>
    <s v="food"/>
    <s v="food trucks"/>
    <x v="2589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m/>
    <s v="food/food trucks"/>
    <s v="food"/>
    <s v="food trucks"/>
    <x v="2590"/>
    <x v="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2"/>
    <m/>
    <s v="food/food trucks"/>
    <s v="food"/>
    <s v="food trucks"/>
    <x v="2591"/>
    <x v="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.16666666666666669"/>
    <m/>
    <s v="food/food trucks"/>
    <s v="food"/>
    <s v="food trucks"/>
    <x v="2592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m/>
    <s v="food/food trucks"/>
    <s v="food"/>
    <s v="food trucks"/>
    <x v="2593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E-3"/>
    <m/>
    <s v="food/food trucks"/>
    <s v="food"/>
    <s v="food trucks"/>
    <x v="2594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.166666666666668"/>
    <m/>
    <s v="food/food trucks"/>
    <s v="food"/>
    <s v="food trucks"/>
    <x v="2595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3.588571428571427"/>
    <m/>
    <s v="food/food trucks"/>
    <s v="food"/>
    <s v="food trucks"/>
    <x v="2596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1"/>
    <m/>
    <s v="food/food trucks"/>
    <s v="food"/>
    <s v="food trucks"/>
    <x v="2597"/>
    <x v="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m/>
    <s v="food/food trucks"/>
    <s v="food"/>
    <s v="food trucks"/>
    <x v="2598"/>
    <x v="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0.99546510341776351"/>
    <m/>
    <s v="food/food trucks"/>
    <s v="food"/>
    <s v="food trucks"/>
    <x v="2599"/>
    <x v="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4"/>
    <m/>
    <s v="food/food trucks"/>
    <s v="food"/>
    <s v="food trucks"/>
    <x v="2600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.4"/>
    <n v="21.900662251655628"/>
    <s v="technology/space exploration"/>
    <s v="technology"/>
    <s v="space exploration"/>
    <x v="2601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.0916666666667"/>
    <n v="80.022494887525568"/>
    <s v="technology/space exploration"/>
    <s v="technology"/>
    <s v="space exploration"/>
    <x v="2602"/>
    <x v="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.48571428571429"/>
    <n v="35.520000000000003"/>
    <s v="technology/space exploration"/>
    <s v="technology"/>
    <s v="space exploration"/>
    <x v="2603"/>
    <x v="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.21799999999999"/>
    <n v="64.933333333333323"/>
    <s v="technology/space exploration"/>
    <s v="technology"/>
    <s v="space exploration"/>
    <x v="2604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.42157000000002"/>
    <n v="60.965703745743475"/>
    <s v="technology/space exploration"/>
    <s v="technology"/>
    <s v="space exploration"/>
    <x v="260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.05454545454545"/>
    <n v="31.444155844155844"/>
    <s v="technology/space exploration"/>
    <s v="technology"/>
    <s v="space exploration"/>
    <x v="2606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7.7"/>
    <n v="81.949748743718587"/>
    <s v="technology/space exploration"/>
    <s v="technology"/>
    <s v="space exploration"/>
    <x v="2607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3.92500000000001"/>
    <n v="58.92763157894737"/>
    <s v="technology/space exploration"/>
    <s v="technology"/>
    <s v="space exploration"/>
    <x v="2608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3.80111428571428"/>
    <n v="157.29347633136095"/>
    <s v="technology/space exploration"/>
    <s v="technology"/>
    <s v="space exploration"/>
    <x v="2609"/>
    <x v="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.3251043268175"/>
    <n v="55.758509532062391"/>
    <s v="technology/space exploration"/>
    <s v="technology"/>
    <s v="space exploration"/>
    <x v="2610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0.6363636363635"/>
    <n v="83.802893802893806"/>
    <s v="technology/space exploration"/>
    <s v="technology"/>
    <s v="space exploration"/>
    <x v="2611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1.76130000000001"/>
    <n v="58.422210884353746"/>
    <s v="technology/space exploration"/>
    <s v="technology"/>
    <s v="space exploration"/>
    <x v="2612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.01333333333334"/>
    <n v="270.57142857142856"/>
    <s v="technology/space exploration"/>
    <s v="technology"/>
    <s v="space exploration"/>
    <x v="2613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s v="technology/space exploration"/>
    <s v="technology"/>
    <s v="space exploration"/>
    <x v="261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69.76511744127936"/>
    <n v="47.180555555555557"/>
    <s v="technology/space exploration"/>
    <s v="technology"/>
    <s v="space exploration"/>
    <x v="2615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53400000000001"/>
    <n v="120.30882352941177"/>
    <s v="technology/space exploration"/>
    <s v="technology"/>
    <s v="space exploration"/>
    <x v="2616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6"/>
    <n v="27.59748427672956"/>
    <s v="technology/space exploration"/>
    <s v="technology"/>
    <s v="space exploration"/>
    <x v="2617"/>
    <x v="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.38666666666667"/>
    <n v="205.2987012987013"/>
    <s v="technology/space exploration"/>
    <s v="technology"/>
    <s v="space exploration"/>
    <x v="2618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.39999999999998"/>
    <n v="35.547169811320757"/>
    <s v="technology/space exploration"/>
    <s v="technology"/>
    <s v="space exploration"/>
    <x v="2619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3.65230769230772"/>
    <n v="74.639488409272587"/>
    <s v="technology/space exploration"/>
    <s v="technology"/>
    <s v="space exploration"/>
    <x v="262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5.88"/>
    <n v="47.058064516129029"/>
    <s v="technology/space exploration"/>
    <s v="technology"/>
    <s v="space exploration"/>
    <x v="2621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.184"/>
    <n v="26.591351351351353"/>
    <s v="technology/space exploration"/>
    <s v="technology"/>
    <s v="space exploration"/>
    <x v="2622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n v="36.774193548387096"/>
    <s v="technology/space exploration"/>
    <s v="technology"/>
    <s v="space exploration"/>
    <x v="2623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.4206249999997"/>
    <n v="31.820544982698959"/>
    <s v="technology/space exploration"/>
    <s v="technology"/>
    <s v="space exploration"/>
    <x v="2624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76923076923077"/>
    <s v="technology/space exploration"/>
    <s v="technology"/>
    <s v="space exploration"/>
    <x v="2625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n v="56"/>
    <s v="technology/space exploration"/>
    <s v="technology"/>
    <s v="space exploration"/>
    <x v="2626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6.66666666666663"/>
    <n v="21.555555555555557"/>
    <s v="technology/space exploration"/>
    <s v="technology"/>
    <s v="space exploration"/>
    <x v="2627"/>
    <x v="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.36948748510132"/>
    <n v="44.095238095238095"/>
    <s v="technology/space exploration"/>
    <s v="technology"/>
    <s v="space exploration"/>
    <x v="2628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7.74000000000001"/>
    <n v="63.87"/>
    <s v="technology/space exploration"/>
    <s v="technology"/>
    <s v="space exploration"/>
    <x v="2629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7.9"/>
    <n v="38.987654320987652"/>
    <s v="technology/space exploration"/>
    <s v="technology"/>
    <s v="space exploration"/>
    <x v="2630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66525000000001"/>
    <n v="80.185489510489504"/>
    <s v="technology/space exploration"/>
    <s v="technology"/>
    <s v="space exploration"/>
    <x v="2631"/>
    <x v="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.00934579439252"/>
    <n v="34.904761904761905"/>
    <s v="technology/space exploration"/>
    <s v="technology"/>
    <s v="space exploration"/>
    <x v="2632"/>
    <x v="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4.62"/>
    <n v="89.100502512562812"/>
    <s v="technology/space exploration"/>
    <s v="technology"/>
    <s v="space exploration"/>
    <x v="2633"/>
    <x v="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.02150537634409"/>
    <n v="39.44"/>
    <s v="technology/space exploration"/>
    <s v="technology"/>
    <s v="space exploration"/>
    <x v="2634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047619047619"/>
    <s v="technology/space exploration"/>
    <s v="technology"/>
    <s v="space exploration"/>
    <x v="2635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.3"/>
    <n v="37.46"/>
    <s v="technology/space exploration"/>
    <s v="technology"/>
    <s v="space exploration"/>
    <x v="2636"/>
    <x v="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.2"/>
    <n v="31.96153846153846"/>
    <s v="technology/space exploration"/>
    <s v="technology"/>
    <s v="space exploration"/>
    <x v="2637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1.72910662824208"/>
    <n v="25.214285714285715"/>
    <s v="technology/space exploration"/>
    <s v="technology"/>
    <s v="space exploration"/>
    <x v="2638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40816326530612"/>
    <s v="technology/space exploration"/>
    <s v="technology"/>
    <s v="space exploration"/>
    <x v="2639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5.66666666666666"/>
    <n v="45.94202898550725"/>
    <s v="technology/space exploration"/>
    <s v="technology"/>
    <s v="space exploration"/>
    <x v="2640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m/>
    <s v="technology/space exploration"/>
    <s v="technology"/>
    <s v="space exploration"/>
    <x v="2641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m/>
    <s v="technology/space exploration"/>
    <s v="technology"/>
    <s v="space exploration"/>
    <x v="2642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3.559730999999999"/>
    <m/>
    <s v="technology/space exploration"/>
    <s v="technology"/>
    <s v="space exploration"/>
    <x v="2643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29999999999999"/>
    <m/>
    <s v="technology/space exploration"/>
    <s v="technology"/>
    <s v="space exploration"/>
    <x v="2644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0.5"/>
    <m/>
    <s v="technology/space exploration"/>
    <s v="technology"/>
    <s v="space exploration"/>
    <x v="2645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40000000004"/>
    <m/>
    <s v="technology/space exploration"/>
    <s v="technology"/>
    <s v="space exploration"/>
    <x v="2646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"/>
    <m/>
    <s v="technology/space exploration"/>
    <s v="technology"/>
    <s v="space exploration"/>
    <x v="2647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0.88333333333333341"/>
    <m/>
    <s v="technology/space exploration"/>
    <s v="technology"/>
    <s v="space exploration"/>
    <x v="2648"/>
    <x v="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1E-2"/>
    <m/>
    <s v="technology/space exploration"/>
    <s v="technology"/>
    <s v="space exploration"/>
    <x v="2649"/>
    <x v="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0.59666666666666668"/>
    <m/>
    <s v="technology/space exploration"/>
    <s v="technology"/>
    <s v="space exploration"/>
    <x v="2650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5"/>
    <m/>
    <s v="technology/space exploration"/>
    <s v="technology"/>
    <s v="space exploration"/>
    <x v="2651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0.88500000000000001"/>
    <m/>
    <s v="technology/space exploration"/>
    <s v="technology"/>
    <s v="space exploration"/>
    <x v="2652"/>
    <x v="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1.52156862745098"/>
    <m/>
    <s v="technology/space exploration"/>
    <s v="technology"/>
    <s v="space exploration"/>
    <x v="2653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2"/>
    <m/>
    <s v="technology/space exploration"/>
    <s v="technology"/>
    <s v="space exploration"/>
    <x v="2654"/>
    <x v="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.033333333333335"/>
    <m/>
    <s v="technology/space exploration"/>
    <s v="technology"/>
    <s v="space exploration"/>
    <x v="2655"/>
    <x v="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.436666666666667"/>
    <m/>
    <s v="technology/space exploration"/>
    <s v="technology"/>
    <s v="space exploration"/>
    <x v="2656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8.737933333333334"/>
    <m/>
    <s v="technology/space exploration"/>
    <s v="technology"/>
    <s v="space exploration"/>
    <x v="2657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6E-2"/>
    <m/>
    <s v="technology/space exploration"/>
    <s v="technology"/>
    <s v="space exploration"/>
    <x v="2658"/>
    <x v="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1"/>
    <m/>
    <s v="technology/space exploration"/>
    <s v="technology"/>
    <s v="space exploration"/>
    <x v="2659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000000000000001E-2"/>
    <m/>
    <s v="technology/space exploration"/>
    <s v="technology"/>
    <s v="space exploration"/>
    <x v="2660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2.89999999999999"/>
    <n v="85.75"/>
    <s v="technology/makerspaces"/>
    <s v="technology"/>
    <s v="makerspaces"/>
    <x v="2661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6.80000000000001"/>
    <n v="267"/>
    <s v="technology/makerspaces"/>
    <s v="technology"/>
    <s v="makerspaces"/>
    <x v="2662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4.59625"/>
    <n v="373.55803571428572"/>
    <s v="technology/makerspaces"/>
    <s v="technology"/>
    <s v="makerspaces"/>
    <x v="2663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.42857142857143"/>
    <n v="174.03846153846155"/>
    <s v="technology/makerspaces"/>
    <s v="technology"/>
    <s v="makerspaces"/>
    <x v="2664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.14285714285715"/>
    <n v="93.695652173913047"/>
    <s v="technology/makerspaces"/>
    <s v="technology"/>
    <s v="makerspaces"/>
    <x v="2665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.29509999999999"/>
    <n v="77.327718446601949"/>
    <s v="technology/makerspaces"/>
    <s v="technology"/>
    <s v="makerspaces"/>
    <x v="2666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0.66666666666667"/>
    <n v="92.222222222222229"/>
    <s v="technology/makerspaces"/>
    <s v="technology"/>
    <s v="makerspaces"/>
    <x v="2667"/>
    <x v="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0.70000000000002"/>
    <n v="60.964285714285715"/>
    <s v="technology/makerspaces"/>
    <s v="technology"/>
    <s v="makerspaces"/>
    <x v="2668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.125"/>
    <n v="91"/>
    <s v="technology/makerspaces"/>
    <s v="technology"/>
    <s v="makerspaces"/>
    <x v="2669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1"/>
    <m/>
    <s v="technology/makerspaces"/>
    <s v="technology"/>
    <s v="makerspaces"/>
    <x v="2670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.343999999999999"/>
    <m/>
    <s v="technology/makerspaces"/>
    <s v="technology"/>
    <s v="makerspaces"/>
    <x v="2671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.19"/>
    <m/>
    <s v="technology/makerspaces"/>
    <s v="technology"/>
    <s v="makerspaces"/>
    <x v="2672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7.58"/>
    <m/>
    <s v="technology/makerspaces"/>
    <s v="technology"/>
    <s v="makerspaces"/>
    <x v="2673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2.839999999999996"/>
    <m/>
    <s v="technology/makerspaces"/>
    <s v="technology"/>
    <s v="makerspaces"/>
    <x v="2674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1"/>
    <m/>
    <s v="technology/makerspaces"/>
    <s v="technology"/>
    <s v="makerspaces"/>
    <x v="2675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.38095238095238"/>
    <m/>
    <s v="technology/makerspaces"/>
    <s v="technology"/>
    <s v="makerspaces"/>
    <x v="2676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7.512820512820511"/>
    <m/>
    <s v="technology/makerspaces"/>
    <s v="technology"/>
    <s v="makerspaces"/>
    <x v="2677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E-2"/>
    <m/>
    <s v="technology/makerspaces"/>
    <s v="technology"/>
    <s v="makerspaces"/>
    <x v="2678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.33"/>
    <m/>
    <s v="technology/makerspaces"/>
    <s v="technology"/>
    <s v="makerspaces"/>
    <x v="2679"/>
    <x v="6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0.86250000000000004"/>
    <m/>
    <s v="technology/makerspaces"/>
    <s v="technology"/>
    <s v="makerspaces"/>
    <x v="2680"/>
    <x v="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0.6875"/>
    <m/>
    <s v="food/food trucks"/>
    <s v="food"/>
    <s v="food trucks"/>
    <x v="2681"/>
    <x v="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.299999999999997"/>
    <m/>
    <s v="food/food trucks"/>
    <s v="food"/>
    <s v="food trucks"/>
    <x v="2682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.24"/>
    <m/>
    <s v="food/food trucks"/>
    <s v="food"/>
    <s v="food trucks"/>
    <x v="2683"/>
    <x v="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8"/>
    <m/>
    <s v="food/food trucks"/>
    <s v="food"/>
    <s v="food trucks"/>
    <x v="2684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.02"/>
    <m/>
    <s v="food/food trucks"/>
    <s v="food"/>
    <s v="food trucks"/>
    <x v="2685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m/>
    <s v="food/food trucks"/>
    <s v="food"/>
    <s v="food trucks"/>
    <x v="2686"/>
    <x v="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m/>
    <s v="food/food trucks"/>
    <s v="food"/>
    <s v="food trucks"/>
    <x v="2687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.14799999999999999"/>
    <m/>
    <s v="food/food trucks"/>
    <s v="food"/>
    <s v="food trucks"/>
    <x v="2688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3"/>
    <m/>
    <s v="food/food trucks"/>
    <s v="food"/>
    <s v="food trucks"/>
    <x v="2689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0.7325"/>
    <m/>
    <s v="food/food trucks"/>
    <s v="food"/>
    <s v="food trucks"/>
    <x v="2690"/>
    <x v="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2E-2"/>
    <m/>
    <s v="food/food trucks"/>
    <s v="food"/>
    <s v="food trucks"/>
    <x v="2691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0.7142857142857143"/>
    <m/>
    <s v="food/food trucks"/>
    <s v="food"/>
    <s v="food trucks"/>
    <x v="2692"/>
    <x v="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0.8"/>
    <m/>
    <s v="food/food trucks"/>
    <s v="food"/>
    <s v="food trucks"/>
    <x v="2693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3"/>
    <m/>
    <s v="food/food trucks"/>
    <s v="food"/>
    <s v="food trucks"/>
    <x v="2694"/>
    <x v="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.47333333333333333"/>
    <m/>
    <s v="food/food trucks"/>
    <s v="food"/>
    <s v="food trucks"/>
    <x v="2695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"/>
    <m/>
    <s v="food/food trucks"/>
    <s v="food"/>
    <s v="food trucks"/>
    <x v="2696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.35217391304348"/>
    <m/>
    <s v="food/food trucks"/>
    <s v="food"/>
    <s v="food trucks"/>
    <x v="2697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.325125"/>
    <m/>
    <s v="food/food trucks"/>
    <s v="food"/>
    <s v="food trucks"/>
    <x v="2698"/>
    <x v="6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m/>
    <s v="food/food trucks"/>
    <s v="food"/>
    <s v="food trucks"/>
    <x v="2699"/>
    <x v="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0.7000700070007001"/>
    <m/>
    <s v="food/food trucks"/>
    <s v="food"/>
    <s v="food trucks"/>
    <x v="2700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.176470588235297"/>
    <m/>
    <s v="theater/spaces"/>
    <s v="theater"/>
    <s v="spaces"/>
    <x v="2701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.410000000000004"/>
    <m/>
    <s v="theater/spaces"/>
    <s v="theater"/>
    <s v="spaces"/>
    <x v="2702"/>
    <x v="6"/>
  </r>
  <r>
    <n v="2703"/>
    <s v="Bisagra Teatro: Foro Multidisciplinario"/>
    <s v="Â¡Tu nuevo espacio cultural multidisciplinario en el centro de Pachuca, Hidalgo"/>
    <n v="40000"/>
    <n v="41500"/>
    <x v="0"/>
    <x v="14"/>
    <s v="MXN"/>
    <n v="1490196830"/>
    <n v="1485016430"/>
    <b v="0"/>
    <n v="45"/>
    <b v="0"/>
    <n v="103.75000000000001"/>
    <n v="922.22222222222217"/>
    <s v="theater/spaces"/>
    <s v="theater"/>
    <s v="spaces"/>
    <x v="2703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1"/>
    <m/>
    <s v="theater/spaces"/>
    <s v="theater"/>
    <s v="spaces"/>
    <x v="2704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0.539393939393939"/>
    <m/>
    <s v="theater/spaces"/>
    <s v="theater"/>
    <s v="spaces"/>
    <x v="2705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.29714285714284"/>
    <n v="149.44486692015209"/>
    <s v="theater/spaces"/>
    <s v="theater"/>
    <s v="spaces"/>
    <x v="2706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0.84462500000001"/>
    <n v="71.237487309644663"/>
    <s v="theater/spaces"/>
    <s v="theater"/>
    <s v="spaces"/>
    <x v="2707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.21535"/>
    <n v="44.464318398474738"/>
    <s v="theater/spaces"/>
    <s v="theater"/>
    <s v="spaces"/>
    <x v="2708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1.60599999999999"/>
    <n v="164.94480519480518"/>
    <s v="theater/spaces"/>
    <s v="theater"/>
    <s v="spaces"/>
    <x v="2709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3.90035000000003"/>
    <n v="84.871516544117654"/>
    <s v="theater/spaces"/>
    <s v="theater"/>
    <s v="spaces"/>
    <x v="2710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0.7161125319693"/>
    <n v="53.945205479452056"/>
    <s v="theater/spaces"/>
    <s v="theater"/>
    <s v="spaces"/>
    <x v="271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.38181818181818"/>
    <n v="50.531468531468533"/>
    <s v="theater/spaces"/>
    <s v="theater"/>
    <s v="spaces"/>
    <x v="2712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.24133333333334"/>
    <n v="108.00140845070422"/>
    <s v="theater/spaces"/>
    <s v="theater"/>
    <s v="spaces"/>
    <x v="2713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.35599999999999"/>
    <n v="95.373770491803285"/>
    <s v="theater/spaces"/>
    <s v="theater"/>
    <s v="spaces"/>
    <x v="2714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4.62241666666665"/>
    <n v="57.631016333938291"/>
    <s v="theater/spaces"/>
    <s v="theater"/>
    <s v="spaces"/>
    <x v="2715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19.98010000000001"/>
    <n v="64.160481283422456"/>
    <s v="theater/spaces"/>
    <s v="theater"/>
    <s v="spaces"/>
    <x v="2716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.10400000000001"/>
    <n v="92.387692307692305"/>
    <s v="theater/spaces"/>
    <s v="theater"/>
    <s v="spaces"/>
    <x v="2717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3.58333333333334"/>
    <n v="125.97972972972973"/>
    <s v="theater/spaces"/>
    <s v="theater"/>
    <s v="spaces"/>
    <x v="2718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8.83333333333334"/>
    <n v="94.637681159420296"/>
    <s v="theater/spaces"/>
    <s v="theater"/>
    <s v="spaces"/>
    <x v="2719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.12400000000001"/>
    <n v="170.69942196531792"/>
    <s v="theater/spaces"/>
    <s v="theater"/>
    <s v="spaces"/>
    <x v="2720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2081784386616"/>
    <s v="technology/hardware"/>
    <s v="technology"/>
    <s v="hardware"/>
    <x v="2721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54"/>
    <n v="68.254054054054052"/>
    <s v="technology/hardware"/>
    <s v="technology"/>
    <s v="hardware"/>
    <x v="2722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.05000000000001"/>
    <n v="95.48863636363636"/>
    <s v="technology/hardware"/>
    <s v="technology"/>
    <s v="hardware"/>
    <x v="2723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6.87520259319291"/>
    <n v="7.1902649656526005"/>
    <s v="technology/hardware"/>
    <s v="technology"/>
    <s v="hardware"/>
    <x v="2724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4.54249999999999"/>
    <n v="511.65486725663715"/>
    <s v="technology/hardware"/>
    <s v="technology"/>
    <s v="hardware"/>
    <x v="2725"/>
    <x v="6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5.745"/>
    <n v="261.74504950495049"/>
    <s v="technology/hardware"/>
    <s v="technology"/>
    <s v="hardware"/>
    <x v="2726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.21000000000004"/>
    <n v="69.760961810466767"/>
    <s v="technology/hardware"/>
    <s v="technology"/>
    <s v="hardware"/>
    <x v="2727"/>
    <x v="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1.82666666666668"/>
    <n v="77.229591836734699"/>
    <s v="technology/hardware"/>
    <s v="technology"/>
    <s v="hardware"/>
    <x v="2728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.44"/>
    <n v="340.56521739130437"/>
    <s v="technology/hardware"/>
    <s v="technology"/>
    <s v="hardware"/>
    <x v="2729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.29262962962963"/>
    <n v="67.417903225806455"/>
    <s v="technology/hardware"/>
    <s v="technology"/>
    <s v="hardware"/>
    <x v="2730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.30333333333333"/>
    <n v="845.70270270270271"/>
    <s v="technology/hardware"/>
    <s v="technology"/>
    <s v="hardware"/>
    <x v="2731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.25000000000001"/>
    <n v="97.191780821917803"/>
    <s v="technology/hardware"/>
    <s v="technology"/>
    <s v="hardware"/>
    <x v="2732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7.538"/>
    <n v="451.84033613445376"/>
    <s v="technology/hardware"/>
    <s v="technology"/>
    <s v="hardware"/>
    <x v="2733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871165644173"/>
    <s v="technology/hardware"/>
    <s v="technology"/>
    <s v="hardware"/>
    <x v="2734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.13466666666682"/>
    <n v="21.640147492625371"/>
    <s v="technology/hardware"/>
    <s v="technology"/>
    <s v="hardware"/>
    <x v="2735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2.9"/>
    <n v="169.51724137931035"/>
    <s v="technology/hardware"/>
    <s v="technology"/>
    <s v="hardware"/>
    <x v="2736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.0608"/>
    <n v="161.88210526315791"/>
    <s v="technology/hardware"/>
    <s v="technology"/>
    <s v="hardware"/>
    <x v="2737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7.94"/>
    <n v="493.13333333333333"/>
    <s v="technology/hardware"/>
    <s v="technology"/>
    <s v="hardware"/>
    <x v="2738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.09090909090907"/>
    <n v="22.120418848167539"/>
    <s v="technology/hardware"/>
    <s v="technology"/>
    <s v="hardware"/>
    <x v="2739"/>
    <x v="6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.33333333333334"/>
    <n v="18.235294117647058"/>
    <s v="technology/hardware"/>
    <s v="technology"/>
    <s v="hardware"/>
    <x v="2740"/>
    <x v="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.43750000000000006"/>
    <m/>
    <s v="publishing/children's books"/>
    <s v="publishing"/>
    <s v="children's books"/>
    <x v="2741"/>
    <x v="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.24"/>
    <m/>
    <s v="publishing/children's books"/>
    <s v="publishing"/>
    <s v="children's books"/>
    <x v="2742"/>
    <x v="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m/>
    <s v="publishing/children's books"/>
    <s v="publishing"/>
    <s v="children's books"/>
    <x v="2743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5"/>
    <m/>
    <s v="publishing/children's books"/>
    <s v="publishing"/>
    <s v="children's books"/>
    <x v="2744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1.887499999999999"/>
    <m/>
    <s v="publishing/children's books"/>
    <s v="publishing"/>
    <s v="children's books"/>
    <x v="2745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6.700000000000003"/>
    <m/>
    <s v="publishing/children's books"/>
    <s v="publishing"/>
    <s v="children's books"/>
    <x v="2746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.000000000000004"/>
    <m/>
    <s v="publishing/children's books"/>
    <s v="publishing"/>
    <s v="children's books"/>
    <x v="2747"/>
    <x v="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"/>
    <m/>
    <s v="publishing/children's books"/>
    <s v="publishing"/>
    <s v="children's books"/>
    <x v="2748"/>
    <x v="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"/>
    <m/>
    <s v="publishing/children's books"/>
    <s v="publishing"/>
    <s v="children's books"/>
    <x v="2749"/>
    <x v="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m/>
    <s v="publishing/children's books"/>
    <s v="publishing"/>
    <s v="children's books"/>
    <x v="275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m/>
    <s v="publishing/children's books"/>
    <s v="publishing"/>
    <s v="children's books"/>
    <x v="2751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.458333333333332"/>
    <m/>
    <s v="publishing/children's books"/>
    <s v="publishing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m/>
    <s v="publishing/children's books"/>
    <s v="publishing"/>
    <s v="children's books"/>
    <x v="2753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m/>
    <s v="publishing/children's books"/>
    <s v="publishing"/>
    <s v="children's books"/>
    <x v="2754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m/>
    <s v="publishing/children's books"/>
    <s v="publishing"/>
    <s v="children's books"/>
    <x v="2755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.48"/>
    <m/>
    <s v="publishing/children's books"/>
    <s v="publishing"/>
    <s v="children's books"/>
    <x v="2756"/>
    <x v="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0.66666666666666674"/>
    <m/>
    <s v="publishing/children's books"/>
    <s v="publishing"/>
    <s v="children's books"/>
    <x v="2757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1.700000000000001"/>
    <m/>
    <s v="publishing/children's books"/>
    <s v="publishing"/>
    <s v="children's books"/>
    <x v="2758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0.5"/>
    <m/>
    <s v="publishing/children's books"/>
    <s v="publishing"/>
    <s v="children's books"/>
    <x v="2759"/>
    <x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m/>
    <s v="publishing/children's books"/>
    <s v="publishing"/>
    <s v="children's books"/>
    <x v="2760"/>
    <x v="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0.72"/>
    <m/>
    <s v="publishing/children's books"/>
    <s v="publishing"/>
    <s v="children's books"/>
    <x v="2761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0.76923076923076927"/>
    <m/>
    <s v="publishing/children's books"/>
    <s v="publishing"/>
    <s v="children's books"/>
    <x v="2762"/>
    <x v="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.22842639593908631"/>
    <m/>
    <s v="publishing/children's books"/>
    <s v="publishing"/>
    <s v="children's books"/>
    <x v="2763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"/>
    <m/>
    <s v="publishing/children's books"/>
    <s v="publishing"/>
    <s v="children's books"/>
    <x v="2764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m/>
    <s v="publishing/children's books"/>
    <s v="publishing"/>
    <s v="children's books"/>
    <x v="2765"/>
    <x v="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m/>
    <s v="publishing/children's books"/>
    <s v="publishing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0.85000000000000009"/>
    <m/>
    <s v="publishing/children's books"/>
    <s v="publishing"/>
    <s v="children's books"/>
    <x v="2767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.314285714285715"/>
    <m/>
    <s v="publishing/children's books"/>
    <s v="publishing"/>
    <s v="children's books"/>
    <x v="2768"/>
    <x v="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.25"/>
    <m/>
    <s v="publishing/children's books"/>
    <s v="publishing"/>
    <s v="children's books"/>
    <x v="2769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.411249999999999"/>
    <m/>
    <s v="publishing/children's books"/>
    <s v="publishing"/>
    <s v="children's books"/>
    <x v="2770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m/>
    <s v="publishing/children's books"/>
    <s v="publishing"/>
    <s v="children's books"/>
    <x v="2771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m/>
    <s v="publishing/children's books"/>
    <s v="publishing"/>
    <s v="children's books"/>
    <x v="2772"/>
    <x v="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.18867924528301888"/>
    <m/>
    <s v="publishing/children's books"/>
    <s v="publishing"/>
    <s v="children's books"/>
    <x v="2773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.249999999999998"/>
    <m/>
    <s v="publishing/children's books"/>
    <s v="publishing"/>
    <s v="children's books"/>
    <x v="2774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m/>
    <s v="publishing/children's books"/>
    <s v="publishing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4"/>
    <m/>
    <s v="publishing/children's books"/>
    <s v="publishing"/>
    <s v="children's books"/>
    <x v="2776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.33333333333333337"/>
    <m/>
    <s v="publishing/children's books"/>
    <s v="publishing"/>
    <s v="children's books"/>
    <x v="2777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5.545454545454543"/>
    <m/>
    <s v="publishing/children's books"/>
    <s v="publishing"/>
    <s v="children's books"/>
    <x v="277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"/>
    <m/>
    <s v="publishing/children's books"/>
    <s v="publishing"/>
    <s v="children's books"/>
    <x v="2779"/>
    <x v="6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m/>
    <s v="publishing/children's books"/>
    <s v="publishing"/>
    <s v="children's books"/>
    <x v="2780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.28"/>
    <n v="47"/>
    <s v="theater/plays"/>
    <s v="theater"/>
    <s v="plays"/>
    <x v="278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66666666666671"/>
    <s v="theater/plays"/>
    <s v="theater"/>
    <s v="plays"/>
    <x v="2782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5"/>
    <n v="18.770491803278688"/>
    <s v="theater/plays"/>
    <s v="theater"/>
    <s v="plays"/>
    <x v="278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1111111111114"/>
    <s v="theater/plays"/>
    <s v="theater"/>
    <s v="plays"/>
    <x v="2784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4.67999999999999"/>
    <n v="36.859154929577464"/>
    <s v="theater/plays"/>
    <s v="theater"/>
    <s v="plays"/>
    <x v="2785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7.83999999999999"/>
    <n v="39.810810810810814"/>
    <s v="theater/plays"/>
    <s v="theater"/>
    <s v="plays"/>
    <x v="2786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19.7"/>
    <n v="31.5"/>
    <s v="theater/plays"/>
    <s v="theater"/>
    <s v="plays"/>
    <x v="2787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2.49999999999999"/>
    <n v="102.5"/>
    <s v="theater/plays"/>
    <s v="theater"/>
    <s v="plays"/>
    <x v="2788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.16666666666667"/>
    <n v="126.45833333333333"/>
    <s v="theater/plays"/>
    <s v="theater"/>
    <s v="plays"/>
    <x v="2789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.33333333333333"/>
    <n v="47.878787878787875"/>
    <s v="theater/plays"/>
    <s v="theater"/>
    <s v="plays"/>
    <x v="2790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2.49999999999999"/>
    <n v="73.214285714285708"/>
    <s v="theater/plays"/>
    <s v="theater"/>
    <s v="plays"/>
    <x v="279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7.60000000000001"/>
    <n v="89.666666666666671"/>
    <s v="theater/plays"/>
    <s v="theater"/>
    <s v="plays"/>
    <x v="2792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0.5675"/>
    <n v="151.4623287671233"/>
    <s v="theater/plays"/>
    <s v="theater"/>
    <s v="plays"/>
    <x v="2793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s v="theater/plays"/>
    <s v="theater"/>
    <s v="plays"/>
    <x v="2794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.28571428571429"/>
    <n v="36.5"/>
    <s v="theater/plays"/>
    <s v="theater"/>
    <s v="plays"/>
    <x v="2795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5"/>
    <n v="44"/>
    <s v="theater/plays"/>
    <s v="theater"/>
    <s v="plays"/>
    <x v="2796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2.64512500000001"/>
    <n v="87.357553191489373"/>
    <s v="theater/plays"/>
    <s v="theater"/>
    <s v="plays"/>
    <x v="2797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.4"/>
    <n v="36.474820143884891"/>
    <s v="theater/plays"/>
    <s v="theater"/>
    <s v="plays"/>
    <x v="2798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6.6348"/>
    <n v="44.859538461538463"/>
    <s v="theater/plays"/>
    <s v="theater"/>
    <s v="plays"/>
    <x v="2799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03225806451616"/>
    <s v="theater/plays"/>
    <s v="theater"/>
    <s v="plays"/>
    <x v="2800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.20000000000002"/>
    <n v="51.230769230769234"/>
    <s v="theater/plays"/>
    <s v="theater"/>
    <s v="plays"/>
    <x v="280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1.83333333333333"/>
    <n v="33.944444444444443"/>
    <s v="theater/plays"/>
    <s v="theater"/>
    <s v="plays"/>
    <x v="2802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7.95"/>
    <n v="90.744680851063833"/>
    <s v="theater/plays"/>
    <s v="theater"/>
    <s v="plays"/>
    <x v="2803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n v="50"/>
    <s v="theater/plays"/>
    <s v="theater"/>
    <s v="plays"/>
    <x v="2804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n v="24.444444444444443"/>
    <s v="theater/plays"/>
    <s v="theater"/>
    <s v="plays"/>
    <x v="2805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.1"/>
    <n v="44.25"/>
    <s v="theater/plays"/>
    <s v="theater"/>
    <s v="plays"/>
    <x v="2806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41935483870961"/>
    <s v="theater/plays"/>
    <s v="theater"/>
    <s v="plays"/>
    <x v="2807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.24444444444444"/>
    <n v="65.376811594202906"/>
    <s v="theater/plays"/>
    <s v="theater"/>
    <s v="plays"/>
    <x v="2808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.4"/>
    <n v="121.9047619047619"/>
    <s v="theater/plays"/>
    <s v="theater"/>
    <s v="plays"/>
    <x v="2809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.2"/>
    <n v="47.456140350877192"/>
    <s v="theater/plays"/>
    <s v="theater"/>
    <s v="plays"/>
    <x v="2810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.27"/>
    <n v="92.842592592592595"/>
    <s v="theater/plays"/>
    <s v="theater"/>
    <s v="plays"/>
    <x v="281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.3"/>
    <n v="68.253012048192772"/>
    <s v="theater/plays"/>
    <s v="theater"/>
    <s v="plays"/>
    <x v="2812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7.57571428571428"/>
    <n v="37.209583333333335"/>
    <s v="theater/plays"/>
    <s v="theater"/>
    <s v="plays"/>
    <x v="2813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7.73333333333332"/>
    <n v="25.25"/>
    <s v="theater/plays"/>
    <s v="theater"/>
    <s v="plays"/>
    <x v="2814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4285714285715"/>
    <s v="theater/plays"/>
    <s v="theater"/>
    <s v="plays"/>
    <x v="2815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1.56666666666666"/>
    <n v="25.130177514792898"/>
    <s v="theater/plays"/>
    <s v="theater"/>
    <s v="plays"/>
    <x v="2816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36363636363637"/>
    <s v="theater/plays"/>
    <s v="theater"/>
    <s v="plays"/>
    <x v="2817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.03"/>
    <n v="103.95098039215686"/>
    <s v="theater/plays"/>
    <s v="theater"/>
    <s v="plays"/>
    <x v="2818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4.80000000000001"/>
    <n v="50.384615384615387"/>
    <s v="theater/plays"/>
    <s v="theater"/>
    <s v="plays"/>
    <x v="2819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s v="theater/plays"/>
    <s v="theater"/>
    <s v="plays"/>
    <x v="2820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1428571428573"/>
    <s v="theater/plays"/>
    <s v="theater"/>
    <s v="plays"/>
    <x v="282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29787234042556"/>
    <s v="theater/plays"/>
    <s v="theater"/>
    <s v="plays"/>
    <x v="2822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571428571428577"/>
    <s v="theater/plays"/>
    <s v="theater"/>
    <s v="plays"/>
    <x v="2823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6.92307692307693"/>
    <n v="50.666666666666664"/>
    <s v="theater/plays"/>
    <s v="theater"/>
    <s v="plays"/>
    <x v="2824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.33333333333334"/>
    <n v="60.784313725490193"/>
    <s v="theater/plays"/>
    <s v="theater"/>
    <s v="plays"/>
    <x v="2825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7.74999999999999"/>
    <n v="113.42105263157895"/>
    <s v="theater/plays"/>
    <s v="theater"/>
    <s v="plays"/>
    <x v="2826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.24999999999999"/>
    <n v="104.56521739130434"/>
    <s v="theater/plays"/>
    <s v="theater"/>
    <s v="plays"/>
    <x v="2827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.37894736842105"/>
    <n v="98.30927835051547"/>
    <s v="theater/plays"/>
    <s v="theater"/>
    <s v="plays"/>
    <x v="2828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6.52"/>
    <n v="35.039473684210527"/>
    <s v="theater/plays"/>
    <s v="theater"/>
    <s v="plays"/>
    <x v="2829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2727272727275"/>
    <s v="theater/plays"/>
    <s v="theater"/>
    <s v="plays"/>
    <x v="2830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0.66666666666667"/>
    <n v="63.846153846153847"/>
    <s v="theater/plays"/>
    <s v="theater"/>
    <s v="plays"/>
    <x v="283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71959999999999"/>
    <n v="30.189368421052631"/>
    <s v="theater/plays"/>
    <s v="theater"/>
    <s v="plays"/>
    <x v="2832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.25925925925925"/>
    <n v="83.51428571428572"/>
    <s v="theater/plays"/>
    <s v="theater"/>
    <s v="plays"/>
    <x v="2833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1904761904759"/>
    <s v="theater/plays"/>
    <s v="theater"/>
    <s v="plays"/>
    <x v="2834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.09899999999999"/>
    <n v="20.118172043010752"/>
    <s v="theater/plays"/>
    <s v="theater"/>
    <s v="plays"/>
    <x v="2835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7.77777777777777"/>
    <n v="44.090909090909093"/>
    <s v="theater/plays"/>
    <s v="theater"/>
    <s v="plays"/>
    <x v="2836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6190476190474"/>
    <s v="theater/plays"/>
    <s v="theater"/>
    <s v="plays"/>
    <x v="2837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.24999999999999"/>
    <n v="44.537037037037038"/>
    <s v="theater/plays"/>
    <s v="theater"/>
    <s v="plays"/>
    <x v="2838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.42857142857143"/>
    <n v="125.80645161290323"/>
    <s v="theater/plays"/>
    <s v="theater"/>
    <s v="plays"/>
    <x v="2839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696969696969695"/>
    <s v="theater/plays"/>
    <s v="theater"/>
    <s v="plays"/>
    <x v="2840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m/>
    <s v="theater/plays"/>
    <s v="theater"/>
    <s v="plays"/>
    <x v="284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m/>
    <s v="theater/plays"/>
    <s v="theater"/>
    <s v="plays"/>
    <x v="2842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m/>
    <s v="theater/plays"/>
    <s v="theater"/>
    <s v="plays"/>
    <x v="2843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1"/>
    <m/>
    <s v="theater/plays"/>
    <s v="theater"/>
    <s v="plays"/>
    <x v="2844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1.546666666666667"/>
    <m/>
    <s v="theater/plays"/>
    <s v="theater"/>
    <s v="plays"/>
    <x v="2845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m/>
    <s v="theater/plays"/>
    <s v="theater"/>
    <s v="plays"/>
    <x v="2846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m/>
    <s v="theater/plays"/>
    <s v="theater"/>
    <s v="plays"/>
    <x v="2847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.2"/>
    <m/>
    <s v="theater/plays"/>
    <s v="theater"/>
    <s v="plays"/>
    <x v="2848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m/>
    <s v="theater/plays"/>
    <s v="theater"/>
    <s v="plays"/>
    <x v="2849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000000000002"/>
    <m/>
    <s v="theater/plays"/>
    <s v="theater"/>
    <s v="plays"/>
    <x v="2850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m/>
    <s v="theater/plays"/>
    <s v="theater"/>
    <s v="plays"/>
    <x v="285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"/>
    <m/>
    <s v="theater/plays"/>
    <s v="theater"/>
    <s v="plays"/>
    <x v="2852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m/>
    <s v="theater/plays"/>
    <s v="theater"/>
    <s v="plays"/>
    <x v="2853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1.699999999999996"/>
    <m/>
    <s v="theater/plays"/>
    <s v="theater"/>
    <s v="plays"/>
    <x v="2854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m/>
    <s v="theater/plays"/>
    <s v="theater"/>
    <s v="plays"/>
    <x v="2855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3"/>
    <m/>
    <s v="theater/plays"/>
    <s v="theater"/>
    <s v="plays"/>
    <x v="2856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19.736842105263158"/>
    <m/>
    <s v="theater/plays"/>
    <s v="theater"/>
    <s v="plays"/>
    <x v="2857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m/>
    <s v="theater/plays"/>
    <s v="theater"/>
    <s v="plays"/>
    <x v="2858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"/>
    <m/>
    <s v="theater/plays"/>
    <s v="theater"/>
    <s v="plays"/>
    <x v="2859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"/>
    <m/>
    <s v="theater/plays"/>
    <s v="theater"/>
    <s v="plays"/>
    <x v="2860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m/>
    <s v="theater/plays"/>
    <s v="theater"/>
    <s v="plays"/>
    <x v="286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.43307086614173229"/>
    <m/>
    <s v="theater/plays"/>
    <s v="theater"/>
    <s v="plays"/>
    <x v="2862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.04"/>
    <m/>
    <s v="theater/plays"/>
    <s v="theater"/>
    <s v="plays"/>
    <x v="2863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"/>
    <m/>
    <s v="theater/plays"/>
    <s v="theater"/>
    <s v="plays"/>
    <x v="2864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m/>
    <s v="theater/plays"/>
    <s v="theater"/>
    <s v="plays"/>
    <x v="2865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0.89999999999999991"/>
    <m/>
    <s v="theater/plays"/>
    <s v="theater"/>
    <s v="plays"/>
    <x v="2866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.16"/>
    <m/>
    <s v="theater/plays"/>
    <s v="theater"/>
    <s v="plays"/>
    <x v="2867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.011733333333332"/>
    <m/>
    <s v="theater/plays"/>
    <s v="theater"/>
    <s v="plays"/>
    <x v="2868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0.88500000000000001"/>
    <m/>
    <s v="theater/plays"/>
    <s v="theater"/>
    <s v="plays"/>
    <x v="2869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m/>
    <s v="theater/plays"/>
    <s v="theater"/>
    <s v="plays"/>
    <x v="2870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7"/>
    <m/>
    <s v="theater/plays"/>
    <s v="theater"/>
    <s v="plays"/>
    <x v="287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m/>
    <s v="theater/plays"/>
    <s v="theater"/>
    <s v="plays"/>
    <x v="2872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.119999999999997"/>
    <m/>
    <s v="theater/plays"/>
    <s v="theater"/>
    <s v="plays"/>
    <x v="2873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2"/>
    <m/>
    <s v="theater/plays"/>
    <s v="theater"/>
    <s v="plays"/>
    <x v="2874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4999999999999996E-2"/>
    <m/>
    <s v="theater/plays"/>
    <s v="theater"/>
    <s v="plays"/>
    <x v="2875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m/>
    <s v="theater/plays"/>
    <s v="theater"/>
    <s v="plays"/>
    <x v="2876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0.833333333333334"/>
    <m/>
    <s v="theater/plays"/>
    <s v="theater"/>
    <s v="plays"/>
    <x v="2877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"/>
    <m/>
    <s v="theater/plays"/>
    <s v="theater"/>
    <s v="plays"/>
    <x v="2878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.2589285714285714"/>
    <m/>
    <s v="theater/plays"/>
    <s v="theater"/>
    <s v="plays"/>
    <x v="2879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.333333333333332"/>
    <m/>
    <s v="theater/plays"/>
    <s v="theater"/>
    <s v="plays"/>
    <x v="2880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m/>
    <s v="theater/plays"/>
    <s v="theater"/>
    <s v="plays"/>
    <x v="288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3.6"/>
    <m/>
    <s v="theater/plays"/>
    <s v="theater"/>
    <s v="plays"/>
    <x v="288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.079999999999998"/>
    <m/>
    <s v="theater/plays"/>
    <s v="theater"/>
    <s v="plays"/>
    <x v="2883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.41111111111111115"/>
    <m/>
    <s v="theater/plays"/>
    <s v="theater"/>
    <s v="plays"/>
    <x v="2884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2.5"/>
    <m/>
    <s v="theater/plays"/>
    <s v="theater"/>
    <s v="plays"/>
    <x v="2885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m/>
    <s v="theater/plays"/>
    <s v="theater"/>
    <s v="plays"/>
    <x v="2886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.16666666666666669"/>
    <m/>
    <s v="theater/plays"/>
    <s v="theater"/>
    <s v="plays"/>
    <x v="2887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m/>
    <s v="theater/plays"/>
    <s v="theater"/>
    <s v="plays"/>
    <x v="2888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.066666666666663"/>
    <m/>
    <s v="theater/plays"/>
    <s v="theater"/>
    <s v="plays"/>
    <x v="2889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"/>
    <m/>
    <s v="theater/plays"/>
    <s v="theater"/>
    <s v="plays"/>
    <x v="2890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"/>
    <m/>
    <s v="theater/plays"/>
    <s v="theater"/>
    <s v="plays"/>
    <x v="289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7"/>
    <m/>
    <s v="theater/plays"/>
    <s v="theater"/>
    <s v="plays"/>
    <x v="2892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0.5"/>
    <m/>
    <s v="theater/plays"/>
    <s v="theater"/>
    <s v="plays"/>
    <x v="2893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m/>
    <s v="theater/plays"/>
    <s v="theater"/>
    <s v="plays"/>
    <x v="2894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6"/>
    <m/>
    <s v="theater/plays"/>
    <s v="theater"/>
    <s v="plays"/>
    <x v="2895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0.833333333333336"/>
    <m/>
    <s v="theater/plays"/>
    <s v="theater"/>
    <s v="plays"/>
    <x v="2896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"/>
    <m/>
    <s v="theater/plays"/>
    <s v="theater"/>
    <s v="plays"/>
    <x v="2897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8"/>
    <m/>
    <s v="theater/plays"/>
    <s v="theater"/>
    <s v="plays"/>
    <x v="2898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m/>
    <s v="theater/plays"/>
    <s v="theater"/>
    <s v="plays"/>
    <x v="2899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1.909090909090914"/>
    <m/>
    <s v="theater/plays"/>
    <s v="theater"/>
    <s v="plays"/>
    <x v="2900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0.8"/>
    <m/>
    <s v="theater/plays"/>
    <s v="theater"/>
    <s v="plays"/>
    <x v="290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2"/>
    <m/>
    <s v="theater/plays"/>
    <s v="theater"/>
    <s v="plays"/>
    <x v="2902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0.77999999999999992"/>
    <m/>
    <s v="theater/plays"/>
    <s v="theater"/>
    <s v="plays"/>
    <x v="2903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m/>
    <s v="theater/plays"/>
    <s v="theater"/>
    <s v="plays"/>
    <x v="2904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7.771428571428572"/>
    <m/>
    <s v="theater/plays"/>
    <s v="theater"/>
    <s v="plays"/>
    <x v="2905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1"/>
    <m/>
    <s v="theater/plays"/>
    <s v="theater"/>
    <s v="plays"/>
    <x v="2906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.08"/>
    <m/>
    <s v="theater/plays"/>
    <s v="theater"/>
    <s v="plays"/>
    <x v="2907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"/>
    <m/>
    <s v="theater/plays"/>
    <s v="theater"/>
    <s v="plays"/>
    <x v="2908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2"/>
    <m/>
    <s v="theater/plays"/>
    <s v="theater"/>
    <s v="plays"/>
    <x v="2909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3"/>
    <m/>
    <s v="theater/plays"/>
    <s v="theater"/>
    <s v="plays"/>
    <x v="291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6.5"/>
    <m/>
    <s v="theater/plays"/>
    <s v="theater"/>
    <s v="plays"/>
    <x v="291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.058171745152354"/>
    <m/>
    <s v="theater/plays"/>
    <s v="theater"/>
    <s v="plays"/>
    <x v="2912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.02"/>
    <m/>
    <s v="theater/plays"/>
    <s v="theater"/>
    <s v="plays"/>
    <x v="2913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1E-3"/>
    <m/>
    <s v="theater/plays"/>
    <s v="theater"/>
    <s v="plays"/>
    <x v="2914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.1"/>
    <m/>
    <s v="theater/plays"/>
    <s v="theater"/>
    <s v="plays"/>
    <x v="2915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6"/>
    <m/>
    <s v="theater/plays"/>
    <s v="theater"/>
    <s v="plays"/>
    <x v="2916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1.85"/>
    <m/>
    <s v="theater/plays"/>
    <s v="theater"/>
    <s v="plays"/>
    <x v="2917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.24"/>
    <m/>
    <s v="theater/plays"/>
    <s v="theater"/>
    <s v="plays"/>
    <x v="2918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"/>
    <m/>
    <s v="theater/plays"/>
    <s v="theater"/>
    <s v="plays"/>
    <x v="2919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6.840000000000003"/>
    <m/>
    <s v="theater/plays"/>
    <s v="theater"/>
    <s v="plays"/>
    <x v="2920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s v="theater/musical"/>
    <s v="theater"/>
    <s v="musical"/>
    <x v="292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3333333333329"/>
    <s v="theater/musical"/>
    <s v="theater"/>
    <s v="musical"/>
    <x v="2922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s v="theater/musical"/>
    <s v="theater"/>
    <s v="musical"/>
    <x v="2923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.2"/>
    <n v="175.51020408163265"/>
    <s v="theater/musical"/>
    <s v="theater"/>
    <s v="musical"/>
    <x v="2924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.44597777777777"/>
    <n v="231.66175879396985"/>
    <s v="theater/musical"/>
    <s v="theater"/>
    <s v="musical"/>
    <x v="2925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s v="theater/musical"/>
    <s v="theater"/>
    <s v="musical"/>
    <x v="2926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0.83333333333334"/>
    <n v="112.14285714285714"/>
    <s v="theater/musical"/>
    <s v="theater"/>
    <s v="musical"/>
    <x v="2927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66666666666664"/>
    <s v="theater/musical"/>
    <s v="theater"/>
    <s v="musical"/>
    <x v="2928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.06937499999999"/>
    <n v="255.17343750000001"/>
    <s v="theater/musical"/>
    <s v="theater"/>
    <s v="musical"/>
    <x v="2929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0.92000000000002"/>
    <n v="162.7741935483871"/>
    <s v="theater/musical"/>
    <s v="theater"/>
    <s v="musical"/>
    <x v="293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3333333333329"/>
    <s v="theater/musical"/>
    <s v="theater"/>
    <s v="musical"/>
    <x v="2931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.0967741935484"/>
    <n v="85.736842105263165"/>
    <s v="theater/musical"/>
    <s v="theater"/>
    <s v="musical"/>
    <x v="2932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2.76"/>
    <n v="47.574074074074076"/>
    <s v="theater/musical"/>
    <s v="theater"/>
    <s v="musical"/>
    <x v="2933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2972972972968"/>
    <s v="theater/musical"/>
    <s v="theater"/>
    <s v="musical"/>
    <x v="2934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0.88571428571429"/>
    <n v="90.538461538461533"/>
    <s v="theater/musical"/>
    <s v="theater"/>
    <s v="musical"/>
    <x v="2935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47058823529413"/>
    <s v="theater/musical"/>
    <s v="theater"/>
    <s v="musical"/>
    <x v="2936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.33333333333331"/>
    <n v="36.363636363636367"/>
    <s v="theater/musical"/>
    <s v="theater"/>
    <s v="musical"/>
    <x v="2937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.375"/>
    <n v="126.71875"/>
    <s v="theater/musical"/>
    <s v="theater"/>
    <s v="musical"/>
    <x v="2938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2.875"/>
    <n v="329.2"/>
    <s v="theater/musical"/>
    <s v="theater"/>
    <s v="musical"/>
    <x v="2939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.24000000000001"/>
    <n v="81.242424242424249"/>
    <s v="theater/musical"/>
    <s v="theater"/>
    <s v="musical"/>
    <x v="2940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1E-3"/>
    <m/>
    <s v="theater/spaces"/>
    <s v="theater"/>
    <s v="spaces"/>
    <x v="2941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.424999999999997"/>
    <m/>
    <s v="theater/spaces"/>
    <s v="theater"/>
    <s v="spaces"/>
    <x v="2942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m/>
    <s v="theater/spaces"/>
    <s v="theater"/>
    <s v="spaces"/>
    <x v="2943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m/>
    <s v="theater/spaces"/>
    <s v="theater"/>
    <s v="spaces"/>
    <x v="2944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m/>
    <s v="theater/spaces"/>
    <s v="theater"/>
    <s v="spaces"/>
    <x v="2945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.1"/>
    <m/>
    <s v="theater/spaces"/>
    <s v="theater"/>
    <s v="spaces"/>
    <x v="2946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3"/>
    <m/>
    <s v="theater/spaces"/>
    <s v="theater"/>
    <s v="spaces"/>
    <x v="2947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4E-3"/>
    <m/>
    <s v="theater/spaces"/>
    <s v="theater"/>
    <s v="spaces"/>
    <x v="2948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"/>
    <m/>
    <s v="theater/spaces"/>
    <s v="theater"/>
    <s v="spaces"/>
    <x v="2949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m/>
    <s v="theater/spaces"/>
    <s v="theater"/>
    <s v="spaces"/>
    <x v="2950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7"/>
    <m/>
    <s v="theater/spaces"/>
    <s v="theater"/>
    <s v="spaces"/>
    <x v="2951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4"/>
    <m/>
    <s v="theater/spaces"/>
    <s v="theater"/>
    <s v="spaces"/>
    <x v="2952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.15125"/>
    <m/>
    <s v="theater/spaces"/>
    <s v="theater"/>
    <s v="spaces"/>
    <x v="2953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m/>
    <s v="theater/spaces"/>
    <s v="theater"/>
    <s v="spaces"/>
    <x v="2954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59.583333333333336"/>
    <m/>
    <s v="theater/spaces"/>
    <s v="theater"/>
    <s v="spaces"/>
    <x v="2955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6.734177215189874"/>
    <m/>
    <s v="theater/spaces"/>
    <s v="theater"/>
    <s v="spaces"/>
    <x v="2956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9"/>
    <m/>
    <s v="theater/spaces"/>
    <s v="theater"/>
    <s v="spaces"/>
    <x v="2957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m/>
    <s v="theater/spaces"/>
    <s v="theater"/>
    <s v="spaces"/>
    <x v="2958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m/>
    <s v="theater/spaces"/>
    <s v="theater"/>
    <s v="spaces"/>
    <x v="2959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m/>
    <s v="theater/spaces"/>
    <s v="theater"/>
    <s v="spaces"/>
    <x v="2960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09.62"/>
    <n v="50.75"/>
    <s v="theater/plays"/>
    <s v="theater"/>
    <s v="plays"/>
    <x v="296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1.8"/>
    <n v="60.9"/>
    <s v="theater/plays"/>
    <s v="theater"/>
    <s v="plays"/>
    <x v="2962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6.85"/>
    <n v="109.03061224489795"/>
    <s v="theater/plays"/>
    <s v="theater"/>
    <s v="plays"/>
    <x v="2963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0.71379999999999"/>
    <n v="25.692295918367346"/>
    <s v="theater/plays"/>
    <s v="theater"/>
    <s v="plays"/>
    <x v="2964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n v="41.92307692307692"/>
    <s v="theater/plays"/>
    <s v="theater"/>
    <s v="plays"/>
    <x v="2965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63000000000001"/>
    <n v="88.7734375"/>
    <s v="theater/plays"/>
    <s v="theater"/>
    <s v="plays"/>
    <x v="2966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2"/>
    <n v="80.225352112676063"/>
    <s v="theater/plays"/>
    <s v="theater"/>
    <s v="plays"/>
    <x v="2967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36170212765958"/>
    <s v="theater/plays"/>
    <s v="theater"/>
    <s v="plays"/>
    <x v="2968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2.5"/>
    <n v="95.588235294117652"/>
    <s v="theater/plays"/>
    <s v="theater"/>
    <s v="plays"/>
    <x v="2969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0109890109883"/>
    <s v="theater/plays"/>
    <s v="theater"/>
    <s v="plays"/>
    <x v="2970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.15624999999999"/>
    <n v="74.534883720930239"/>
    <s v="theater/plays"/>
    <s v="theater"/>
    <s v="plays"/>
    <x v="297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.35000000000001"/>
    <n v="123.94117647058823"/>
    <s v="theater/plays"/>
    <s v="theater"/>
    <s v="plays"/>
    <x v="2972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4.8"/>
    <n v="264.84848484848487"/>
    <s v="theater/plays"/>
    <s v="theater"/>
    <s v="plays"/>
    <x v="2973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0689655172413"/>
    <s v="theater/plays"/>
    <s v="theater"/>
    <s v="plays"/>
    <x v="2974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.125"/>
    <n v="70.884955752212392"/>
    <s v="theater/plays"/>
    <s v="theater"/>
    <s v="plays"/>
    <x v="2975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.42857142857142"/>
    <n v="8.5714285714285712"/>
    <s v="theater/plays"/>
    <s v="theater"/>
    <s v="plays"/>
    <x v="2976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56666666666666"/>
    <n v="113.56666666666666"/>
    <s v="theater/plays"/>
    <s v="theater"/>
    <s v="plays"/>
    <x v="2977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.46666666666667"/>
    <n v="60.6875"/>
    <s v="theater/plays"/>
    <s v="theater"/>
    <s v="plays"/>
    <x v="2978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.4"/>
    <n v="110.21739130434783"/>
    <s v="theater/plays"/>
    <s v="theater"/>
    <s v="plays"/>
    <x v="2979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.16666666666666"/>
    <n v="136.45833333333334"/>
    <s v="theater/plays"/>
    <s v="theater"/>
    <s v="plays"/>
    <x v="2980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8.92500000000001"/>
    <n v="53.164948453608247"/>
    <s v="theater/spaces"/>
    <s v="theater"/>
    <s v="spaces"/>
    <x v="298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.06"/>
    <n v="86.491525423728817"/>
    <s v="theater/spaces"/>
    <s v="theater"/>
    <s v="spaces"/>
    <x v="2982"/>
    <x v="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6.53957758620692"/>
    <n v="155.23827397260274"/>
    <s v="theater/spaces"/>
    <s v="theater"/>
    <s v="spaces"/>
    <x v="2983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.352"/>
    <n v="115.08256880733946"/>
    <s v="theater/spaces"/>
    <s v="theater"/>
    <s v="spaces"/>
    <x v="2984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1.64999999999999"/>
    <n v="109.5945945945946"/>
    <s v="theater/spaces"/>
    <s v="theater"/>
    <s v="spaces"/>
    <x v="2985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5.5"/>
    <n v="45.214285714285715"/>
    <s v="theater/spaces"/>
    <s v="theater"/>
    <s v="spaces"/>
    <x v="2986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.4008"/>
    <n v="104.15169811320754"/>
    <s v="theater/spaces"/>
    <s v="theater"/>
    <s v="spaces"/>
    <x v="2987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4285714285715"/>
    <s v="theater/spaces"/>
    <s v="theater"/>
    <s v="spaces"/>
    <x v="2988"/>
    <x v="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6.535"/>
    <n v="96.997252747252745"/>
    <s v="theater/spaces"/>
    <s v="theater"/>
    <s v="spaces"/>
    <x v="298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037037037038"/>
    <s v="theater/spaces"/>
    <s v="theater"/>
    <s v="spaces"/>
    <x v="2990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.29411764705883"/>
    <n v="94.408602150537632"/>
    <s v="theater/spaces"/>
    <s v="theater"/>
    <s v="spaces"/>
    <x v="299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4.5"/>
    <n v="48.984375"/>
    <s v="theater/spaces"/>
    <s v="theater"/>
    <s v="spaces"/>
    <x v="2992"/>
    <x v="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.29999999999998"/>
    <n v="45.590909090909093"/>
    <s v="theater/spaces"/>
    <s v="theater"/>
    <s v="spaces"/>
    <x v="2993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7.74666666666673"/>
    <n v="23.275254237288134"/>
    <s v="theater/spaces"/>
    <s v="theater"/>
    <s v="spaces"/>
    <x v="2994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4.96000000000001"/>
    <n v="63.2289156626506"/>
    <s v="theater/spaces"/>
    <s v="theater"/>
    <s v="spaces"/>
    <x v="2995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1.94285714285715"/>
    <n v="153.5204081632653"/>
    <s v="theater/spaces"/>
    <s v="theater"/>
    <s v="spaces"/>
    <x v="2996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3.73000000000002"/>
    <n v="90.2"/>
    <s v="theater/spaces"/>
    <s v="theater"/>
    <s v="spaces"/>
    <x v="2997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.029"/>
    <n v="118.97113163972287"/>
    <s v="theater/spaces"/>
    <s v="theater"/>
    <s v="spaces"/>
    <x v="2998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8.88888888888889"/>
    <n v="80.25"/>
    <s v="theater/spaces"/>
    <s v="theater"/>
    <s v="spaces"/>
    <x v="2999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s v="theater/spaces"/>
    <s v="theater"/>
    <s v="spaces"/>
    <x v="3000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8.69988910451895"/>
    <n v="131.37719999999999"/>
    <s v="theater/spaces"/>
    <s v="theater"/>
    <s v="spaces"/>
    <x v="3001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8.50614285714286"/>
    <n v="73.032980769230775"/>
    <s v="theater/spaces"/>
    <s v="theater"/>
    <s v="spaces"/>
    <x v="3002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.16666666666667"/>
    <n v="178.52941176470588"/>
    <s v="theater/spaces"/>
    <s v="theater"/>
    <s v="spaces"/>
    <x v="3003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2.815"/>
    <n v="162.90974729241879"/>
    <s v="theater/spaces"/>
    <s v="theater"/>
    <s v="spaces"/>
    <x v="3004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.49622641509434"/>
    <n v="108.24237288135593"/>
    <s v="theater/spaces"/>
    <s v="theater"/>
    <s v="spaces"/>
    <x v="3005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7.74999999999999"/>
    <n v="88.865979381443296"/>
    <s v="theater/spaces"/>
    <s v="theater"/>
    <s v="spaces"/>
    <x v="3006"/>
    <x v="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s v="theater/spaces"/>
    <s v="theater"/>
    <s v="spaces"/>
    <x v="3007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.16666666666667"/>
    <n v="116.73076923076923"/>
    <s v="theater/spaces"/>
    <s v="theater"/>
    <s v="spaces"/>
    <x v="3008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19.756"/>
    <n v="233.8984375"/>
    <s v="theater/spaces"/>
    <s v="theater"/>
    <s v="spaces"/>
    <x v="3009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s v="theater/spaces"/>
    <s v="theater"/>
    <s v="spaces"/>
    <x v="3010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3.66666666666666"/>
    <n v="14.84"/>
    <s v="theater/spaces"/>
    <s v="theater"/>
    <s v="spaces"/>
    <x v="3011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.12499999999999"/>
    <n v="85.181818181818187"/>
    <s v="theater/spaces"/>
    <s v="theater"/>
    <s v="spaces"/>
    <x v="3012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6.96"/>
    <n v="146.69158878504672"/>
    <s v="theater/spaces"/>
    <s v="theater"/>
    <s v="spaces"/>
    <x v="3013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.104"/>
    <n v="50.764811490125673"/>
    <s v="theater/spaces"/>
    <s v="theater"/>
    <s v="spaces"/>
    <x v="3014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.17647058823529"/>
    <n v="87.7"/>
    <s v="theater/spaces"/>
    <s v="theater"/>
    <s v="spaces"/>
    <x v="3015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2.61176470588236"/>
    <n v="242.27777777777777"/>
    <s v="theater/spaces"/>
    <s v="theater"/>
    <s v="spaces"/>
    <x v="3016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5.84090909090908"/>
    <n v="146.44654088050314"/>
    <s v="theater/spaces"/>
    <s v="theater"/>
    <s v="spaces"/>
    <x v="3017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0.71428571428571"/>
    <n v="103.17073170731707"/>
    <s v="theater/spaces"/>
    <s v="theater"/>
    <s v="spaces"/>
    <x v="3018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.23333333333332"/>
    <n v="80.464601769911511"/>
    <s v="theater/spaces"/>
    <s v="theater"/>
    <s v="spaces"/>
    <x v="3019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0.57142857142858"/>
    <n v="234.66666666666666"/>
    <s v="theater/spaces"/>
    <s v="theater"/>
    <s v="spaces"/>
    <x v="3020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.02222222222223"/>
    <n v="50.689320388349515"/>
    <s v="theater/spaces"/>
    <s v="theater"/>
    <s v="spaces"/>
    <x v="302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0.88"/>
    <n v="162.70967741935485"/>
    <s v="theater/spaces"/>
    <s v="theater"/>
    <s v="spaces"/>
    <x v="3022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6666666666667"/>
    <s v="theater/spaces"/>
    <s v="theater"/>
    <s v="spaces"/>
    <x v="3023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.42"/>
    <n v="67.697802197802204"/>
    <s v="theater/spaces"/>
    <s v="theater"/>
    <s v="spaces"/>
    <x v="3024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.2"/>
    <n v="52.103448275862071"/>
    <s v="theater/spaces"/>
    <s v="theater"/>
    <s v="spaces"/>
    <x v="3025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.33333333333334"/>
    <n v="51.6"/>
    <s v="theater/spaces"/>
    <s v="theater"/>
    <s v="spaces"/>
    <x v="3026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.44"/>
    <n v="164.3"/>
    <s v="theater/spaces"/>
    <s v="theater"/>
    <s v="spaces"/>
    <x v="3027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.01999999999998"/>
    <n v="84.858585858585855"/>
    <s v="theater/spaces"/>
    <s v="theater"/>
    <s v="spaces"/>
    <x v="3028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09.67666666666666"/>
    <n v="94.548850574712645"/>
    <s v="theater/spaces"/>
    <s v="theater"/>
    <s v="spaces"/>
    <x v="3029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6.6857142857143"/>
    <n v="45.536585365853661"/>
    <s v="theater/spaces"/>
    <s v="theater"/>
    <s v="spaces"/>
    <x v="3030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4137931034484"/>
    <s v="theater/spaces"/>
    <s v="theater"/>
    <s v="spaces"/>
    <x v="3031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.2"/>
    <n v="50.88"/>
    <s v="theater/spaces"/>
    <s v="theater"/>
    <s v="spaces"/>
    <x v="3032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6.53333333333333"/>
    <n v="191.13043478260869"/>
    <s v="theater/spaces"/>
    <s v="theater"/>
    <s v="spaces"/>
    <x v="3033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2.53599999999999"/>
    <n v="89.314285714285717"/>
    <s v="theater/spaces"/>
    <s v="theater"/>
    <s v="spaces"/>
    <x v="3034"/>
    <x v="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8.78684000000001"/>
    <n v="88.588631921824103"/>
    <s v="theater/spaces"/>
    <s v="theater"/>
    <s v="spaces"/>
    <x v="3035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6.732"/>
    <n v="96.300911854103347"/>
    <s v="theater/spaces"/>
    <s v="theater"/>
    <s v="spaces"/>
    <x v="3036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.20000000000002"/>
    <n v="33.3125"/>
    <s v="theater/spaces"/>
    <s v="theater"/>
    <s v="spaces"/>
    <x v="3037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0.49999999999999"/>
    <n v="37.222222222222221"/>
    <s v="theater/spaces"/>
    <s v="theater"/>
    <s v="spaces"/>
    <x v="3038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8.71389999999998"/>
    <n v="92.130423728813554"/>
    <s v="theater/spaces"/>
    <s v="theater"/>
    <s v="spaces"/>
    <x v="3039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7.5"/>
    <n v="76.785714285714292"/>
    <s v="theater/spaces"/>
    <s v="theater"/>
    <s v="spaces"/>
    <x v="3040"/>
    <x v="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.48192771084338"/>
    <n v="96.526315789473685"/>
    <s v="theater/spaces"/>
    <s v="theater"/>
    <s v="spaces"/>
    <x v="3041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1891891891895"/>
    <s v="theater/spaces"/>
    <s v="theater"/>
    <s v="spaces"/>
    <x v="3042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.00666666666667"/>
    <n v="128.9140625"/>
    <s v="theater/spaces"/>
    <s v="theater"/>
    <s v="spaces"/>
    <x v="3043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.34166666666667"/>
    <n v="84.108974358974365"/>
    <s v="theater/spaces"/>
    <s v="theater"/>
    <s v="spaces"/>
    <x v="3044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2.70650000000001"/>
    <n v="82.941562500000003"/>
    <s v="theater/spaces"/>
    <s v="theater"/>
    <s v="spaces"/>
    <x v="304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0.84810126582278"/>
    <n v="259.94827586206895"/>
    <s v="theater/spaces"/>
    <s v="theater"/>
    <s v="spaces"/>
    <x v="3046"/>
    <x v="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s v="theater/spaces"/>
    <s v="theater"/>
    <s v="spaces"/>
    <x v="3047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.4"/>
    <n v="177.02127659574469"/>
    <s v="theater/spaces"/>
    <s v="theater"/>
    <s v="spaces"/>
    <x v="3048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6.66666666666667"/>
    <n v="74.074074074074076"/>
    <s v="theater/spaces"/>
    <s v="theater"/>
    <s v="spaces"/>
    <x v="3049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66666666666671"/>
    <s v="theater/spaces"/>
    <s v="theater"/>
    <s v="spaces"/>
    <x v="3050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3.62857142857143"/>
    <m/>
    <s v="theater/spaces"/>
    <s v="theater"/>
    <s v="spaces"/>
    <x v="3051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.15"/>
    <m/>
    <s v="theater/spaces"/>
    <s v="theater"/>
    <s v="spaces"/>
    <x v="3052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.4"/>
    <m/>
    <s v="theater/spaces"/>
    <s v="theater"/>
    <s v="spaces"/>
    <x v="3053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m/>
    <s v="theater/spaces"/>
    <s v="theater"/>
    <s v="spaces"/>
    <x v="3054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1E-3"/>
    <m/>
    <s v="theater/spaces"/>
    <s v="theater"/>
    <s v="spaces"/>
    <x v="3055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m/>
    <s v="theater/spaces"/>
    <s v="theater"/>
    <s v="spaces"/>
    <x v="3056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m/>
    <s v="theater/spaces"/>
    <s v="theater"/>
    <s v="spaces"/>
    <x v="3057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2"/>
    <m/>
    <s v="theater/spaces"/>
    <s v="theater"/>
    <s v="spaces"/>
    <x v="3058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4"/>
    <m/>
    <s v="theater/spaces"/>
    <s v="theater"/>
    <s v="spaces"/>
    <x v="3059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.15227272727272728"/>
    <m/>
    <s v="theater/spaces"/>
    <s v="theater"/>
    <s v="spaces"/>
    <x v="3060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m/>
    <s v="theater/spaces"/>
    <s v="theater"/>
    <s v="spaces"/>
    <x v="3061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6.84"/>
    <m/>
    <s v="theater/spaces"/>
    <s v="theater"/>
    <s v="spaces"/>
    <x v="3062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19.566666666666666"/>
    <m/>
    <s v="theater/spaces"/>
    <s v="theater"/>
    <s v="spaces"/>
    <x v="3063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.294666666666666"/>
    <m/>
    <s v="theater/spaces"/>
    <s v="theater"/>
    <s v="spaces"/>
    <x v="3064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.04"/>
    <m/>
    <s v="theater/spaces"/>
    <s v="theater"/>
    <s v="spaces"/>
    <x v="3065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1.985714285714286"/>
    <m/>
    <s v="theater/spaces"/>
    <s v="theater"/>
    <s v="spaces"/>
    <x v="3066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"/>
    <m/>
    <s v="theater/spaces"/>
    <s v="theater"/>
    <s v="spaces"/>
    <x v="3067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3E-2"/>
    <m/>
    <s v="theater/spaces"/>
    <s v="theater"/>
    <s v="spaces"/>
    <x v="3068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.099999999999998"/>
    <m/>
    <s v="theater/spaces"/>
    <s v="theater"/>
    <s v="spaces"/>
    <x v="3069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4"/>
    <m/>
    <s v="theater/spaces"/>
    <s v="theater"/>
    <s v="spaces"/>
    <x v="3070"/>
    <x v="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59.774999999999999"/>
    <m/>
    <s v="theater/spaces"/>
    <s v="theater"/>
    <s v="spaces"/>
    <x v="3071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2"/>
    <m/>
    <s v="theater/spaces"/>
    <s v="theater"/>
    <s v="spaces"/>
    <x v="3072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4E-2"/>
    <m/>
    <s v="theater/spaces"/>
    <s v="theater"/>
    <s v="spaces"/>
    <x v="3073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9E-2"/>
    <m/>
    <s v="theater/spaces"/>
    <s v="theater"/>
    <s v="spaces"/>
    <x v="3074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"/>
    <m/>
    <s v="theater/spaces"/>
    <s v="theater"/>
    <s v="spaces"/>
    <x v="3075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.06"/>
    <m/>
    <s v="theater/spaces"/>
    <s v="theater"/>
    <s v="spaces"/>
    <x v="3076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.47727272727272729"/>
    <m/>
    <s v="theater/spaces"/>
    <s v="theater"/>
    <s v="spaces"/>
    <x v="3077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.11833333333333333"/>
    <m/>
    <s v="theater/spaces"/>
    <s v="theater"/>
    <s v="spaces"/>
    <x v="3078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0.8417399858735245"/>
    <m/>
    <s v="theater/spaces"/>
    <s v="theater"/>
    <s v="spaces"/>
    <x v="3079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7E-2"/>
    <m/>
    <s v="theater/spaces"/>
    <s v="theater"/>
    <s v="spaces"/>
    <x v="3080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.21029999999999999"/>
    <m/>
    <s v="theater/spaces"/>
    <s v="theater"/>
    <s v="spaces"/>
    <x v="3081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m/>
    <s v="theater/spaces"/>
    <s v="theater"/>
    <s v="spaces"/>
    <x v="3082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.27999999999999997"/>
    <m/>
    <s v="theater/spaces"/>
    <s v="theater"/>
    <s v="spaces"/>
    <x v="308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1.57920670115792"/>
    <m/>
    <s v="theater/spaces"/>
    <s v="theater"/>
    <s v="spaces"/>
    <x v="3084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"/>
    <m/>
    <s v="theater/spaces"/>
    <s v="theater"/>
    <s v="spaces"/>
    <x v="3085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.25"/>
    <m/>
    <s v="theater/spaces"/>
    <s v="theater"/>
    <s v="spaces"/>
    <x v="3086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0.625"/>
    <m/>
    <s v="theater/spaces"/>
    <s v="theater"/>
    <s v="spaces"/>
    <x v="3087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.19384615384615383"/>
    <m/>
    <s v="theater/spaces"/>
    <s v="theater"/>
    <s v="spaces"/>
    <x v="3088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.416"/>
    <m/>
    <s v="theater/spaces"/>
    <s v="theater"/>
    <s v="spaces"/>
    <x v="3089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86"/>
    <m/>
    <s v="theater/spaces"/>
    <s v="theater"/>
    <s v="spaces"/>
    <x v="3090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5.920000000000002"/>
    <m/>
    <s v="theater/spaces"/>
    <s v="theater"/>
    <s v="spaces"/>
    <x v="3091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2"/>
    <m/>
    <s v="theater/spaces"/>
    <s v="theater"/>
    <s v="spaces"/>
    <x v="3092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2.75"/>
    <m/>
    <s v="theater/spaces"/>
    <s v="theater"/>
    <s v="spaces"/>
    <x v="3093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2"/>
    <m/>
    <s v="theater/spaces"/>
    <s v="theater"/>
    <s v="spaces"/>
    <x v="3094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.33512064343163539"/>
    <m/>
    <s v="theater/spaces"/>
    <s v="theater"/>
    <s v="spaces"/>
    <x v="3095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"/>
    <m/>
    <s v="theater/spaces"/>
    <s v="theater"/>
    <s v="spaces"/>
    <x v="3096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.150000000000002"/>
    <m/>
    <s v="theater/spaces"/>
    <s v="theater"/>
    <s v="spaces"/>
    <x v="3097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2"/>
    <m/>
    <s v="theater/spaces"/>
    <s v="theater"/>
    <s v="spaces"/>
    <x v="3098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3.900000000000002"/>
    <m/>
    <s v="theater/spaces"/>
    <s v="theater"/>
    <s v="spaces"/>
    <x v="3099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.225"/>
    <m/>
    <s v="theater/spaces"/>
    <s v="theater"/>
    <s v="spaces"/>
    <x v="310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m/>
    <s v="theater/spaces"/>
    <s v="theater"/>
    <s v="spaces"/>
    <x v="3101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.112499999999997"/>
    <m/>
    <s v="theater/spaces"/>
    <s v="theater"/>
    <s v="spaces"/>
    <x v="3102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.26829268292682928"/>
    <m/>
    <s v="theater/spaces"/>
    <s v="theater"/>
    <s v="spaces"/>
    <x v="3103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29.625"/>
    <m/>
    <s v="theater/spaces"/>
    <s v="theater"/>
    <s v="spaces"/>
    <x v="3104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.360992301112063"/>
    <m/>
    <s v="theater/spaces"/>
    <s v="theater"/>
    <s v="spaces"/>
    <x v="3105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5"/>
    <m/>
    <s v="theater/spaces"/>
    <s v="theater"/>
    <s v="spaces"/>
    <x v="3106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19.762499999999999"/>
    <m/>
    <s v="theater/spaces"/>
    <s v="theater"/>
    <s v="spaces"/>
    <x v="3107"/>
    <x v="6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8E-2"/>
    <m/>
    <s v="theater/spaces"/>
    <s v="theater"/>
    <s v="spaces"/>
    <x v="3108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.030188679245285"/>
    <m/>
    <s v="theater/spaces"/>
    <s v="theater"/>
    <s v="spaces"/>
    <x v="3109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.04"/>
    <m/>
    <s v="theater/spaces"/>
    <s v="theater"/>
    <s v="spaces"/>
    <x v="3110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6.640000000000004"/>
    <m/>
    <s v="theater/spaces"/>
    <s v="theater"/>
    <s v="spaces"/>
    <x v="3111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3"/>
    <m/>
    <s v="theater/spaces"/>
    <s v="theater"/>
    <s v="spaces"/>
    <x v="3112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49"/>
    <m/>
    <s v="theater/spaces"/>
    <s v="theater"/>
    <s v="spaces"/>
    <x v="3113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m/>
    <s v="theater/spaces"/>
    <s v="theater"/>
    <s v="spaces"/>
    <x v="3114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m/>
    <s v="theater/spaces"/>
    <s v="theater"/>
    <s v="spaces"/>
    <x v="3115"/>
    <x v="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.333333333333336"/>
    <m/>
    <s v="theater/spaces"/>
    <s v="theater"/>
    <s v="spaces"/>
    <x v="3116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.1"/>
    <m/>
    <s v="theater/spaces"/>
    <s v="theater"/>
    <s v="spaces"/>
    <x v="3117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.31"/>
    <m/>
    <s v="theater/spaces"/>
    <s v="theater"/>
    <s v="spaces"/>
    <x v="3118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.05"/>
    <m/>
    <s v="theater/spaces"/>
    <s v="theater"/>
    <s v="spaces"/>
    <x v="3119"/>
    <x v="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5E-3"/>
    <m/>
    <s v="theater/spaces"/>
    <s v="theater"/>
    <s v="spaces"/>
    <x v="3120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0.66666666666666674"/>
    <m/>
    <s v="theater/spaces"/>
    <s v="theater"/>
    <s v="spaces"/>
    <x v="3121"/>
    <x v="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.291457286432156"/>
    <m/>
    <s v="theater/spaces"/>
    <s v="theater"/>
    <s v="spaces"/>
    <x v="3122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.153599999999997"/>
    <m/>
    <s v="theater/spaces"/>
    <s v="theater"/>
    <s v="spaces"/>
    <x v="312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9E-3"/>
    <m/>
    <s v="theater/spaces"/>
    <s v="theater"/>
    <s v="spaces"/>
    <x v="3124"/>
    <x v="6"/>
  </r>
  <r>
    <n v="3125"/>
    <s v="N/A (Canceled)"/>
    <s v="N/A"/>
    <n v="1500000"/>
    <n v="0"/>
    <x v="1"/>
    <x v="0"/>
    <s v="USD"/>
    <n v="1452142672"/>
    <n v="1449550672"/>
    <b v="0"/>
    <n v="0"/>
    <b v="0"/>
    <n v="0"/>
    <m/>
    <s v="theater/spaces"/>
    <s v="theater"/>
    <s v="spaces"/>
    <x v="3125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6"/>
    <m/>
    <s v="theater/spaces"/>
    <s v="theater"/>
    <s v="spaces"/>
    <x v="3126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m/>
    <s v="theater/spaces"/>
    <s v="theater"/>
    <s v="spaces"/>
    <x v="3127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x v="0"/>
    <s v="USD"/>
    <n v="1489690141"/>
    <n v="1487101741"/>
    <b v="0"/>
    <n v="117"/>
    <b v="0"/>
    <n v="108.60666666666667"/>
    <n v="139.23931623931625"/>
    <s v="theater/plays"/>
    <s v="theater"/>
    <s v="plays"/>
    <x v="3128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0.8"/>
    <m/>
    <s v="theater/plays"/>
    <s v="theater"/>
    <s v="plays"/>
    <x v="3129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5"/>
    <m/>
    <s v="theater/plays"/>
    <s v="theater"/>
    <s v="plays"/>
    <x v="3130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5.731707317073171"/>
    <m/>
    <s v="theater/plays"/>
    <s v="theater"/>
    <s v="plays"/>
    <x v="313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3E-2"/>
    <m/>
    <s v="theater/plays"/>
    <s v="theater"/>
    <s v="plays"/>
    <x v="3132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x v="1"/>
    <s v="GBP"/>
    <n v="1490358834"/>
    <n v="1487770434"/>
    <b v="0"/>
    <n v="16"/>
    <b v="0"/>
    <n v="108"/>
    <n v="33.75"/>
    <s v="theater/plays"/>
    <s v="theater"/>
    <s v="plays"/>
    <x v="3133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2.5"/>
    <m/>
    <s v="theater/plays"/>
    <s v="theater"/>
    <s v="plays"/>
    <x v="3134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0.849420849420849"/>
    <m/>
    <s v="theater/plays"/>
    <s v="theater"/>
    <s v="plays"/>
    <x v="3135"/>
    <x v="6"/>
  </r>
  <r>
    <n v="3136"/>
    <s v="Heroines"/>
    <s v="Help emberfly theatre put on their first production Heroines and pay our actors and creative team! Follow us @emberflytheatre"/>
    <n v="500"/>
    <n v="639"/>
    <x v="0"/>
    <x v="1"/>
    <s v="GBP"/>
    <n v="1491001140"/>
    <n v="1487847954"/>
    <b v="0"/>
    <n v="22"/>
    <b v="0"/>
    <n v="127.8"/>
    <n v="29.045454545454547"/>
    <s v="theater/plays"/>
    <s v="theater"/>
    <s v="plays"/>
    <x v="3136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5"/>
    <m/>
    <s v="theater/plays"/>
    <s v="theater"/>
    <s v="plays"/>
    <x v="3137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m/>
    <s v="theater/plays"/>
    <s v="theater"/>
    <s v="plays"/>
    <x v="3138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4"/>
    <m/>
    <s v="theater/plays"/>
    <s v="theater"/>
    <s v="plays"/>
    <x v="3139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0.96"/>
    <m/>
    <s v="theater/plays"/>
    <s v="theater"/>
    <s v="plays"/>
    <x v="3140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1.6"/>
    <m/>
    <s v="theater/plays"/>
    <s v="theater"/>
    <s v="plays"/>
    <x v="314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"/>
    <m/>
    <s v="theater/plays"/>
    <s v="theater"/>
    <s v="plays"/>
    <x v="3142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m/>
    <s v="theater/plays"/>
    <s v="theater"/>
    <s v="plays"/>
    <x v="3143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.400000000000006"/>
    <m/>
    <s v="theater/plays"/>
    <s v="theater"/>
    <s v="plays"/>
    <x v="3144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m/>
    <s v="theater/plays"/>
    <s v="theater"/>
    <s v="plays"/>
    <x v="3145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0.5"/>
    <m/>
    <s v="theater/plays"/>
    <s v="theater"/>
    <s v="plays"/>
    <x v="3146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7.52499999999999"/>
    <n v="110.35211267605634"/>
    <s v="theater/plays"/>
    <s v="theater"/>
    <s v="plays"/>
    <x v="3147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.16666666666669"/>
    <n v="41.421052631578945"/>
    <s v="theater/plays"/>
    <s v="theater"/>
    <s v="plays"/>
    <x v="3148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s v="theater/plays"/>
    <s v="theater"/>
    <s v="plays"/>
    <x v="3149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0384615384613"/>
    <s v="theater/plays"/>
    <s v="theater"/>
    <s v="plays"/>
    <x v="3150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.4"/>
    <n v="103.35294117647059"/>
    <s v="theater/plays"/>
    <s v="theater"/>
    <s v="plays"/>
    <x v="315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5.95454545454545"/>
    <n v="34.791044776119406"/>
    <s v="theater/plays"/>
    <s v="theater"/>
    <s v="plays"/>
    <x v="3152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5.58333333333337"/>
    <n v="41.773858921161825"/>
    <s v="theater/plays"/>
    <s v="theater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2.92857142857142"/>
    <n v="64.268292682926827"/>
    <s v="theater/plays"/>
    <s v="theater"/>
    <s v="plays"/>
    <x v="3154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8.50460000000001"/>
    <n v="31.209370860927152"/>
    <s v="theater/plays"/>
    <s v="theater"/>
    <s v="plays"/>
    <x v="3155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1.81818181818181"/>
    <n v="62.921348314606739"/>
    <s v="theater/plays"/>
    <s v="theater"/>
    <s v="plays"/>
    <x v="3156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36585365853654"/>
    <s v="theater/plays"/>
    <s v="theater"/>
    <s v="plays"/>
    <x v="3157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n v="82.608695652173907"/>
    <s v="theater/plays"/>
    <s v="theater"/>
    <s v="plays"/>
    <x v="3158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.48133333333334"/>
    <n v="38.504230769230773"/>
    <s v="theater/plays"/>
    <s v="theater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1.53333333333335"/>
    <n v="80.15789473684211"/>
    <s v="theater/plays"/>
    <s v="theater"/>
    <s v="plays"/>
    <x v="3160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.1"/>
    <n v="28.405405405405407"/>
    <s v="theater/plays"/>
    <s v="theater"/>
    <s v="plays"/>
    <x v="316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.15"/>
    <n v="80.730158730158735"/>
    <s v="theater/plays"/>
    <s v="theater"/>
    <s v="plays"/>
    <x v="3162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.15384615384616"/>
    <n v="200.69444444444446"/>
    <s v="theater/plays"/>
    <s v="theater"/>
    <s v="plays"/>
    <x v="3163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6.76"/>
    <n v="37.591549295774648"/>
    <s v="theater/plays"/>
    <s v="theater"/>
    <s v="plays"/>
    <x v="3164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2.66666666666666"/>
    <n v="58.095238095238095"/>
    <s v="theater/plays"/>
    <s v="theater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.22808571428573"/>
    <n v="60.300892473118282"/>
    <s v="theater/plays"/>
    <s v="theater"/>
    <s v="plays"/>
    <x v="3166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.16666666666666"/>
    <n v="63.363636363636367"/>
    <s v="theater/plays"/>
    <s v="theater"/>
    <s v="plays"/>
    <x v="3167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.2"/>
    <n v="50.901639344262293"/>
    <s v="theater/plays"/>
    <s v="theater"/>
    <s v="plays"/>
    <x v="3168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.01249999999999"/>
    <n v="100.5"/>
    <s v="theater/plays"/>
    <s v="theater"/>
    <s v="plays"/>
    <x v="3169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.25"/>
    <n v="31.619718309859156"/>
    <s v="theater/plays"/>
    <s v="theater"/>
    <s v="plays"/>
    <x v="3170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8.8142857142857"/>
    <n v="65.102564102564102"/>
    <s v="theater/plays"/>
    <s v="theater"/>
    <s v="plays"/>
    <x v="317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n v="79.310344827586206"/>
    <s v="theater/plays"/>
    <s v="theater"/>
    <s v="plays"/>
    <x v="3172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8918918918919"/>
    <s v="theater/plays"/>
    <s v="theater"/>
    <s v="plays"/>
    <x v="3173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.13333333333334"/>
    <n v="131.91304347826087"/>
    <s v="theater/plays"/>
    <s v="theater"/>
    <s v="plays"/>
    <x v="3174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09.55999999999999"/>
    <n v="91.3"/>
    <s v="theater/plays"/>
    <s v="theater"/>
    <s v="plays"/>
    <x v="3175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8421052631579"/>
    <n v="39.672727272727272"/>
    <s v="theater/plays"/>
    <s v="theater"/>
    <s v="plays"/>
    <x v="3176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.39999999999999"/>
    <n v="57.549019607843135"/>
    <s v="theater/plays"/>
    <s v="theater"/>
    <s v="plays"/>
    <x v="3177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1.73333333333335"/>
    <n v="33.025641025641029"/>
    <s v="theater/plays"/>
    <s v="theater"/>
    <s v="plays"/>
    <x v="3178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.16238095238094"/>
    <n v="77.335806451612896"/>
    <s v="theater/plays"/>
    <s v="theater"/>
    <s v="plays"/>
    <x v="3179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19.75"/>
    <n v="31.933333333333334"/>
    <s v="theater/plays"/>
    <s v="theater"/>
    <s v="plays"/>
    <x v="3180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n v="36.333333333333336"/>
    <s v="theater/plays"/>
    <s v="theater"/>
    <s v="plays"/>
    <x v="318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0.88571428571429"/>
    <n v="46.768211920529801"/>
    <s v="theater/plays"/>
    <s v="theater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n v="40.073529411764703"/>
    <s v="theater/plays"/>
    <s v="theater"/>
    <s v="plays"/>
    <x v="3183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.20930232558139"/>
    <n v="100.21739130434783"/>
    <s v="theater/plays"/>
    <s v="theater"/>
    <s v="plays"/>
    <x v="3184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66666666666664"/>
    <s v="theater/plays"/>
    <s v="theater"/>
    <s v="plays"/>
    <x v="3185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.18750000000001"/>
    <n v="46.714285714285715"/>
    <s v="theater/plays"/>
    <s v="theater"/>
    <s v="plays"/>
    <x v="3186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.29333333333334"/>
    <n v="71.491803278688522"/>
    <s v="theater/plays"/>
    <s v="theater"/>
    <s v="plays"/>
    <x v="3187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m/>
    <s v="theater/musical"/>
    <s v="theater"/>
    <s v="musical"/>
    <x v="3188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.327272727272726"/>
    <m/>
    <s v="theater/musical"/>
    <s v="theater"/>
    <s v="musical"/>
    <x v="3189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m/>
    <s v="theater/musical"/>
    <s v="theater"/>
    <s v="musical"/>
    <x v="3190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4"/>
    <m/>
    <s v="theater/musical"/>
    <s v="theater"/>
    <s v="musical"/>
    <x v="3191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"/>
    <m/>
    <s v="theater/musical"/>
    <s v="theater"/>
    <s v="musical"/>
    <x v="3192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1.74"/>
    <m/>
    <s v="theater/musical"/>
    <s v="theater"/>
    <s v="musical"/>
    <x v="3193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m/>
    <s v="theater/musical"/>
    <s v="theater"/>
    <s v="musical"/>
    <x v="3194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.142857142857139"/>
    <m/>
    <s v="theater/musical"/>
    <s v="theater"/>
    <s v="musical"/>
    <x v="3195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.06"/>
    <m/>
    <s v="theater/musical"/>
    <s v="theater"/>
    <s v="musical"/>
    <x v="3196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.450000000000001"/>
    <m/>
    <s v="theater/musical"/>
    <s v="theater"/>
    <s v="musical"/>
    <x v="3197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.36666666666666664"/>
    <m/>
    <s v="theater/musical"/>
    <s v="theater"/>
    <s v="musical"/>
    <x v="3198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.16"/>
    <m/>
    <s v="theater/musical"/>
    <s v="theater"/>
    <s v="musical"/>
    <x v="3199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E-3"/>
    <m/>
    <s v="theater/musical"/>
    <s v="theater"/>
    <s v="musical"/>
    <x v="3200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"/>
    <m/>
    <s v="theater/musical"/>
    <s v="theater"/>
    <s v="musical"/>
    <x v="320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4.52"/>
    <m/>
    <s v="theater/musical"/>
    <s v="theater"/>
    <s v="musical"/>
    <x v="3202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m/>
    <s v="theater/musical"/>
    <s v="theater"/>
    <s v="musical"/>
    <x v="3203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m/>
    <s v="theater/musical"/>
    <s v="theater"/>
    <s v="musical"/>
    <x v="3204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1"/>
    <m/>
    <s v="theater/musical"/>
    <s v="theater"/>
    <s v="musical"/>
    <x v="3205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m/>
    <s v="theater/musical"/>
    <s v="theater"/>
    <s v="musical"/>
    <x v="3206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.36363636363636"/>
    <m/>
    <s v="theater/musical"/>
    <s v="theater"/>
    <s v="musical"/>
    <x v="3207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3.49999999999999"/>
    <n v="63.109756097560975"/>
    <s v="theater/plays"/>
    <s v="theater"/>
    <s v="plays"/>
    <x v="3208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.32315789473684"/>
    <n v="50.157964601769912"/>
    <s v="theater/plays"/>
    <s v="theater"/>
    <s v="plays"/>
    <x v="3209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5.76666666666667"/>
    <n v="62.883333333333333"/>
    <s v="theater/plays"/>
    <s v="theater"/>
    <s v="plays"/>
    <x v="321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19.74347826086958"/>
    <n v="85.531055900621112"/>
    <s v="theater/plays"/>
    <s v="theater"/>
    <s v="plays"/>
    <x v="321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.25"/>
    <n v="53.723404255319146"/>
    <s v="theater/plays"/>
    <s v="theater"/>
    <s v="plays"/>
    <x v="3212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.11666666666667"/>
    <n v="127.80851063829788"/>
    <s v="theater/plays"/>
    <s v="theater"/>
    <s v="plays"/>
    <x v="3213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.13333333333334"/>
    <n v="106.57391304347826"/>
    <s v="theater/plays"/>
    <s v="theater"/>
    <s v="plays"/>
    <x v="3214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.35142857142858"/>
    <n v="262.11194029850748"/>
    <s v="theater/plays"/>
    <s v="theater"/>
    <s v="plays"/>
    <x v="3215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.05"/>
    <n v="57.171428571428571"/>
    <s v="theater/plays"/>
    <s v="theater"/>
    <s v="plays"/>
    <x v="3216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.02222222222223"/>
    <n v="50.20192307692308"/>
    <s v="theater/plays"/>
    <s v="theater"/>
    <s v="plays"/>
    <x v="3217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.1"/>
    <n v="66.586956521739125"/>
    <s v="theater/plays"/>
    <s v="theater"/>
    <s v="plays"/>
    <x v="3218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.11000000000001"/>
    <n v="168.25210084033614"/>
    <s v="theater/plays"/>
    <s v="theater"/>
    <s v="plays"/>
    <x v="3219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0.84"/>
    <n v="256.37288135593218"/>
    <s v="theater/plays"/>
    <s v="theater"/>
    <s v="plays"/>
    <x v="3220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.42499999999998"/>
    <n v="36.610619469026545"/>
    <s v="theater/plays"/>
    <s v="theater"/>
    <s v="plays"/>
    <x v="322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4.8"/>
    <n v="37.142857142857146"/>
    <s v="theater/plays"/>
    <s v="theater"/>
    <s v="plays"/>
    <x v="3222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09.51612903225806"/>
    <n v="45.878378378378379"/>
    <s v="theater/plays"/>
    <s v="theater"/>
    <s v="plays"/>
    <x v="3223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.03333333333333"/>
    <n v="141.71296296296296"/>
    <s v="theater/plays"/>
    <s v="theater"/>
    <s v="plays"/>
    <x v="3224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.35000000000001"/>
    <n v="52.487179487179489"/>
    <s v="theater/plays"/>
    <s v="theater"/>
    <s v="plays"/>
    <x v="3225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.16666666666667"/>
    <n v="59.523809523809526"/>
    <s v="theater/plays"/>
    <s v="theater"/>
    <s v="plays"/>
    <x v="3226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s v="theater/plays"/>
    <s v="theater"/>
    <s v="plays"/>
    <x v="3227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.34285714285714"/>
    <n v="193.62162162162161"/>
    <s v="theater/plays"/>
    <s v="theater"/>
    <s v="plays"/>
    <x v="3228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7.86500000000001"/>
    <n v="106.79702970297029"/>
    <s v="theater/plays"/>
    <s v="theater"/>
    <s v="plays"/>
    <x v="3229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09.88461538461539"/>
    <n v="77.21621621621621"/>
    <s v="theater/plays"/>
    <s v="theater"/>
    <s v="plays"/>
    <x v="3230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s v="theater/plays"/>
    <s v="theater"/>
    <s v="plays"/>
    <x v="323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.20000000000002"/>
    <n v="50.46153846153846"/>
    <s v="theater/plays"/>
    <s v="theater"/>
    <s v="plays"/>
    <x v="3232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8.8"/>
    <n v="97.377049180327873"/>
    <s v="theater/plays"/>
    <s v="theater"/>
    <s v="plays"/>
    <x v="3233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.39275000000001"/>
    <n v="34.91921739130435"/>
    <s v="theater/plays"/>
    <s v="theater"/>
    <s v="plays"/>
    <x v="3234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.20666666666666"/>
    <n v="85.530386740331494"/>
    <s v="theater/plays"/>
    <s v="theater"/>
    <s v="plays"/>
    <x v="3235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0.6"/>
    <n v="182.90909090909091"/>
    <s v="theater/plays"/>
    <s v="theater"/>
    <s v="plays"/>
    <x v="3236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0.78754285714287"/>
    <n v="131.13620817843866"/>
    <s v="theater/plays"/>
    <s v="theater"/>
    <s v="plays"/>
    <x v="3237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.32142857142857"/>
    <n v="39.810126582278478"/>
    <s v="theater/plays"/>
    <s v="theater"/>
    <s v="plays"/>
    <x v="3238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5.91914022517912"/>
    <n v="59.701730769230764"/>
    <s v="theater/plays"/>
    <s v="theater"/>
    <s v="plays"/>
    <x v="3239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0.56666666666668"/>
    <n v="88.735294117647058"/>
    <s v="theater/plays"/>
    <s v="theater"/>
    <s v="plays"/>
    <x v="3240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.30588235294117"/>
    <n v="58.688622754491021"/>
    <s v="theater/plays"/>
    <s v="theater"/>
    <s v="plays"/>
    <x v="324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.30419999999999"/>
    <n v="69.56513661202186"/>
    <s v="theater/plays"/>
    <s v="theater"/>
    <s v="plays"/>
    <x v="3242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2.83750000000001"/>
    <n v="115.87323943661971"/>
    <s v="theater/plays"/>
    <s v="theater"/>
    <s v="plays"/>
    <x v="3243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2.9375"/>
    <n v="23.869565217391305"/>
    <s v="theater/plays"/>
    <s v="theater"/>
    <s v="plays"/>
    <x v="3244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.3047619047619"/>
    <n v="81.125925925925927"/>
    <s v="theater/plays"/>
    <s v="theater"/>
    <s v="plays"/>
    <x v="3245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.22000000000001"/>
    <n v="57.626943005181346"/>
    <s v="theater/plays"/>
    <s v="theater"/>
    <s v="plays"/>
    <x v="3246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5.86"/>
    <n v="46.429824561403507"/>
    <s v="theater/plays"/>
    <s v="theater"/>
    <s v="plays"/>
    <x v="3247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0.79166666666666"/>
    <n v="60.475000000000001"/>
    <s v="theater/plays"/>
    <s v="theater"/>
    <s v="plays"/>
    <x v="3248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4.92727272727274"/>
    <n v="65.579545454545453"/>
    <s v="theater/plays"/>
    <s v="theater"/>
    <s v="plays"/>
    <x v="3249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1.55199999999999"/>
    <n v="119.1924882629108"/>
    <s v="theater/plays"/>
    <s v="theater"/>
    <s v="plays"/>
    <x v="3250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0.73333333333333"/>
    <n v="83.05"/>
    <s v="theater/plays"/>
    <s v="theater"/>
    <s v="plays"/>
    <x v="325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7.82222222222221"/>
    <n v="57.52"/>
    <s v="theater/plays"/>
    <s v="theater"/>
    <s v="plays"/>
    <x v="3252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1.82500000000002"/>
    <n v="177.08695652173913"/>
    <s v="theater/plays"/>
    <s v="theater"/>
    <s v="plays"/>
    <x v="3253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.25769230769231"/>
    <n v="70.771505376344081"/>
    <s v="theater/plays"/>
    <s v="theater"/>
    <s v="plays"/>
    <x v="3254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66666666666668"/>
    <s v="theater/plays"/>
    <s v="theater"/>
    <s v="plays"/>
    <x v="3255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.06"/>
    <n v="72.76136363636364"/>
    <s v="theater/plays"/>
    <s v="theater"/>
    <s v="plays"/>
    <x v="3256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.29949999999999"/>
    <n v="51.853414634146333"/>
    <s v="theater/plays"/>
    <s v="theater"/>
    <s v="plays"/>
    <x v="3257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.21428571428571"/>
    <n v="98.2"/>
    <s v="theater/plays"/>
    <s v="theater"/>
    <s v="plays"/>
    <x v="3258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.16782608695652"/>
    <n v="251.7381443298969"/>
    <s v="theater/plays"/>
    <s v="theater"/>
    <s v="plays"/>
    <x v="3259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.24000000000001"/>
    <n v="74.821917808219183"/>
    <s v="theater/plays"/>
    <s v="theater"/>
    <s v="plays"/>
    <x v="3260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.45454545454547"/>
    <n v="67.65306122448979"/>
    <s v="theater/plays"/>
    <s v="theater"/>
    <s v="plays"/>
    <x v="326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.04098360655738"/>
    <n v="93.81343283582089"/>
    <s v="theater/plays"/>
    <s v="theater"/>
    <s v="plays"/>
    <x v="3262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.1664"/>
    <n v="41.237647058823526"/>
    <s v="theater/plays"/>
    <s v="theater"/>
    <s v="plays"/>
    <x v="3263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1020408163268"/>
    <s v="theater/plays"/>
    <s v="theater"/>
    <s v="plays"/>
    <x v="3264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85714285714292"/>
    <s v="theater/plays"/>
    <s v="theater"/>
    <s v="plays"/>
    <x v="3265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.28333333333333"/>
    <n v="48.325153374233132"/>
    <s v="theater/plays"/>
    <s v="theater"/>
    <s v="plays"/>
    <x v="3266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.1"/>
    <n v="53.177083333333336"/>
    <s v="theater/plays"/>
    <s v="theater"/>
    <s v="plays"/>
    <x v="3267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2380952380949"/>
    <s v="theater/plays"/>
    <s v="theater"/>
    <s v="plays"/>
    <x v="3268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1.49999999999999"/>
    <n v="116"/>
    <s v="theater/plays"/>
    <s v="theater"/>
    <s v="plays"/>
    <x v="3269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1.66666666666666"/>
    <n v="61"/>
    <s v="theater/plays"/>
    <s v="theater"/>
    <s v="plays"/>
    <x v="3270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35294117647058"/>
    <s v="theater/plays"/>
    <s v="theater"/>
    <s v="plays"/>
    <x v="327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.43"/>
    <n v="106.50344827586207"/>
    <s v="theater/plays"/>
    <s v="theater"/>
    <s v="plays"/>
    <x v="3272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.4"/>
    <n v="204.57142857142858"/>
    <s v="theater/plays"/>
    <s v="theater"/>
    <s v="plays"/>
    <x v="3273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.32258064516128"/>
    <n v="54.912587412587413"/>
    <s v="theater/plays"/>
    <s v="theater"/>
    <s v="plays"/>
    <x v="3274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.27777777777777"/>
    <n v="150.41666666666666"/>
    <s v="theater/plays"/>
    <s v="theater"/>
    <s v="plays"/>
    <x v="3275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6.84444444444443"/>
    <n v="52.58"/>
    <s v="theater/plays"/>
    <s v="theater"/>
    <s v="plays"/>
    <x v="3276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8.60000000000001"/>
    <n v="54.3"/>
    <s v="theater/plays"/>
    <s v="theater"/>
    <s v="plays"/>
    <x v="3277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.4"/>
    <n v="76.029411764705884"/>
    <s v="theater/plays"/>
    <s v="theater"/>
    <s v="plays"/>
    <x v="3278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.27586206896552"/>
    <n v="105.2063492063492"/>
    <s v="theater/plays"/>
    <s v="theater"/>
    <s v="plays"/>
    <x v="3279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66666666666671"/>
    <s v="theater/plays"/>
    <s v="theater"/>
    <s v="plays"/>
    <x v="328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1.6"/>
    <n v="129.36170212765958"/>
    <s v="theater/plays"/>
    <s v="theater"/>
    <s v="plays"/>
    <x v="328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2.6467741935484"/>
    <n v="134.26371308016877"/>
    <s v="theater/plays"/>
    <s v="theater"/>
    <s v="plays"/>
    <x v="3282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4.75000000000001"/>
    <n v="17.829787234042552"/>
    <s v="theater/plays"/>
    <s v="theater"/>
    <s v="plays"/>
    <x v="3283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1.6"/>
    <n v="203.2"/>
    <s v="theater/plays"/>
    <s v="theater"/>
    <s v="plays"/>
    <x v="3284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.10242048409683"/>
    <n v="69.18518518518519"/>
    <s v="theater/plays"/>
    <s v="theater"/>
    <s v="plays"/>
    <x v="3285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1.76666666666667"/>
    <n v="125.12295081967213"/>
    <s v="theater/plays"/>
    <s v="theater"/>
    <s v="plays"/>
    <x v="3286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29411764705884"/>
    <s v="theater/plays"/>
    <s v="theater"/>
    <s v="plays"/>
    <x v="3287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.26489999999998"/>
    <n v="48.437149758454105"/>
    <s v="theater/plays"/>
    <s v="theater"/>
    <s v="plays"/>
    <x v="3288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.04200000000003"/>
    <n v="26.608400000000003"/>
    <s v="theater/plays"/>
    <s v="theater"/>
    <s v="plays"/>
    <x v="3289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.2"/>
    <n v="33.666666666666664"/>
    <s v="theater/plays"/>
    <s v="theater"/>
    <s v="plays"/>
    <x v="3290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n v="40.714285714285715"/>
    <s v="theater/plays"/>
    <s v="theater"/>
    <s v="plays"/>
    <x v="329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.13861386138615"/>
    <n v="19.266666666666666"/>
    <s v="theater/plays"/>
    <s v="theater"/>
    <s v="plays"/>
    <x v="3292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.44444444444446"/>
    <n v="84.285714285714292"/>
    <s v="theater/plays"/>
    <s v="theater"/>
    <s v="plays"/>
    <x v="3293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.33333333333333"/>
    <n v="29.583333333333332"/>
    <s v="theater/plays"/>
    <s v="theater"/>
    <s v="plays"/>
    <x v="3294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2.85857142857142"/>
    <n v="26.667037037037037"/>
    <s v="theater/plays"/>
    <s v="theater"/>
    <s v="plays"/>
    <x v="3295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.06666666666666"/>
    <n v="45.978723404255319"/>
    <s v="theater/plays"/>
    <s v="theater"/>
    <s v="plays"/>
    <x v="3296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.07272727272726"/>
    <n v="125.09090909090909"/>
    <s v="theater/plays"/>
    <s v="theater"/>
    <s v="plays"/>
    <x v="3297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1.73"/>
    <n v="141.29166666666666"/>
    <s v="theater/plays"/>
    <s v="theater"/>
    <s v="plays"/>
    <x v="3298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.19999999999999"/>
    <n v="55.333333333333336"/>
    <s v="theater/plays"/>
    <s v="theater"/>
    <s v="plays"/>
    <x v="3299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.16666666666666"/>
    <n v="46.420454545454547"/>
    <s v="theater/plays"/>
    <s v="theater"/>
    <s v="plays"/>
    <x v="330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.46666666666667"/>
    <n v="57.2"/>
    <s v="theater/plays"/>
    <s v="theater"/>
    <s v="plays"/>
    <x v="330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.39285714285715"/>
    <n v="173.7"/>
    <s v="theater/plays"/>
    <s v="theater"/>
    <s v="plays"/>
    <x v="3302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88888888888889"/>
    <n v="59.6"/>
    <s v="theater/plays"/>
    <s v="theater"/>
    <s v="plays"/>
    <x v="3303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4.51666666666665"/>
    <n v="89.585714285714289"/>
    <s v="theater/plays"/>
    <s v="theater"/>
    <s v="plays"/>
    <x v="3304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.02500000000001"/>
    <n v="204.05"/>
    <s v="theater/plays"/>
    <s v="theater"/>
    <s v="plays"/>
    <x v="3305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.33333333333334"/>
    <n v="48.703703703703702"/>
    <s v="theater/plays"/>
    <s v="theater"/>
    <s v="plays"/>
    <x v="3306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6.67999999999999"/>
    <n v="53.339999999999996"/>
    <s v="theater/plays"/>
    <s v="theater"/>
    <s v="plays"/>
    <x v="3307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.28571428571429"/>
    <n v="75.087719298245617"/>
    <s v="theater/plays"/>
    <s v="theater"/>
    <s v="plays"/>
    <x v="3308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.42857142857144"/>
    <n v="18"/>
    <s v="theater/plays"/>
    <s v="theater"/>
    <s v="plays"/>
    <x v="3309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.07692307692308"/>
    <n v="209.83870967741936"/>
    <s v="theater/plays"/>
    <s v="theater"/>
    <s v="plays"/>
    <x v="3310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09.84"/>
    <n v="61.022222222222226"/>
    <s v="theater/plays"/>
    <s v="theater"/>
    <s v="plays"/>
    <x v="331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.03999999999999"/>
    <n v="61"/>
    <s v="theater/plays"/>
    <s v="theater"/>
    <s v="plays"/>
    <x v="3312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.05000000000001"/>
    <n v="80.034482758620683"/>
    <s v="theater/plays"/>
    <s v="theater"/>
    <s v="plays"/>
    <x v="3313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0.75"/>
    <n v="29.068965517241381"/>
    <s v="theater/plays"/>
    <s v="theater"/>
    <s v="plays"/>
    <x v="3314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n v="49.438202247191015"/>
    <s v="theater/plays"/>
    <s v="theater"/>
    <s v="plays"/>
    <x v="3315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.08673425918037"/>
    <n v="93.977440000000001"/>
    <s v="theater/plays"/>
    <s v="theater"/>
    <s v="plays"/>
    <x v="3316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.19047619047619"/>
    <n v="61.944444444444443"/>
    <s v="theater/plays"/>
    <s v="theater"/>
    <s v="plays"/>
    <x v="3317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5.6"/>
    <n v="78.5"/>
    <s v="theater/plays"/>
    <s v="theater"/>
    <s v="plays"/>
    <x v="3318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s v="theater/plays"/>
    <s v="theater"/>
    <s v="plays"/>
    <x v="3319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4736842105263"/>
    <s v="theater/plays"/>
    <s v="theater"/>
    <s v="plays"/>
    <x v="3320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.4"/>
    <n v="35.799999999999997"/>
    <s v="theater/plays"/>
    <s v="theater"/>
    <s v="plays"/>
    <x v="332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1.51515151515152"/>
    <n v="145.65217391304347"/>
    <s v="theater/plays"/>
    <s v="theater"/>
    <s v="plays"/>
    <x v="3322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5.89999999999999"/>
    <n v="25.693877551020407"/>
    <s v="theater/plays"/>
    <s v="theater"/>
    <s v="plays"/>
    <x v="3323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1.66666666666666"/>
    <n v="152.5"/>
    <s v="theater/plays"/>
    <s v="theater"/>
    <s v="plays"/>
    <x v="3324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2.5"/>
    <n v="30"/>
    <s v="theater/plays"/>
    <s v="theater"/>
    <s v="plays"/>
    <x v="3325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.375"/>
    <n v="142.28070175438597"/>
    <s v="theater/plays"/>
    <s v="theater"/>
    <s v="plays"/>
    <x v="3326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.25"/>
    <n v="24.545454545454547"/>
    <s v="theater/plays"/>
    <s v="theater"/>
    <s v="plays"/>
    <x v="3327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.38888888888889"/>
    <n v="292.77777777777777"/>
    <s v="theater/plays"/>
    <s v="theater"/>
    <s v="plays"/>
    <x v="3328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6.8"/>
    <n v="44.92307692307692"/>
    <s v="theater/plays"/>
    <s v="theater"/>
    <s v="plays"/>
    <x v="3329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.26666666666667"/>
    <n v="23.10144927536232"/>
    <s v="theater/plays"/>
    <s v="theater"/>
    <s v="plays"/>
    <x v="3330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4.52"/>
    <n v="80.400000000000006"/>
    <s v="theater/plays"/>
    <s v="theater"/>
    <s v="plays"/>
    <x v="333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89156626506028"/>
    <s v="theater/plays"/>
    <s v="theater"/>
    <s v="plays"/>
    <x v="3332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4.57142857142858"/>
    <n v="32.972972972972975"/>
    <s v="theater/plays"/>
    <s v="theater"/>
    <s v="plays"/>
    <x v="3333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8.62051149573753"/>
    <n v="116.65217391304348"/>
    <s v="theater/plays"/>
    <s v="theater"/>
    <s v="plays"/>
    <x v="3334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.32000000000001"/>
    <n v="79.61904761904762"/>
    <s v="theater/plays"/>
    <s v="theater"/>
    <s v="plays"/>
    <x v="3335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77777777777779"/>
    <s v="theater/plays"/>
    <s v="theater"/>
    <s v="plays"/>
    <x v="3336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.2"/>
    <n v="81.029411764705884"/>
    <s v="theater/plays"/>
    <s v="theater"/>
    <s v="plays"/>
    <x v="3337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.18"/>
    <n v="136.84821428571428"/>
    <s v="theater/plays"/>
    <s v="theater"/>
    <s v="plays"/>
    <x v="3338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.35000000000001"/>
    <n v="177.61702127659575"/>
    <s v="theater/plays"/>
    <s v="theater"/>
    <s v="plays"/>
    <x v="3339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.16666666666666"/>
    <n v="109.07894736842105"/>
    <s v="theater/plays"/>
    <s v="theater"/>
    <s v="plays"/>
    <x v="3340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285714285714"/>
    <s v="theater/plays"/>
    <s v="theater"/>
    <s v="plays"/>
    <x v="334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1.66666666666666"/>
    <n v="78.205128205128204"/>
    <s v="theater/plays"/>
    <s v="theater"/>
    <s v="plays"/>
    <x v="3342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.42857142857142"/>
    <n v="52.173913043478258"/>
    <s v="theater/plays"/>
    <s v="theater"/>
    <s v="plays"/>
    <x v="3343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.44444444444444"/>
    <n v="114.125"/>
    <s v="theater/plays"/>
    <s v="theater"/>
    <s v="plays"/>
    <x v="3344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s v="theater/plays"/>
    <s v="theater"/>
    <s v="plays"/>
    <x v="3345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n v="91.666666666666671"/>
    <s v="theater/plays"/>
    <s v="theater"/>
    <s v="plays"/>
    <x v="3346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.44999999999999"/>
    <n v="108.59090909090909"/>
    <s v="theater/plays"/>
    <s v="theater"/>
    <s v="plays"/>
    <x v="3347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.2909090909091"/>
    <n v="69.822784810126578"/>
    <s v="theater/plays"/>
    <s v="theater"/>
    <s v="plays"/>
    <x v="3348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.4"/>
    <n v="109.57142857142857"/>
    <s v="theater/plays"/>
    <s v="theater"/>
    <s v="plays"/>
    <x v="3349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.42857142857143"/>
    <n v="71.666666666666671"/>
    <s v="theater/plays"/>
    <s v="theater"/>
    <s v="plays"/>
    <x v="335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.1"/>
    <n v="93.611111111111114"/>
    <s v="theater/plays"/>
    <s v="theater"/>
    <s v="plays"/>
    <x v="335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7.52"/>
    <n v="76.8"/>
    <s v="theater/plays"/>
    <s v="theater"/>
    <s v="plays"/>
    <x v="3352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5454545454547"/>
    <s v="theater/plays"/>
    <s v="theater"/>
    <s v="plays"/>
    <x v="3353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1.93333333333334"/>
    <n v="55.6"/>
    <s v="theater/plays"/>
    <s v="theater"/>
    <s v="plays"/>
    <x v="3354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.28571428571429"/>
    <n v="147.33333333333334"/>
    <s v="theater/plays"/>
    <s v="theater"/>
    <s v="plays"/>
    <x v="3355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.4"/>
    <n v="56.333333333333336"/>
    <s v="theater/plays"/>
    <s v="theater"/>
    <s v="plays"/>
    <x v="3356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047619047619"/>
    <s v="theater/plays"/>
    <s v="theater"/>
    <s v="plays"/>
    <x v="3357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2.99000000000001"/>
    <n v="63.574074074074076"/>
    <s v="theater/plays"/>
    <s v="theater"/>
    <s v="plays"/>
    <x v="3358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.25"/>
    <n v="184.78260869565219"/>
    <s v="theater/plays"/>
    <s v="theater"/>
    <s v="plays"/>
    <x v="3359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.37777777777779"/>
    <n v="126.72222222222223"/>
    <s v="theater/plays"/>
    <s v="theater"/>
    <s v="plays"/>
    <x v="3360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.46000000000001"/>
    <n v="83.42647058823529"/>
    <s v="theater/plays"/>
    <s v="theater"/>
    <s v="plays"/>
    <x v="336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n v="54.5"/>
    <s v="theater/plays"/>
    <s v="theater"/>
    <s v="plays"/>
    <x v="3362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.41935483870968"/>
    <n v="302.30769230769232"/>
    <s v="theater/plays"/>
    <s v="theater"/>
    <s v="plays"/>
    <x v="3363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5.93333333333332"/>
    <n v="44.138888888888886"/>
    <s v="theater/plays"/>
    <s v="theater"/>
    <s v="plays"/>
    <x v="3364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6666666666663"/>
    <s v="theater/plays"/>
    <s v="theater"/>
    <s v="plays"/>
    <x v="3365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88888888888886"/>
    <s v="theater/plays"/>
    <s v="theater"/>
    <s v="plays"/>
    <x v="3366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8.66666666666667"/>
    <n v="29.666666666666668"/>
    <s v="theater/plays"/>
    <s v="theater"/>
    <s v="plays"/>
    <x v="3367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4.60000000000001"/>
    <n v="45.478260869565219"/>
    <s v="theater/plays"/>
    <s v="theater"/>
    <s v="plays"/>
    <x v="3368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3.89999999999999"/>
    <n v="96.203703703703709"/>
    <s v="theater/plays"/>
    <s v="theater"/>
    <s v="plays"/>
    <x v="3369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7.73333333333333"/>
    <n v="67.92307692307692"/>
    <s v="theater/plays"/>
    <s v="theater"/>
    <s v="plays"/>
    <x v="3370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8.5"/>
    <n v="30.777777777777779"/>
    <s v="theater/plays"/>
    <s v="theater"/>
    <s v="plays"/>
    <x v="337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3.49999999999999"/>
    <n v="38.333333333333336"/>
    <s v="theater/plays"/>
    <s v="theater"/>
    <s v="plays"/>
    <x v="3372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.25"/>
    <n v="66.833333333333329"/>
    <s v="theater/plays"/>
    <s v="theater"/>
    <s v="plays"/>
    <x v="3373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6.57142857142856"/>
    <n v="71.730769230769226"/>
    <s v="theater/plays"/>
    <s v="theater"/>
    <s v="plays"/>
    <x v="3374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058823529412"/>
    <s v="theater/plays"/>
    <s v="theater"/>
    <s v="plays"/>
    <x v="3375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.01249999999999"/>
    <n v="421.10526315789474"/>
    <s v="theater/plays"/>
    <s v="theater"/>
    <s v="plays"/>
    <x v="3376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.05"/>
    <n v="104.98701298701299"/>
    <s v="theater/plays"/>
    <s v="theater"/>
    <s v="plays"/>
    <x v="3377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7.63636363636364"/>
    <n v="28.19047619047619"/>
    <s v="theater/plays"/>
    <s v="theater"/>
    <s v="plays"/>
    <x v="3378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3.64999999999999"/>
    <n v="54.55263157894737"/>
    <s v="theater/plays"/>
    <s v="theater"/>
    <s v="plays"/>
    <x v="3379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.43333333333334"/>
    <n v="111.89285714285714"/>
    <s v="theater/plays"/>
    <s v="theater"/>
    <s v="plays"/>
    <x v="3380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.25"/>
    <n v="85.208333333333329"/>
    <s v="theater/plays"/>
    <s v="theater"/>
    <s v="plays"/>
    <x v="338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0.74285714285713"/>
    <n v="76.652173913043484"/>
    <s v="theater/plays"/>
    <s v="theater"/>
    <s v="plays"/>
    <x v="3382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1.71428571428572"/>
    <n v="65.166666666666671"/>
    <s v="theater/plays"/>
    <s v="theater"/>
    <s v="plays"/>
    <x v="3383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.01100000000001"/>
    <n v="93.760312499999998"/>
    <s v="theater/plays"/>
    <s v="theater"/>
    <s v="plays"/>
    <x v="3384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333333333334"/>
    <s v="theater/plays"/>
    <s v="theater"/>
    <s v="plays"/>
    <x v="3385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19512195121951"/>
    <s v="theater/plays"/>
    <s v="theater"/>
    <s v="plays"/>
    <x v="3386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6.86666666666667"/>
    <n v="100.17142857142858"/>
    <s v="theater/plays"/>
    <s v="theater"/>
    <s v="plays"/>
    <x v="3387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3.8"/>
    <n v="34.6"/>
    <s v="theater/plays"/>
    <s v="theater"/>
    <s v="plays"/>
    <x v="3388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5"/>
    <n v="184.67741935483872"/>
    <s v="theater/plays"/>
    <s v="theater"/>
    <s v="plays"/>
    <x v="3389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.4"/>
    <n v="69.818181818181813"/>
    <s v="theater/plays"/>
    <s v="theater"/>
    <s v="plays"/>
    <x v="3390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4444444444443"/>
    <s v="theater/plays"/>
    <s v="theater"/>
    <s v="plays"/>
    <x v="339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66666666666664"/>
    <s v="theater/plays"/>
    <s v="theater"/>
    <s v="plays"/>
    <x v="3392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5.80000000000001"/>
    <n v="36.06818181818182"/>
    <s v="theater/plays"/>
    <s v="theater"/>
    <s v="plays"/>
    <x v="3393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.36363636363635"/>
    <n v="29"/>
    <s v="theater/plays"/>
    <s v="theater"/>
    <s v="plays"/>
    <x v="3394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0526315789473"/>
    <s v="theater/plays"/>
    <s v="theater"/>
    <s v="plays"/>
    <x v="3395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.33333333333333"/>
    <n v="55.892857142857146"/>
    <s v="theater/plays"/>
    <s v="theater"/>
    <s v="plays"/>
    <x v="3396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n v="11.666666666666666"/>
    <s v="theater/plays"/>
    <s v="theater"/>
    <s v="plays"/>
    <x v="3397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.07499999999999"/>
    <n v="68.353846153846149"/>
    <s v="theater/plays"/>
    <s v="theater"/>
    <s v="plays"/>
    <x v="3398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3.75000000000001"/>
    <n v="27.065217391304348"/>
    <s v="theater/plays"/>
    <s v="theater"/>
    <s v="plays"/>
    <x v="3399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.41"/>
    <n v="118.12941176470588"/>
    <s v="theater/plays"/>
    <s v="theater"/>
    <s v="plays"/>
    <x v="3400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1.86206896551724"/>
    <n v="44.757575757575758"/>
    <s v="theater/plays"/>
    <s v="theater"/>
    <s v="plays"/>
    <x v="340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09.76666666666665"/>
    <n v="99.787878787878782"/>
    <s v="theater/plays"/>
    <s v="theater"/>
    <s v="plays"/>
    <x v="3402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4705882352941"/>
    <s v="theater/plays"/>
    <s v="theater"/>
    <s v="plays"/>
    <x v="3403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333333333334"/>
    <s v="theater/plays"/>
    <s v="theater"/>
    <s v="plays"/>
    <x v="3404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7.57142857142856"/>
    <n v="28.323529411764707"/>
    <s v="theater/plays"/>
    <s v="theater"/>
    <s v="plays"/>
    <x v="3405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.31000000000002"/>
    <n v="110.23076923076923"/>
    <s v="theater/plays"/>
    <s v="theater"/>
    <s v="plays"/>
    <x v="3406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.1"/>
    <n v="31.970149253731343"/>
    <s v="theater/plays"/>
    <s v="theater"/>
    <s v="plays"/>
    <x v="3407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1111111111114"/>
    <s v="theater/plays"/>
    <s v="theater"/>
    <s v="plays"/>
    <x v="3408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3.6"/>
    <n v="29.428571428571427"/>
    <s v="theater/plays"/>
    <s v="theater"/>
    <s v="plays"/>
    <x v="3409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8.5"/>
    <n v="81.375"/>
    <s v="theater/plays"/>
    <s v="theater"/>
    <s v="plays"/>
    <x v="3410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3.56666666666668"/>
    <n v="199.16666666666666"/>
    <s v="theater/plays"/>
    <s v="theater"/>
    <s v="plays"/>
    <x v="341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461538461539"/>
    <s v="theater/plays"/>
    <s v="theater"/>
    <s v="plays"/>
    <x v="3412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28571428571431"/>
    <s v="theater/plays"/>
    <s v="theater"/>
    <s v="plays"/>
    <x v="3413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3.49999999999999"/>
    <n v="70.568181818181813"/>
    <s v="theater/plays"/>
    <s v="theater"/>
    <s v="plays"/>
    <x v="3414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2222222222221"/>
    <s v="theater/plays"/>
    <s v="theater"/>
    <s v="plays"/>
    <x v="3415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19.6"/>
    <n v="159.46666666666667"/>
    <s v="theater/plays"/>
    <s v="theater"/>
    <s v="plays"/>
    <x v="3416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.00058823529412"/>
    <n v="37.777999999999999"/>
    <s v="theater/plays"/>
    <s v="theater"/>
    <s v="plays"/>
    <x v="3417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0.875"/>
    <n v="72.053571428571431"/>
    <s v="theater/plays"/>
    <s v="theater"/>
    <s v="plays"/>
    <x v="3418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6.54545454545455"/>
    <n v="63.695652173913047"/>
    <s v="theater/plays"/>
    <s v="theater"/>
    <s v="plays"/>
    <x v="3419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1764705882351"/>
    <s v="theater/plays"/>
    <s v="theater"/>
    <s v="plays"/>
    <x v="3420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.15"/>
    <n v="103.21428571428571"/>
    <s v="theater/plays"/>
    <s v="theater"/>
    <s v="plays"/>
    <x v="342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.1"/>
    <n v="71.152173913043484"/>
    <s v="theater/plays"/>
    <s v="theater"/>
    <s v="plays"/>
    <x v="3422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s v="theater/plays"/>
    <s v="theater"/>
    <s v="plays"/>
    <x v="3423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3.58333333333334"/>
    <n v="81.776315789473685"/>
    <s v="theater/plays"/>
    <s v="theater"/>
    <s v="plays"/>
    <x v="3424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2.97033333333331"/>
    <n v="297.02980769230766"/>
    <s v="theater/plays"/>
    <s v="theater"/>
    <s v="plays"/>
    <x v="3425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.13333333333333"/>
    <n v="46.609195402298852"/>
    <s v="theater/plays"/>
    <s v="theater"/>
    <s v="plays"/>
    <x v="3426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4137931034484"/>
    <s v="theater/plays"/>
    <s v="theater"/>
    <s v="plays"/>
    <x v="3427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2.75000000000001"/>
    <n v="40.294117647058826"/>
    <s v="theater/plays"/>
    <s v="theater"/>
    <s v="plays"/>
    <x v="3428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s v="theater/plays"/>
    <s v="theater"/>
    <s v="plays"/>
    <x v="3429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8.54949999999999"/>
    <n v="30.152638888888887"/>
    <s v="theater/plays"/>
    <s v="theater"/>
    <s v="plays"/>
    <x v="3430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38095238095241"/>
    <s v="theater/plays"/>
    <s v="theater"/>
    <s v="plays"/>
    <x v="343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09.65"/>
    <n v="52.214285714285715"/>
    <s v="theater/plays"/>
    <s v="theater"/>
    <s v="plays"/>
    <x v="3432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.26315789473684"/>
    <n v="134.1549295774648"/>
    <s v="theater/plays"/>
    <s v="theater"/>
    <s v="plays"/>
    <x v="3433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5.55000000000001"/>
    <n v="62.827380952380949"/>
    <s v="theater/plays"/>
    <s v="theater"/>
    <s v="plays"/>
    <x v="3434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n v="58.94736842105263"/>
    <s v="theater/plays"/>
    <s v="theater"/>
    <s v="plays"/>
    <x v="3435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5.89999999999999"/>
    <n v="143.1081081081081"/>
    <s v="theater/plays"/>
    <s v="theater"/>
    <s v="plays"/>
    <x v="3436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66666666666671"/>
    <s v="theater/plays"/>
    <s v="theater"/>
    <s v="plays"/>
    <x v="3437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.2"/>
    <n v="186.07142857142858"/>
    <s v="theater/plays"/>
    <s v="theater"/>
    <s v="plays"/>
    <x v="3438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4.67833333333334"/>
    <n v="89.785555555555561"/>
    <s v="theater/plays"/>
    <s v="theater"/>
    <s v="plays"/>
    <x v="3439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.2184"/>
    <n v="64.157560975609755"/>
    <s v="theater/plays"/>
    <s v="theater"/>
    <s v="plays"/>
    <x v="3440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2.60000000000001"/>
    <n v="59.651162790697676"/>
    <s v="theater/plays"/>
    <s v="theater"/>
    <s v="plays"/>
    <x v="344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s v="theater/plays"/>
    <s v="theater"/>
    <s v="plays"/>
    <x v="3442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5.5"/>
    <n v="41.222222222222221"/>
    <s v="theater/plays"/>
    <s v="theater"/>
    <s v="plays"/>
    <x v="3443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s v="theater/plays"/>
    <s v="theater"/>
    <s v="plays"/>
    <x v="3444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16129032258064"/>
    <s v="theater/plays"/>
    <s v="theater"/>
    <s v="plays"/>
    <x v="3445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.2"/>
    <n v="43.28"/>
    <s v="theater/plays"/>
    <s v="theater"/>
    <s v="plays"/>
    <x v="3446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7.80000000000001"/>
    <n v="77"/>
    <s v="theater/plays"/>
    <s v="theater"/>
    <s v="plays"/>
    <x v="3447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09.76190476190477"/>
    <n v="51.222222222222221"/>
    <s v="theater/plays"/>
    <s v="theater"/>
    <s v="plays"/>
    <x v="3448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0.625"/>
    <n v="68.25"/>
    <s v="theater/plays"/>
    <s v="theater"/>
    <s v="plays"/>
    <x v="3449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7179487179485"/>
    <s v="theater/plays"/>
    <s v="theater"/>
    <s v="plays"/>
    <x v="3450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.23076923076924"/>
    <n v="41.125"/>
    <s v="theater/plays"/>
    <s v="theater"/>
    <s v="plays"/>
    <x v="345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.19999999999999"/>
    <n v="41.405405405405403"/>
    <s v="theater/plays"/>
    <s v="theater"/>
    <s v="plays"/>
    <x v="3452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.33333333333334"/>
    <n v="27.5"/>
    <s v="theater/plays"/>
    <s v="theater"/>
    <s v="plays"/>
    <x v="3453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0.71428571428571"/>
    <n v="33.571428571428569"/>
    <s v="theater/plays"/>
    <s v="theater"/>
    <s v="plays"/>
    <x v="3454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0.64999999999999"/>
    <n v="145.86956521739131"/>
    <s v="theater/plays"/>
    <s v="theater"/>
    <s v="plays"/>
    <x v="3455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.3"/>
    <n v="358.6875"/>
    <s v="theater/plays"/>
    <s v="theater"/>
    <s v="plays"/>
    <x v="3456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.19999999999999"/>
    <n v="50.981818181818184"/>
    <s v="theater/plays"/>
    <s v="theater"/>
    <s v="plays"/>
    <x v="3457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.33537832310839"/>
    <n v="45.037037037037038"/>
    <s v="theater/plays"/>
    <s v="theater"/>
    <s v="plays"/>
    <x v="3458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.2"/>
    <n v="17.527777777777779"/>
    <s v="theater/plays"/>
    <s v="theater"/>
    <s v="plays"/>
    <x v="3459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s v="theater/plays"/>
    <s v="theater"/>
    <s v="plays"/>
    <x v="3460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16666666666664"/>
    <s v="theater/plays"/>
    <s v="theater"/>
    <s v="plays"/>
    <x v="346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05882352941178"/>
    <s v="theater/plays"/>
    <s v="theater"/>
    <s v="plays"/>
    <x v="3462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.38000000000001"/>
    <n v="90.684210526315795"/>
    <s v="theater/plays"/>
    <s v="theater"/>
    <s v="plays"/>
    <x v="3463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.3236"/>
    <n v="55.012688172043013"/>
    <s v="theater/plays"/>
    <s v="theater"/>
    <s v="plays"/>
    <x v="3464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2222222222221"/>
    <s v="theater/plays"/>
    <s v="theater"/>
    <s v="plays"/>
    <x v="3465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.14285714285714"/>
    <n v="72.950819672131146"/>
    <s v="theater/plays"/>
    <s v="theater"/>
    <s v="plays"/>
    <x v="3466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68085106382972"/>
    <s v="theater/plays"/>
    <s v="theater"/>
    <s v="plays"/>
    <x v="3467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1.78"/>
    <n v="716.35294117647061"/>
    <s v="theater/plays"/>
    <s v="theater"/>
    <s v="plays"/>
    <x v="3468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.39285714285714"/>
    <n v="50.396825396825399"/>
    <s v="theater/plays"/>
    <s v="theater"/>
    <s v="plays"/>
    <x v="3469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66666666666664"/>
    <s v="theater/plays"/>
    <s v="theater"/>
    <s v="plays"/>
    <x v="3470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4.6"/>
    <n v="35.766666666666666"/>
    <s v="theater/plays"/>
    <s v="theater"/>
    <s v="plays"/>
    <x v="347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.05"/>
    <n v="88.739130434782609"/>
    <s v="theater/plays"/>
    <s v="theater"/>
    <s v="plays"/>
    <x v="3472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848484848485"/>
    <s v="theater/plays"/>
    <s v="theater"/>
    <s v="plays"/>
    <x v="3473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4871794871796"/>
    <s v="theater/plays"/>
    <s v="theater"/>
    <s v="plays"/>
    <x v="3474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.33333333333333"/>
    <n v="20"/>
    <s v="theater/plays"/>
    <s v="theater"/>
    <s v="plays"/>
    <x v="3475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s v="theater/plays"/>
    <s v="theater"/>
    <s v="plays"/>
    <x v="3476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.33333333333333"/>
    <n v="53.230769230769234"/>
    <s v="theater/plays"/>
    <s v="theater"/>
    <s v="plays"/>
    <x v="3477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2.85000000000001"/>
    <n v="39.596491228070178"/>
    <s v="theater/plays"/>
    <s v="theater"/>
    <s v="plays"/>
    <x v="3478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7.86666666666666"/>
    <n v="34.25"/>
    <s v="theater/plays"/>
    <s v="theater"/>
    <s v="plays"/>
    <x v="3479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2.66666666666669"/>
    <n v="164.61538461538461"/>
    <s v="theater/plays"/>
    <s v="theater"/>
    <s v="plays"/>
    <x v="3480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8.8"/>
    <n v="125.05263157894737"/>
    <s v="theater/plays"/>
    <s v="theater"/>
    <s v="plays"/>
    <x v="348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.33333333333334"/>
    <n v="51.875"/>
    <s v="theater/plays"/>
    <s v="theater"/>
    <s v="plays"/>
    <x v="3482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59.9402985074627"/>
    <n v="40.285714285714285"/>
    <s v="theater/plays"/>
    <s v="theater"/>
    <s v="plays"/>
    <x v="3483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.24000000000001"/>
    <n v="64.909090909090907"/>
    <s v="theater/plays"/>
    <s v="theater"/>
    <s v="plays"/>
    <x v="3484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0.60606060606061"/>
    <n v="55.333333333333336"/>
    <s v="theater/plays"/>
    <s v="theater"/>
    <s v="plays"/>
    <x v="3485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.20000000000002"/>
    <n v="83.142857142857139"/>
    <s v="theater/plays"/>
    <s v="theater"/>
    <s v="plays"/>
    <x v="3486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7.75000000000001"/>
    <n v="38.712121212121211"/>
    <s v="theater/plays"/>
    <s v="theater"/>
    <s v="plays"/>
    <x v="3487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.2"/>
    <n v="125.37931034482759"/>
    <s v="theater/plays"/>
    <s v="theater"/>
    <s v="plays"/>
    <x v="3488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2.7"/>
    <n v="78.263888888888886"/>
    <s v="theater/plays"/>
    <s v="theater"/>
    <s v="plays"/>
    <x v="3489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7.49999999999999"/>
    <n v="47.222222222222221"/>
    <s v="theater/plays"/>
    <s v="theater"/>
    <s v="plays"/>
    <x v="3490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.20000000000002"/>
    <n v="79.099999999999994"/>
    <s v="theater/plays"/>
    <s v="theater"/>
    <s v="plays"/>
    <x v="349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.26894736842105"/>
    <n v="114.29199999999999"/>
    <s v="theater/plays"/>
    <s v="theater"/>
    <s v="plays"/>
    <x v="3492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4137931034484"/>
    <s v="theater/plays"/>
    <s v="theater"/>
    <s v="plays"/>
    <x v="3493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6923076923077"/>
    <s v="theater/plays"/>
    <s v="theater"/>
    <s v="plays"/>
    <x v="3494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6.86"/>
    <n v="74.208333333333329"/>
    <s v="theater/plays"/>
    <s v="theater"/>
    <s v="plays"/>
    <x v="3495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.4"/>
    <n v="47.846153846153847"/>
    <s v="theater/plays"/>
    <s v="theater"/>
    <s v="plays"/>
    <x v="3496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8.70406189555126"/>
    <n v="34.408163265306122"/>
    <s v="theater/plays"/>
    <s v="theater"/>
    <s v="plays"/>
    <x v="3497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.42424242424242"/>
    <n v="40.238095238095241"/>
    <s v="theater/plays"/>
    <s v="theater"/>
    <s v="plays"/>
    <x v="3498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5.5"/>
    <n v="60.285714285714285"/>
    <s v="theater/plays"/>
    <s v="theater"/>
    <s v="plays"/>
    <x v="3499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.3"/>
    <n v="25.30952380952381"/>
    <s v="theater/plays"/>
    <s v="theater"/>
    <s v="plays"/>
    <x v="3500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0.66666666666666"/>
    <n v="35.952380952380949"/>
    <s v="theater/plays"/>
    <s v="theater"/>
    <s v="plays"/>
    <x v="350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.4"/>
    <n v="136"/>
    <s v="theater/plays"/>
    <s v="theater"/>
    <s v="plays"/>
    <x v="3502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7.55999999999999"/>
    <n v="70.763157894736835"/>
    <s v="theater/plays"/>
    <s v="theater"/>
    <s v="plays"/>
    <x v="3503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s v="theater/plays"/>
    <s v="theater"/>
    <s v="plays"/>
    <x v="3504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3.76"/>
    <n v="66.512820512820511"/>
    <s v="theater/plays"/>
    <s v="theater"/>
    <s v="plays"/>
    <x v="3505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1.49999999999999"/>
    <n v="105"/>
    <s v="theater/plays"/>
    <s v="theater"/>
    <s v="plays"/>
    <x v="3506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.4"/>
    <n v="145"/>
    <s v="theater/plays"/>
    <s v="theater"/>
    <s v="plays"/>
    <x v="3507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s v="theater/plays"/>
    <s v="theater"/>
    <s v="plays"/>
    <x v="3508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.33333333333333"/>
    <n v="96.666666666666671"/>
    <s v="theater/plays"/>
    <s v="theater"/>
    <s v="plays"/>
    <x v="3509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0.55555555555556"/>
    <n v="60.333333333333336"/>
    <s v="theater/plays"/>
    <s v="theater"/>
    <s v="plays"/>
    <x v="3510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.2"/>
    <n v="79.89473684210526"/>
    <s v="theater/plays"/>
    <s v="theater"/>
    <s v="plays"/>
    <x v="351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3529411764703"/>
    <s v="theater/plays"/>
    <s v="theater"/>
    <s v="plays"/>
    <x v="3512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.39285714285714"/>
    <n v="75.340909090909093"/>
    <s v="theater/plays"/>
    <s v="theater"/>
    <s v="plays"/>
    <x v="3513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n v="55"/>
    <s v="theater/plays"/>
    <s v="theater"/>
    <s v="plays"/>
    <x v="3514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2.66666666666666"/>
    <n v="66.956521739130437"/>
    <s v="theater/plays"/>
    <s v="theater"/>
    <s v="plays"/>
    <x v="3515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272727272728"/>
    <s v="theater/plays"/>
    <s v="theater"/>
    <s v="plays"/>
    <x v="3516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230769230768"/>
    <s v="theater/plays"/>
    <s v="theater"/>
    <s v="plays"/>
    <x v="3517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.04599999999999"/>
    <n v="50.020909090909093"/>
    <s v="theater/plays"/>
    <s v="theater"/>
    <s v="plays"/>
    <x v="3518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.35000000000001"/>
    <n v="72.392857142857139"/>
    <s v="theater/plays"/>
    <s v="theater"/>
    <s v="plays"/>
    <x v="3519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0.75"/>
    <n v="95.952380952380949"/>
    <s v="theater/plays"/>
    <s v="theater"/>
    <s v="plays"/>
    <x v="3520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.42857142857144"/>
    <n v="45.615384615384613"/>
    <s v="theater/plays"/>
    <s v="theater"/>
    <s v="plays"/>
    <x v="352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29411764705884"/>
    <s v="theater/plays"/>
    <s v="theater"/>
    <s v="plays"/>
    <x v="3522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65"/>
    <n v="56.825000000000003"/>
    <s v="theater/plays"/>
    <s v="theater"/>
    <s v="plays"/>
    <x v="3523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1.56"/>
    <n v="137.24324324324326"/>
    <s v="theater/plays"/>
    <s v="theater"/>
    <s v="plays"/>
    <x v="3524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14285714285708"/>
    <s v="theater/plays"/>
    <s v="theater"/>
    <s v="plays"/>
    <x v="3525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s v="theater/plays"/>
    <s v="theater"/>
    <s v="plays"/>
    <x v="3526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6.91666666666667"/>
    <n v="81.569767441860463"/>
    <s v="theater/plays"/>
    <s v="theater"/>
    <s v="plays"/>
    <x v="3527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.15151515151514"/>
    <n v="45.108108108108105"/>
    <s v="theater/plays"/>
    <s v="theater"/>
    <s v="plays"/>
    <x v="3528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66666666666664"/>
    <s v="theater/plays"/>
    <s v="theater"/>
    <s v="plays"/>
    <x v="3529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s v="theater/plays"/>
    <s v="theater"/>
    <s v="plays"/>
    <x v="3530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0769230769234"/>
    <s v="theater/plays"/>
    <s v="theater"/>
    <s v="plays"/>
    <x v="353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8.95833333333334"/>
    <n v="42.296296296296298"/>
    <s v="theater/plays"/>
    <s v="theater"/>
    <s v="plays"/>
    <x v="3532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.2"/>
    <n v="78.875"/>
    <s v="theater/plays"/>
    <s v="theater"/>
    <s v="plays"/>
    <x v="3533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.20000000000002"/>
    <n v="38.284313725490193"/>
    <s v="theater/plays"/>
    <s v="theater"/>
    <s v="plays"/>
    <x v="3534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.15"/>
    <n v="44.847826086956523"/>
    <s v="theater/plays"/>
    <s v="theater"/>
    <s v="plays"/>
    <x v="3535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.33333333333334"/>
    <n v="13.529411764705882"/>
    <s v="theater/plays"/>
    <s v="theater"/>
    <s v="plays"/>
    <x v="3536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.44444444444446"/>
    <n v="43.5"/>
    <s v="theater/plays"/>
    <s v="theater"/>
    <s v="plays"/>
    <x v="3537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.44999999999999"/>
    <n v="30.951807228915662"/>
    <s v="theater/plays"/>
    <s v="theater"/>
    <s v="plays"/>
    <x v="3538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19.66666666666667"/>
    <n v="55.230769230769234"/>
    <s v="theater/plays"/>
    <s v="theater"/>
    <s v="plays"/>
    <x v="3539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25"/>
    <s v="theater/plays"/>
    <s v="theater"/>
    <s v="plays"/>
    <x v="3540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75"/>
    <s v="theater/plays"/>
    <s v="theater"/>
    <s v="plays"/>
    <x v="354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.23636363636363"/>
    <n v="66.152941176470591"/>
    <s v="theater/plays"/>
    <s v="theater"/>
    <s v="plays"/>
    <x v="3542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4.66666666666666"/>
    <n v="54.137931034482762"/>
    <s v="theater/plays"/>
    <s v="theater"/>
    <s v="plays"/>
    <x v="3543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6666666666667"/>
    <s v="theater/plays"/>
    <s v="theater"/>
    <s v="plays"/>
    <x v="3544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.4"/>
    <n v="31.375"/>
    <s v="theater/plays"/>
    <s v="theater"/>
    <s v="plays"/>
    <x v="3545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.27272727272727"/>
    <n v="59.210526315789473"/>
    <s v="theater/plays"/>
    <s v="theater"/>
    <s v="plays"/>
    <x v="3546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.40928571428573"/>
    <n v="119.17633928571429"/>
    <s v="theater/plays"/>
    <s v="theater"/>
    <s v="plays"/>
    <x v="3547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1.9047619047619"/>
    <n v="164.61538461538461"/>
    <s v="theater/plays"/>
    <s v="theater"/>
    <s v="plays"/>
    <x v="3548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85714285714285"/>
    <s v="theater/plays"/>
    <s v="theater"/>
    <s v="plays"/>
    <x v="3549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4.80000000000001"/>
    <n v="40.9375"/>
    <s v="theater/plays"/>
    <s v="theater"/>
    <s v="plays"/>
    <x v="3550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1.83333333333333"/>
    <n v="61.1"/>
    <s v="theater/plays"/>
    <s v="theater"/>
    <s v="plays"/>
    <x v="355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s v="theater/plays"/>
    <s v="theater"/>
    <s v="plays"/>
    <x v="3552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.27272727272728"/>
    <n v="56.20192307692308"/>
    <s v="theater/plays"/>
    <s v="theater"/>
    <s v="plays"/>
    <x v="3553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.42219999999999"/>
    <n v="107.00207547169811"/>
    <s v="theater/plays"/>
    <s v="theater"/>
    <s v="plays"/>
    <x v="3554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2857142857142"/>
    <s v="theater/plays"/>
    <s v="theater"/>
    <s v="plays"/>
    <x v="3555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.45454545454547"/>
    <n v="110.5"/>
    <s v="theater/plays"/>
    <s v="theater"/>
    <s v="plays"/>
    <x v="3556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.03599999999999"/>
    <n v="179.27598566308242"/>
    <s v="theater/plays"/>
    <s v="theater"/>
    <s v="plays"/>
    <x v="3557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0909090909091"/>
    <s v="theater/plays"/>
    <s v="theater"/>
    <s v="plays"/>
    <x v="3558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3.49999999999999"/>
    <n v="43.125"/>
    <s v="theater/plays"/>
    <s v="theater"/>
    <s v="plays"/>
    <x v="3559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.43750000000001"/>
    <n v="46.891891891891895"/>
    <s v="theater/plays"/>
    <s v="theater"/>
    <s v="plays"/>
    <x v="356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.4"/>
    <n v="47.407407407407405"/>
    <s v="theater/plays"/>
    <s v="theater"/>
    <s v="plays"/>
    <x v="356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8.88888888888889"/>
    <n v="15.129032258064516"/>
    <s v="theater/plays"/>
    <s v="theater"/>
    <s v="plays"/>
    <x v="3562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.49000000000002"/>
    <n v="21.098000000000003"/>
    <s v="theater/plays"/>
    <s v="theater"/>
    <s v="plays"/>
    <x v="3563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0.49999999999999"/>
    <n v="59.117647058823529"/>
    <s v="theater/plays"/>
    <s v="theater"/>
    <s v="plays"/>
    <x v="3564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0.55555555555557"/>
    <n v="97.916666666666671"/>
    <s v="theater/plays"/>
    <s v="theater"/>
    <s v="plays"/>
    <x v="3565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4.75000000000001"/>
    <n v="55.131578947368418"/>
    <s v="theater/plays"/>
    <s v="theater"/>
    <s v="plays"/>
    <x v="3566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8.80000000000001"/>
    <n v="26.536585365853657"/>
    <s v="theater/plays"/>
    <s v="theater"/>
    <s v="plays"/>
    <x v="3567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n v="58.421052631578945"/>
    <s v="theater/plays"/>
    <s v="theater"/>
    <s v="plays"/>
    <x v="3568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.47999999999999"/>
    <n v="122.53658536585365"/>
    <s v="theater/plays"/>
    <s v="theater"/>
    <s v="plays"/>
    <x v="3569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.35"/>
    <n v="87.961538461538467"/>
    <s v="theater/plays"/>
    <s v="theater"/>
    <s v="plays"/>
    <x v="3570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.06666666666666"/>
    <n v="73.239999999999995"/>
    <s v="theater/plays"/>
    <s v="theater"/>
    <s v="plays"/>
    <x v="357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55555555555557"/>
    <s v="theater/plays"/>
    <s v="theater"/>
    <s v="plays"/>
    <x v="3572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2.8"/>
    <n v="39.53846153846154"/>
    <s v="theater/plays"/>
    <s v="theater"/>
    <s v="plays"/>
    <x v="3573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.12068965517241"/>
    <n v="136.77777777777777"/>
    <s v="theater/plays"/>
    <s v="theater"/>
    <s v="plays"/>
    <x v="3574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.33000000000001"/>
    <n v="99.343137254901961"/>
    <s v="theater/plays"/>
    <s v="theater"/>
    <s v="plays"/>
    <x v="3575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s v="theater/plays"/>
    <s v="theater"/>
    <s v="plays"/>
    <x v="3576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88888888888889"/>
    <s v="theater/plays"/>
    <s v="theater"/>
    <s v="plays"/>
    <x v="3577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.01333333333334"/>
    <n v="40.545945945945945"/>
    <s v="theater/plays"/>
    <s v="theater"/>
    <s v="plays"/>
    <x v="3578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4285714285715"/>
    <s v="theater/plays"/>
    <s v="theater"/>
    <s v="plays"/>
    <x v="3579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88888888888889"/>
    <n v="37.962962962962962"/>
    <s v="theater/plays"/>
    <s v="theater"/>
    <s v="plays"/>
    <x v="3580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3333333333336"/>
    <s v="theater/plays"/>
    <s v="theater"/>
    <s v="plays"/>
    <x v="358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1428571428569"/>
    <s v="theater/plays"/>
    <s v="theater"/>
    <s v="plays"/>
    <x v="3582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8.5"/>
    <n v="135.625"/>
    <s v="theater/plays"/>
    <s v="theater"/>
    <s v="plays"/>
    <x v="3583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5"/>
    <n v="30.9375"/>
    <s v="theater/plays"/>
    <s v="theater"/>
    <s v="plays"/>
    <x v="3584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.11764705882352"/>
    <n v="176.08695652173913"/>
    <s v="theater/plays"/>
    <s v="theater"/>
    <s v="plays"/>
    <x v="3585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.42666666666668"/>
    <n v="151.9814814814815"/>
    <s v="theater/plays"/>
    <s v="theater"/>
    <s v="plays"/>
    <x v="3586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6.6"/>
    <n v="22.607142857142858"/>
    <s v="theater/plays"/>
    <s v="theater"/>
    <s v="plays"/>
    <x v="3587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0.49999999999999"/>
    <n v="18.272727272727273"/>
    <s v="theater/plays"/>
    <s v="theater"/>
    <s v="plays"/>
    <x v="3588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7.49999999999999"/>
    <n v="82.258064516129039"/>
    <s v="theater/plays"/>
    <s v="theater"/>
    <s v="plays"/>
    <x v="3589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.05999999999999"/>
    <n v="68.534246575342465"/>
    <s v="theater/plays"/>
    <s v="theater"/>
    <s v="plays"/>
    <x v="3590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55555555555557"/>
    <s v="theater/plays"/>
    <s v="theater"/>
    <s v="plays"/>
    <x v="359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.25"/>
    <n v="72.714285714285708"/>
    <s v="theater/plays"/>
    <s v="theater"/>
    <s v="plays"/>
    <x v="3592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0.63333333333334"/>
    <n v="77.186046511627907"/>
    <s v="theater/plays"/>
    <s v="theater"/>
    <s v="plays"/>
    <x v="3593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5.93749999999999"/>
    <n v="55.972222222222221"/>
    <s v="theater/plays"/>
    <s v="theater"/>
    <s v="plays"/>
    <x v="3594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8.5"/>
    <n v="49.693548387096776"/>
    <s v="theater/plays"/>
    <s v="theater"/>
    <s v="plays"/>
    <x v="3595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7.72727272727273"/>
    <n v="79"/>
    <s v="theater/plays"/>
    <s v="theater"/>
    <s v="plays"/>
    <x v="3596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2.60000000000001"/>
    <n v="77.727272727272734"/>
    <s v="theater/plays"/>
    <s v="theater"/>
    <s v="plays"/>
    <x v="3597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.1"/>
    <n v="40.777777777777779"/>
    <s v="theater/plays"/>
    <s v="theater"/>
    <s v="plays"/>
    <x v="3598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1764705882355"/>
    <s v="theater/plays"/>
    <s v="theater"/>
    <s v="plays"/>
    <x v="3599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s v="theater/plays"/>
    <s v="theater"/>
    <s v="plays"/>
    <x v="3600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.35000000000001"/>
    <n v="39.377358490566039"/>
    <s v="theater/plays"/>
    <s v="theater"/>
    <s v="plays"/>
    <x v="360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.05"/>
    <n v="81.673469387755105"/>
    <s v="theater/plays"/>
    <s v="theater"/>
    <s v="plays"/>
    <x v="3602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0.66666666666669"/>
    <n v="44.912280701754383"/>
    <s v="theater/plays"/>
    <s v="theater"/>
    <s v="plays"/>
    <x v="3603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2.83333333333334"/>
    <n v="49.05797101449275"/>
    <s v="theater/plays"/>
    <s v="theater"/>
    <s v="plays"/>
    <x v="3604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66666666666668"/>
    <s v="theater/plays"/>
    <s v="theater"/>
    <s v="plays"/>
    <x v="3605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.26666666666665"/>
    <n v="61.0625"/>
    <s v="theater/plays"/>
    <s v="theater"/>
    <s v="plays"/>
    <x v="3606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.45454545454544"/>
    <n v="29"/>
    <s v="theater/plays"/>
    <s v="theater"/>
    <s v="plays"/>
    <x v="3607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2962962962963"/>
    <s v="theater/plays"/>
    <s v="theater"/>
    <s v="plays"/>
    <x v="3608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.31632653061226"/>
    <n v="143.0952380952381"/>
    <s v="theater/plays"/>
    <s v="theater"/>
    <s v="plays"/>
    <x v="3609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.30000000000001"/>
    <n v="52.354838709677416"/>
    <s v="theater/plays"/>
    <s v="theater"/>
    <s v="plays"/>
    <x v="3610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66666666666671"/>
    <s v="theater/plays"/>
    <s v="theater"/>
    <s v="plays"/>
    <x v="361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.4"/>
    <n v="126.66666666666667"/>
    <s v="theater/plays"/>
    <s v="theater"/>
    <s v="plays"/>
    <x v="3612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s v="theater/plays"/>
    <s v="theater"/>
    <s v="plays"/>
    <x v="3613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0.8"/>
    <n v="35.492957746478872"/>
    <s v="theater/plays"/>
    <s v="theater"/>
    <s v="plays"/>
    <x v="3614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6.80000000000001"/>
    <n v="37.083333333333336"/>
    <s v="theater/plays"/>
    <s v="theater"/>
    <s v="plays"/>
    <x v="3615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4.8"/>
    <n v="69.333333333333329"/>
    <s v="theater/plays"/>
    <s v="theater"/>
    <s v="plays"/>
    <x v="3616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8.91891891891892"/>
    <n v="17.254901960784313"/>
    <s v="theater/plays"/>
    <s v="theater"/>
    <s v="plays"/>
    <x v="3617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1428571428569"/>
    <s v="theater/plays"/>
    <s v="theater"/>
    <s v="plays"/>
    <x v="3618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n v="66.470588235294116"/>
    <s v="theater/plays"/>
    <s v="theater"/>
    <s v="plays"/>
    <x v="3619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.19047619047619"/>
    <n v="56.065989847715734"/>
    <s v="theater/plays"/>
    <s v="theater"/>
    <s v="plays"/>
    <x v="3620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09.73333333333332"/>
    <n v="47.028571428571432"/>
    <s v="theater/plays"/>
    <s v="theater"/>
    <s v="plays"/>
    <x v="362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.099"/>
    <n v="47.666190476190479"/>
    <s v="theater/plays"/>
    <s v="theater"/>
    <s v="plays"/>
    <x v="3622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35294117647058"/>
    <s v="theater/plays"/>
    <s v="theater"/>
    <s v="plays"/>
    <x v="3623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4.93333333333332"/>
    <n v="80.717948717948715"/>
    <s v="theater/plays"/>
    <s v="theater"/>
    <s v="plays"/>
    <x v="3624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2.66666666666666"/>
    <n v="39.487179487179489"/>
    <s v="theater/plays"/>
    <s v="theater"/>
    <s v="plays"/>
    <x v="3625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1.82500000000002"/>
    <n v="84.854166666666671"/>
    <s v="theater/plays"/>
    <s v="theater"/>
    <s v="plays"/>
    <x v="3626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65517241379317"/>
    <s v="theater/plays"/>
    <s v="theater"/>
    <s v="plays"/>
    <x v="3627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m/>
    <s v="theater/musical"/>
    <s v="theater"/>
    <s v="musical"/>
    <x v="3628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8E-4"/>
    <m/>
    <s v="theater/musical"/>
    <s v="theater"/>
    <s v="musical"/>
    <x v="3629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3E-2"/>
    <m/>
    <s v="theater/musical"/>
    <s v="theater"/>
    <s v="musical"/>
    <x v="3630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.023391812865491"/>
    <m/>
    <s v="theater/musical"/>
    <s v="theater"/>
    <s v="musical"/>
    <x v="3631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m/>
    <s v="theater/musical"/>
    <s v="theater"/>
    <s v="musical"/>
    <x v="3632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.24"/>
    <m/>
    <s v="theater/musical"/>
    <s v="theater"/>
    <s v="musical"/>
    <x v="3633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7"/>
    <m/>
    <s v="theater/musical"/>
    <s v="theater"/>
    <s v="musical"/>
    <x v="3634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.457142857142856"/>
    <m/>
    <s v="theater/musical"/>
    <s v="theater"/>
    <s v="musical"/>
    <x v="3635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m/>
    <s v="theater/musical"/>
    <s v="theater"/>
    <s v="musical"/>
    <x v="3636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0.866666666666664"/>
    <m/>
    <s v="theater/musical"/>
    <s v="theater"/>
    <s v="musical"/>
    <x v="3637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59"/>
    <m/>
    <s v="theater/musical"/>
    <s v="theater"/>
    <s v="musical"/>
    <x v="3638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1E-3"/>
    <m/>
    <s v="theater/musical"/>
    <s v="theater"/>
    <s v="musical"/>
    <x v="3639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"/>
    <m/>
    <s v="theater/musical"/>
    <s v="theater"/>
    <s v="musical"/>
    <x v="364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m/>
    <s v="theater/musical"/>
    <s v="theater"/>
    <s v="musical"/>
    <x v="3641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8"/>
    <m/>
    <s v="theater/musical"/>
    <s v="theater"/>
    <s v="musical"/>
    <x v="3642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m/>
    <s v="theater/musical"/>
    <s v="theater"/>
    <s v="musical"/>
    <x v="3643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.420000000000002"/>
    <m/>
    <s v="theater/musical"/>
    <s v="theater"/>
    <s v="musical"/>
    <x v="3644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.1"/>
    <m/>
    <s v="theater/musical"/>
    <s v="theater"/>
    <s v="musical"/>
    <x v="3645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6"/>
    <m/>
    <s v="theater/musical"/>
    <s v="theater"/>
    <s v="musical"/>
    <x v="3646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m/>
    <s v="theater/musical"/>
    <s v="theater"/>
    <s v="musical"/>
    <x v="3647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.38249999999999"/>
    <n v="550.04109589041093"/>
    <s v="theater/plays"/>
    <s v="theater"/>
    <s v="plays"/>
    <x v="3648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s v="theater/plays"/>
    <s v="theater"/>
    <s v="plays"/>
    <x v="3649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1764705882351"/>
    <s v="theater/plays"/>
    <s v="theater"/>
    <s v="plays"/>
    <x v="3650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77777777777779"/>
    <s v="theater/plays"/>
    <s v="theater"/>
    <s v="plays"/>
    <x v="365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66666666666669"/>
    <n v="44.235294117647058"/>
    <s v="theater/plays"/>
    <s v="theater"/>
    <s v="plays"/>
    <x v="3652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0.49999999999999"/>
    <n v="60.909090909090907"/>
    <s v="theater/plays"/>
    <s v="theater"/>
    <s v="plays"/>
    <x v="3653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.4"/>
    <n v="68.84210526315789"/>
    <s v="theater/plays"/>
    <s v="theater"/>
    <s v="plays"/>
    <x v="3654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.26"/>
    <n v="73.582278481012665"/>
    <s v="theater/plays"/>
    <s v="theater"/>
    <s v="plays"/>
    <x v="3655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5.82000000000001"/>
    <n v="115.02173913043478"/>
    <s v="theater/plays"/>
    <s v="theater"/>
    <s v="plays"/>
    <x v="3656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0.75"/>
    <n v="110.75"/>
    <s v="theater/plays"/>
    <s v="theater"/>
    <s v="plays"/>
    <x v="3657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0.66666666666666"/>
    <n v="75.5"/>
    <s v="theater/plays"/>
    <s v="theater"/>
    <s v="plays"/>
    <x v="3658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.03333333333333"/>
    <n v="235.46153846153845"/>
    <s v="theater/plays"/>
    <s v="theater"/>
    <s v="plays"/>
    <x v="3659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3636363636363"/>
    <s v="theater/plays"/>
    <s v="theater"/>
    <s v="plays"/>
    <x v="3660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n v="92.5"/>
    <s v="theater/plays"/>
    <s v="theater"/>
    <s v="plays"/>
    <x v="366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.42500000000001"/>
    <n v="202.85"/>
    <s v="theater/plays"/>
    <s v="theater"/>
    <s v="plays"/>
    <x v="3662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s v="theater/plays"/>
    <s v="theater"/>
    <s v="plays"/>
    <x v="3663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.375"/>
    <n v="46.05263157894737"/>
    <s v="theater/plays"/>
    <s v="theater"/>
    <s v="plays"/>
    <x v="3664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.16129032258064"/>
    <n v="51"/>
    <s v="theater/plays"/>
    <s v="theater"/>
    <s v="plays"/>
    <x v="3665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78947368421051"/>
    <s v="theater/plays"/>
    <s v="theater"/>
    <s v="plays"/>
    <x v="3666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.17033333333335"/>
    <n v="53.363965517241382"/>
    <s v="theater/plays"/>
    <s v="theater"/>
    <s v="plays"/>
    <x v="3667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3.49999999999999"/>
    <n v="36.964285714285715"/>
    <s v="theater/plays"/>
    <s v="theater"/>
    <s v="plays"/>
    <x v="3668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.19999999999999"/>
    <n v="81.294117647058826"/>
    <s v="theater/plays"/>
    <s v="theater"/>
    <s v="plays"/>
    <x v="3669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09.54545454545455"/>
    <n v="20.083333333333332"/>
    <s v="theater/plays"/>
    <s v="theater"/>
    <s v="plays"/>
    <x v="3670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0.85714285714286"/>
    <n v="88.25"/>
    <s v="theater/plays"/>
    <s v="theater"/>
    <s v="plays"/>
    <x v="367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1.53333333333335"/>
    <n v="53.438596491228068"/>
    <s v="theater/plays"/>
    <s v="theater"/>
    <s v="plays"/>
    <x v="3672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625"/>
    <n v="39.868421052631582"/>
    <s v="theater/plays"/>
    <s v="theater"/>
    <s v="plays"/>
    <x v="3673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129032258064"/>
    <s v="theater/plays"/>
    <s v="theater"/>
    <s v="plays"/>
    <x v="3674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3333333333332"/>
    <s v="theater/plays"/>
    <s v="theater"/>
    <s v="plays"/>
    <x v="3675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8.75"/>
    <n v="64.375"/>
    <s v="theater/plays"/>
    <s v="theater"/>
    <s v="plays"/>
    <x v="3676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2.90416666666667"/>
    <n v="62.052763819095475"/>
    <s v="theater/plays"/>
    <s v="theater"/>
    <s v="plays"/>
    <x v="3677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2.49999999999999"/>
    <n v="66.129032258064512"/>
    <s v="theater/plays"/>
    <s v="theater"/>
    <s v="plays"/>
    <x v="367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.1"/>
    <n v="73.400000000000006"/>
    <s v="theater/plays"/>
    <s v="theater"/>
    <s v="plays"/>
    <x v="3679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2.76666666666667"/>
    <n v="99.5"/>
    <s v="theater/plays"/>
    <s v="theater"/>
    <s v="plays"/>
    <x v="3680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1.9"/>
    <n v="62.166666666666664"/>
    <s v="theater/plays"/>
    <s v="theater"/>
    <s v="plays"/>
    <x v="368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.19999999999999"/>
    <n v="62.328358208955223"/>
    <s v="theater/plays"/>
    <s v="theater"/>
    <s v="plays"/>
    <x v="3682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0.85714285714286"/>
    <n v="58.787878787878789"/>
    <s v="theater/plays"/>
    <s v="theater"/>
    <s v="plays"/>
    <x v="3683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.06666666666666"/>
    <n v="45.347826086956523"/>
    <s v="theater/plays"/>
    <s v="theater"/>
    <s v="plays"/>
    <x v="3684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5.69999999999999"/>
    <n v="41.944444444444443"/>
    <s v="theater/plays"/>
    <s v="theater"/>
    <s v="plays"/>
    <x v="3685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.42857142857142"/>
    <n v="59.166666666666664"/>
    <s v="theater/plays"/>
    <s v="theater"/>
    <s v="plays"/>
    <x v="3686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.245"/>
    <n v="200.49"/>
    <s v="theater/plays"/>
    <s v="theater"/>
    <s v="plays"/>
    <x v="3687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.16666666666666"/>
    <n v="83.974358974358978"/>
    <s v="theater/plays"/>
    <s v="theater"/>
    <s v="plays"/>
    <x v="3688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.33333333333333"/>
    <n v="57.258064516129032"/>
    <s v="theater/plays"/>
    <s v="theater"/>
    <s v="plays"/>
    <x v="3689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4516129032256"/>
    <s v="theater/plays"/>
    <s v="theater"/>
    <s v="plays"/>
    <x v="3690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7.96000000000001"/>
    <n v="186.80291970802921"/>
    <s v="theater/plays"/>
    <s v="theater"/>
    <s v="plays"/>
    <x v="369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17647058823536"/>
    <s v="theater/plays"/>
    <s v="theater"/>
    <s v="plays"/>
    <x v="3692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.12912912912913"/>
    <n v="30.714285714285715"/>
    <s v="theater/plays"/>
    <s v="theater"/>
    <s v="plays"/>
    <x v="3693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.42857142857143"/>
    <n v="62.666666666666664"/>
    <s v="theater/plays"/>
    <s v="theater"/>
    <s v="plays"/>
    <x v="3694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.125"/>
    <n v="121.36363636363636"/>
    <s v="theater/plays"/>
    <s v="theater"/>
    <s v="plays"/>
    <x v="3695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3589743589745"/>
    <s v="theater/plays"/>
    <s v="theater"/>
    <s v="plays"/>
    <x v="3696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s v="theater/plays"/>
    <s v="theater"/>
    <s v="plays"/>
    <x v="3697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0.52"/>
    <n v="40.632352941176471"/>
    <s v="theater/plays"/>
    <s v="theater"/>
    <s v="plays"/>
    <x v="3698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0.8"/>
    <n v="63"/>
    <s v="theater/plays"/>
    <s v="theater"/>
    <s v="plays"/>
    <x v="3699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.2"/>
    <n v="33.666666666666664"/>
    <s v="theater/plays"/>
    <s v="theater"/>
    <s v="plays"/>
    <x v="3700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.33333333333334"/>
    <n v="38.589743589743591"/>
    <s v="theater/plays"/>
    <s v="theater"/>
    <s v="plays"/>
    <x v="370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.16666666666666"/>
    <n v="155.95238095238096"/>
    <s v="theater/plays"/>
    <s v="theater"/>
    <s v="plays"/>
    <x v="3702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.42857142857142"/>
    <n v="43.2"/>
    <s v="theater/plays"/>
    <s v="theater"/>
    <s v="plays"/>
    <x v="3703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.33666666666667"/>
    <n v="15.148518518518518"/>
    <s v="theater/plays"/>
    <s v="theater"/>
    <s v="plays"/>
    <x v="370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.46657233816768"/>
    <n v="83.571428571428569"/>
    <s v="theater/plays"/>
    <s v="theater"/>
    <s v="plays"/>
    <x v="3705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.33333333333334"/>
    <n v="140"/>
    <s v="theater/plays"/>
    <s v="theater"/>
    <s v="plays"/>
    <x v="3706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69565217391298"/>
    <s v="theater/plays"/>
    <s v="theater"/>
    <s v="plays"/>
    <x v="3707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46153846153847"/>
    <s v="theater/plays"/>
    <s v="theater"/>
    <s v="plays"/>
    <x v="3708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.25"/>
    <n v="30.928571428571427"/>
    <s v="theater/plays"/>
    <s v="theater"/>
    <s v="plays"/>
    <x v="3709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.15384615384616"/>
    <n v="67.962962962962962"/>
    <s v="theater/plays"/>
    <s v="theater"/>
    <s v="plays"/>
    <x v="3710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n v="27.142857142857142"/>
    <s v="theater/plays"/>
    <s v="theater"/>
    <s v="plays"/>
    <x v="371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3.73333333333335"/>
    <n v="110.86538461538461"/>
    <s v="theater/plays"/>
    <s v="theater"/>
    <s v="plays"/>
    <x v="3712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1.49999999999999"/>
    <n v="106.84210526315789"/>
    <s v="theater/plays"/>
    <s v="theater"/>
    <s v="plays"/>
    <x v="3713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.35000000000001"/>
    <n v="105.51546391752578"/>
    <s v="theater/plays"/>
    <s v="theater"/>
    <s v="plays"/>
    <x v="371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2.57142857142858"/>
    <n v="132.96296296296296"/>
    <s v="theater/plays"/>
    <s v="theater"/>
    <s v="plays"/>
    <x v="3715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5.75"/>
    <n v="51.916666666666664"/>
    <s v="theater/plays"/>
    <s v="theater"/>
    <s v="plays"/>
    <x v="3716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0.75"/>
    <n v="310"/>
    <s v="theater/plays"/>
    <s v="theater"/>
    <s v="plays"/>
    <x v="3717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.4"/>
    <n v="26.021739130434781"/>
    <s v="theater/plays"/>
    <s v="theater"/>
    <s v="plays"/>
    <x v="3718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s v="theater/plays"/>
    <s v="theater"/>
    <s v="plays"/>
    <x v="3719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4.51515151515152"/>
    <n v="86.224999999999994"/>
    <s v="theater/plays"/>
    <s v="theater"/>
    <s v="plays"/>
    <x v="3720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0.8"/>
    <n v="114.54545454545455"/>
    <s v="theater/plays"/>
    <s v="theater"/>
    <s v="plays"/>
    <x v="372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.20000000000002"/>
    <n v="47.657142857142858"/>
    <s v="theater/plays"/>
    <s v="theater"/>
    <s v="plays"/>
    <x v="3722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.04444444444445"/>
    <n v="72.888888888888886"/>
    <s v="theater/plays"/>
    <s v="theater"/>
    <s v="plays"/>
    <x v="3723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2.54767441860466"/>
    <n v="49.545505617977533"/>
    <s v="theater/plays"/>
    <s v="theater"/>
    <s v="plays"/>
    <x v="3724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s v="theater/plays"/>
    <s v="theater"/>
    <s v="plays"/>
    <x v="3725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8.70588235294122"/>
    <n v="62.586956521739133"/>
    <s v="theater/plays"/>
    <s v="theater"/>
    <s v="plays"/>
    <x v="3726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0.75"/>
    <n v="61.060606060606062"/>
    <s v="theater/plays"/>
    <s v="theater"/>
    <s v="plays"/>
    <x v="3727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"/>
    <m/>
    <s v="theater/plays"/>
    <s v="theater"/>
    <s v="plays"/>
    <x v="3728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"/>
    <m/>
    <s v="theater/plays"/>
    <s v="theater"/>
    <s v="plays"/>
    <x v="3729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m/>
    <s v="theater/plays"/>
    <s v="theater"/>
    <s v="plays"/>
    <x v="3730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.272727272727273"/>
    <m/>
    <s v="theater/plays"/>
    <s v="theater"/>
    <s v="plays"/>
    <x v="373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.411764705882353"/>
    <m/>
    <s v="theater/plays"/>
    <s v="theater"/>
    <s v="plays"/>
    <x v="3732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m/>
    <s v="theater/plays"/>
    <s v="theater"/>
    <s v="plays"/>
    <x v="3733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.466666666666669"/>
    <m/>
    <s v="theater/plays"/>
    <s v="theater"/>
    <s v="plays"/>
    <x v="3734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.333333333333334"/>
    <m/>
    <s v="theater/plays"/>
    <s v="theater"/>
    <s v="plays"/>
    <x v="3735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0.66666666666666674"/>
    <m/>
    <s v="theater/plays"/>
    <s v="theater"/>
    <s v="plays"/>
    <x v="3736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.428571428571427"/>
    <m/>
    <s v="theater/plays"/>
    <s v="theater"/>
    <s v="plays"/>
    <x v="3737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m/>
    <s v="theater/plays"/>
    <s v="theater"/>
    <s v="plays"/>
    <x v="3738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.125"/>
    <m/>
    <s v="theater/plays"/>
    <s v="theater"/>
    <s v="plays"/>
    <x v="3739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7.899999999999999"/>
    <m/>
    <s v="theater/plays"/>
    <s v="theater"/>
    <s v="plays"/>
    <x v="3740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m/>
    <s v="theater/plays"/>
    <s v="theater"/>
    <s v="plays"/>
    <x v="374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m/>
    <s v="theater/plays"/>
    <s v="theater"/>
    <s v="plays"/>
    <x v="3742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m/>
    <s v="theater/plays"/>
    <s v="theater"/>
    <s v="plays"/>
    <x v="3743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m/>
    <s v="theater/plays"/>
    <s v="theater"/>
    <s v="plays"/>
    <x v="3744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m/>
    <s v="theater/plays"/>
    <s v="theater"/>
    <s v="plays"/>
    <x v="3745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"/>
    <m/>
    <s v="theater/plays"/>
    <s v="theater"/>
    <s v="plays"/>
    <x v="3746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m/>
    <s v="theater/plays"/>
    <s v="theater"/>
    <s v="plays"/>
    <x v="3747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3.52"/>
    <n v="99.538461538461533"/>
    <s v="theater/musical"/>
    <s v="theater"/>
    <s v="musical"/>
    <x v="3748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s v="theater/musical"/>
    <s v="theater"/>
    <s v="musical"/>
    <x v="3749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.44999999999999"/>
    <n v="215.25"/>
    <s v="theater/musical"/>
    <s v="theater"/>
    <s v="musical"/>
    <x v="3750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2.6"/>
    <n v="120.54545454545455"/>
    <s v="theater/musical"/>
    <s v="theater"/>
    <s v="musical"/>
    <x v="375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n v="37.666666666666664"/>
    <s v="theater/musical"/>
    <s v="theater"/>
    <s v="musical"/>
    <x v="3752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.34"/>
    <n v="172.23333333333332"/>
    <s v="theater/musical"/>
    <s v="theater"/>
    <s v="musical"/>
    <x v="3753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111111111111"/>
    <s v="theater/musical"/>
    <s v="theater"/>
    <s v="musical"/>
    <x v="3754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29.63636363636363"/>
    <n v="25.464285714285715"/>
    <s v="theater/musical"/>
    <s v="theater"/>
    <s v="musical"/>
    <x v="3755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.11111111111111"/>
    <n v="267.64705882352939"/>
    <s v="theater/musical"/>
    <s v="theater"/>
    <s v="musical"/>
    <x v="3756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8.51428571428572"/>
    <n v="75.959999999999994"/>
    <s v="theater/musical"/>
    <s v="theater"/>
    <s v="musical"/>
    <x v="3757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.33333333333334"/>
    <n v="59.03846153846154"/>
    <s v="theater/musical"/>
    <s v="theater"/>
    <s v="musical"/>
    <x v="3758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.24425000000002"/>
    <n v="50.111022727272733"/>
    <s v="theater/musical"/>
    <s v="theater"/>
    <s v="musical"/>
    <x v="3759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.0154"/>
    <n v="55.502967032967035"/>
    <s v="theater/musical"/>
    <s v="theater"/>
    <s v="musical"/>
    <x v="3760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6666666666666"/>
    <s v="theater/musical"/>
    <s v="theater"/>
    <s v="musical"/>
    <x v="3761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.24"/>
    <n v="47.428571428571431"/>
    <s v="theater/musical"/>
    <s v="theater"/>
    <s v="musical"/>
    <x v="3762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35064935064929"/>
    <s v="theater/musical"/>
    <s v="theater"/>
    <s v="musical"/>
    <x v="3763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55555555555557"/>
    <s v="theater/musical"/>
    <s v="theater"/>
    <s v="musical"/>
    <x v="3764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.45714285714286"/>
    <n v="74.224299065420567"/>
    <s v="theater/musical"/>
    <s v="theater"/>
    <s v="musical"/>
    <x v="3765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2.65010000000001"/>
    <n v="106.9271875"/>
    <s v="theater/musical"/>
    <s v="theater"/>
    <s v="musical"/>
    <x v="3766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6.75"/>
    <n v="41.696428571428569"/>
    <s v="theater/musical"/>
    <s v="theater"/>
    <s v="musical"/>
    <x v="3767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7.65274999999998"/>
    <n v="74.243275862068955"/>
    <s v="theater/musical"/>
    <s v="theater"/>
    <s v="musical"/>
    <x v="3768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3333333333329"/>
    <s v="theater/musical"/>
    <s v="theater"/>
    <s v="musical"/>
    <x v="3769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s v="theater/musical"/>
    <s v="theater"/>
    <s v="musical"/>
    <x v="3770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1052631578945"/>
    <s v="theater/musical"/>
    <s v="theater"/>
    <s v="musical"/>
    <x v="377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.2"/>
    <n v="166.96969696969697"/>
    <s v="theater/musical"/>
    <s v="theater"/>
    <s v="musical"/>
    <x v="3772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.2"/>
    <n v="94.912280701754383"/>
    <s v="theater/musical"/>
    <s v="theater"/>
    <s v="musical"/>
    <x v="3773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s v="theater/musical"/>
    <s v="theater"/>
    <s v="musical"/>
    <x v="3774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.25"/>
    <n v="143.21428571428572"/>
    <s v="theater/musical"/>
    <s v="theater"/>
    <s v="musical"/>
    <x v="3775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6.71250000000001"/>
    <n v="90.819148936170208"/>
    <s v="theater/musical"/>
    <s v="theater"/>
    <s v="musical"/>
    <x v="3776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.19999999999999"/>
    <n v="48.542372881355931"/>
    <s v="theater/musical"/>
    <s v="theater"/>
    <s v="musical"/>
    <x v="3777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.04166666666667"/>
    <n v="70.027777777777771"/>
    <s v="theater/musical"/>
    <s v="theater"/>
    <s v="musical"/>
    <x v="3778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3.98"/>
    <n v="135.62608695652173"/>
    <s v="theater/musical"/>
    <s v="theater"/>
    <s v="musical"/>
    <x v="3779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s v="theater/musical"/>
    <s v="theater"/>
    <s v="musical"/>
    <x v="378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09.66666666666667"/>
    <n v="94.90384615384616"/>
    <s v="theater/musical"/>
    <s v="theater"/>
    <s v="musical"/>
    <x v="378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1.75"/>
    <n v="75.370370370370367"/>
    <s v="theater/musical"/>
    <s v="theater"/>
    <s v="musical"/>
    <x v="3782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8.91666666666666"/>
    <n v="64.458333333333329"/>
    <s v="theater/musical"/>
    <s v="theater"/>
    <s v="musical"/>
    <x v="3783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n v="115"/>
    <s v="theater/musical"/>
    <s v="theater"/>
    <s v="musical"/>
    <x v="3784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0.75"/>
    <n v="100.5"/>
    <s v="theater/musical"/>
    <s v="theater"/>
    <s v="musical"/>
    <x v="3785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0.96666666666665"/>
    <n v="93.774647887323937"/>
    <s v="theater/musical"/>
    <s v="theater"/>
    <s v="musical"/>
    <x v="3786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.28571428571429"/>
    <n v="35.1"/>
    <s v="theater/musical"/>
    <s v="theater"/>
    <s v="musical"/>
    <x v="3787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0.66666666666666674"/>
    <m/>
    <s v="theater/musical"/>
    <s v="theater"/>
    <s v="musical"/>
    <x v="3788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"/>
    <m/>
    <s v="theater/musical"/>
    <s v="theater"/>
    <s v="musical"/>
    <x v="3789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m/>
    <s v="theater/musical"/>
    <s v="theater"/>
    <s v="musical"/>
    <x v="3790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m/>
    <s v="theater/musical"/>
    <s v="theater"/>
    <s v="musical"/>
    <x v="3791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.27999999999999997"/>
    <m/>
    <s v="theater/musical"/>
    <s v="theater"/>
    <s v="musical"/>
    <x v="3792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59.657142857142851"/>
    <m/>
    <s v="theater/musical"/>
    <s v="theater"/>
    <s v="musical"/>
    <x v="3793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m/>
    <s v="theater/musical"/>
    <s v="theater"/>
    <s v="musical"/>
    <x v="3794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7"/>
    <m/>
    <s v="theater/musical"/>
    <s v="theater"/>
    <s v="musical"/>
    <x v="3795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4E-3"/>
    <m/>
    <s v="theater/musical"/>
    <s v="theater"/>
    <s v="musical"/>
    <x v="3796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89.666666666666657"/>
    <m/>
    <s v="theater/musical"/>
    <s v="theater"/>
    <s v="musical"/>
    <x v="3797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4"/>
    <m/>
    <s v="theater/musical"/>
    <s v="theater"/>
    <s v="musical"/>
    <x v="3798"/>
    <x v="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199999999999996"/>
    <m/>
    <s v="theater/musical"/>
    <s v="theater"/>
    <s v="musical"/>
    <x v="3799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"/>
    <m/>
    <s v="theater/musical"/>
    <s v="theater"/>
    <s v="musical"/>
    <x v="3800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2"/>
    <m/>
    <s v="theater/musical"/>
    <s v="theater"/>
    <s v="musical"/>
    <x v="3801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m/>
    <s v="theater/musical"/>
    <s v="theater"/>
    <s v="musical"/>
    <x v="3802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19.650000000000002"/>
    <m/>
    <s v="theater/musical"/>
    <s v="theater"/>
    <s v="musical"/>
    <x v="3803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m/>
    <s v="theater/musical"/>
    <s v="theater"/>
    <s v="musical"/>
    <x v="3804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E-3"/>
    <m/>
    <s v="theater/musical"/>
    <s v="theater"/>
    <s v="musical"/>
    <x v="380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6E-2"/>
    <m/>
    <s v="theater/musical"/>
    <s v="theater"/>
    <s v="musical"/>
    <x v="3806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.333333333333336"/>
    <m/>
    <s v="theater/musical"/>
    <s v="theater"/>
    <s v="musical"/>
    <x v="3807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66666666666664"/>
    <s v="theater/plays"/>
    <s v="theater"/>
    <s v="plays"/>
    <x v="3808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.25"/>
    <n v="53.289473684210527"/>
    <s v="theater/plays"/>
    <s v="theater"/>
    <s v="plays"/>
    <x v="3809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1.73333333333333"/>
    <n v="70.230769230769226"/>
    <s v="theater/plays"/>
    <s v="theater"/>
    <s v="plays"/>
    <x v="3810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1052631578945"/>
    <s v="theater/plays"/>
    <s v="theater"/>
    <s v="plays"/>
    <x v="381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09.55"/>
    <n v="199.18181818181819"/>
    <s v="theater/plays"/>
    <s v="theater"/>
    <s v="plays"/>
    <x v="3812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0.95190476190474"/>
    <n v="78.518148148148143"/>
    <s v="theater/plays"/>
    <s v="theater"/>
    <s v="plays"/>
    <x v="3813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.13333333333333"/>
    <n v="61.823529411764703"/>
    <s v="theater/plays"/>
    <s v="theater"/>
    <s v="plays"/>
    <x v="3814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.001"/>
    <n v="50.000500000000002"/>
    <s v="theater/plays"/>
    <s v="theater"/>
    <s v="plays"/>
    <x v="3815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.238"/>
    <n v="48.339729729729726"/>
    <s v="theater/plays"/>
    <s v="theater"/>
    <s v="plays"/>
    <x v="3816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.25"/>
    <n v="107.25"/>
    <s v="theater/plays"/>
    <s v="theater"/>
    <s v="plays"/>
    <x v="3817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n v="57"/>
    <s v="theater/plays"/>
    <s v="theater"/>
    <s v="plays"/>
    <x v="3818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.4"/>
    <n v="40.92307692307692"/>
    <s v="theater/plays"/>
    <s v="theater"/>
    <s v="plays"/>
    <x v="3819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.33333333333334"/>
    <n v="21.5"/>
    <s v="theater/plays"/>
    <s v="theater"/>
    <s v="plays"/>
    <x v="3820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4.54285714285714"/>
    <n v="79.543478260869563"/>
    <s v="theater/plays"/>
    <s v="theater"/>
    <s v="plays"/>
    <x v="382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.02000000000001"/>
    <n v="72.381578947368425"/>
    <s v="theater/plays"/>
    <s v="theater"/>
    <s v="plays"/>
    <x v="3822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4146341463421"/>
    <s v="theater/plays"/>
    <s v="theater"/>
    <s v="plays"/>
    <x v="3823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1428571428569"/>
    <s v="theater/plays"/>
    <s v="theater"/>
    <s v="plays"/>
    <x v="3824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.42"/>
    <n v="107.57142857142857"/>
    <s v="theater/plays"/>
    <s v="theater"/>
    <s v="plays"/>
    <x v="3825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.16666666666667"/>
    <n v="27.5"/>
    <s v="theater/plays"/>
    <s v="theater"/>
    <s v="plays"/>
    <x v="3826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2.66666666666666"/>
    <n v="70.461538461538467"/>
    <s v="theater/plays"/>
    <s v="theater"/>
    <s v="plays"/>
    <x v="3827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142857142858"/>
    <s v="theater/plays"/>
    <s v="theater"/>
    <s v="plays"/>
    <x v="3828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.2"/>
    <n v="62.625"/>
    <s v="theater/plays"/>
    <s v="theater"/>
    <s v="plays"/>
    <x v="3829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s v="theater/plays"/>
    <s v="theater"/>
    <s v="plays"/>
    <x v="3830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.02199999999999"/>
    <n v="58.901111111111113"/>
    <s v="theater/plays"/>
    <s v="theater"/>
    <s v="plays"/>
    <x v="383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4.66666666666666"/>
    <n v="139.55555555555554"/>
    <s v="theater/plays"/>
    <s v="theater"/>
    <s v="plays"/>
    <x v="3832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6.66666666666667"/>
    <n v="70"/>
    <s v="theater/plays"/>
    <s v="theater"/>
    <s v="plays"/>
    <x v="3833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.03333333333333"/>
    <n v="57.385964912280699"/>
    <s v="theater/plays"/>
    <s v="theater"/>
    <s v="plays"/>
    <x v="3834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s v="theater/plays"/>
    <s v="theater"/>
    <s v="plays"/>
    <x v="3835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2.5"/>
    <n v="64.285714285714292"/>
    <s v="theater/plays"/>
    <s v="theater"/>
    <s v="plays"/>
    <x v="3836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.1"/>
    <n v="120.11764705882354"/>
    <s v="theater/plays"/>
    <s v="theater"/>
    <s v="plays"/>
    <x v="3837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0.824"/>
    <n v="1008.24"/>
    <s v="theater/plays"/>
    <s v="theater"/>
    <s v="plays"/>
    <x v="3838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.25"/>
    <n v="63.28125"/>
    <s v="theater/plays"/>
    <s v="theater"/>
    <s v="plays"/>
    <x v="3839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66666666666668"/>
    <s v="theater/plays"/>
    <s v="theater"/>
    <s v="plays"/>
    <x v="3840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00000000000006"/>
    <m/>
    <s v="theater/plays"/>
    <s v="theater"/>
    <s v="plays"/>
    <x v="384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1.94"/>
    <m/>
    <s v="theater/plays"/>
    <s v="theater"/>
    <s v="plays"/>
    <x v="3842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.3"/>
    <m/>
    <s v="theater/plays"/>
    <s v="theater"/>
    <s v="plays"/>
    <x v="3843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.489795918367342"/>
    <m/>
    <s v="theater/plays"/>
    <s v="theater"/>
    <s v="plays"/>
    <x v="3844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5"/>
    <m/>
    <s v="theater/plays"/>
    <s v="theater"/>
    <s v="plays"/>
    <x v="3845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"/>
    <m/>
    <s v="theater/plays"/>
    <s v="theater"/>
    <s v="plays"/>
    <x v="3846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.161904761904761"/>
    <m/>
    <s v="theater/plays"/>
    <s v="theater"/>
    <s v="plays"/>
    <x v="3847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.376923076923077"/>
    <m/>
    <s v="theater/plays"/>
    <s v="theater"/>
    <s v="plays"/>
    <x v="3848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"/>
    <m/>
    <s v="theater/plays"/>
    <s v="theater"/>
    <s v="plays"/>
    <x v="3849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8"/>
    <m/>
    <s v="theater/plays"/>
    <s v="theater"/>
    <s v="plays"/>
    <x v="3850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.08"/>
    <m/>
    <s v="theater/plays"/>
    <s v="theater"/>
    <s v="plays"/>
    <x v="385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.2"/>
    <m/>
    <s v="theater/plays"/>
    <s v="theater"/>
    <s v="plays"/>
    <x v="3852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9E-2"/>
    <m/>
    <s v="theater/plays"/>
    <s v="theater"/>
    <s v="plays"/>
    <x v="3853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.254545454545454"/>
    <m/>
    <s v="theater/plays"/>
    <s v="theater"/>
    <s v="plays"/>
    <x v="3854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"/>
    <m/>
    <s v="theater/plays"/>
    <s v="theater"/>
    <s v="plays"/>
    <x v="3855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.02"/>
    <m/>
    <s v="theater/plays"/>
    <s v="theater"/>
    <s v="plays"/>
    <x v="3856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2"/>
    <m/>
    <s v="theater/plays"/>
    <s v="theater"/>
    <s v="plays"/>
    <x v="3857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m/>
    <s v="theater/plays"/>
    <s v="theater"/>
    <s v="plays"/>
    <x v="3858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.04"/>
    <m/>
    <s v="theater/plays"/>
    <s v="theater"/>
    <s v="plays"/>
    <x v="3859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7.666666666666668"/>
    <m/>
    <s v="theater/plays"/>
    <s v="theater"/>
    <s v="plays"/>
    <x v="3860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m/>
    <s v="theater/plays"/>
    <s v="theater"/>
    <s v="plays"/>
    <x v="386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2"/>
    <m/>
    <s v="theater/plays"/>
    <s v="theater"/>
    <s v="plays"/>
    <x v="3862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m/>
    <s v="theater/plays"/>
    <s v="theater"/>
    <s v="plays"/>
    <x v="3863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"/>
    <m/>
    <s v="theater/plays"/>
    <s v="theater"/>
    <s v="plays"/>
    <x v="3864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6.937422295897225"/>
    <m/>
    <s v="theater/plays"/>
    <s v="theater"/>
    <s v="plays"/>
    <x v="3865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0.54999999999999993"/>
    <m/>
    <s v="theater/plays"/>
    <s v="theater"/>
    <s v="plays"/>
    <x v="3866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2.55"/>
    <m/>
    <s v="theater/plays"/>
    <s v="theater"/>
    <s v="plays"/>
    <x v="3867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.2"/>
    <m/>
    <s v="theater/musical"/>
    <s v="theater"/>
    <s v="musical"/>
    <x v="3868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01"/>
    <m/>
    <s v="theater/musical"/>
    <s v="theater"/>
    <s v="musical"/>
    <x v="3869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m/>
    <s v="theater/musical"/>
    <s v="theater"/>
    <s v="musical"/>
    <x v="3870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7"/>
    <m/>
    <s v="theater/musical"/>
    <s v="theater"/>
    <s v="musical"/>
    <x v="3871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m/>
    <s v="theater/musical"/>
    <s v="theater"/>
    <s v="musical"/>
    <x v="3872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m/>
    <s v="theater/musical"/>
    <s v="theater"/>
    <s v="musical"/>
    <x v="3873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m/>
    <s v="theater/musical"/>
    <s v="theater"/>
    <s v="musical"/>
    <x v="3874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m/>
    <s v="theater/musical"/>
    <s v="theater"/>
    <s v="musical"/>
    <x v="3875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2.794871794871788"/>
    <m/>
    <s v="theater/musical"/>
    <s v="theater"/>
    <s v="musical"/>
    <x v="3876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5"/>
    <m/>
    <s v="theater/musical"/>
    <s v="theater"/>
    <s v="musical"/>
    <x v="3877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2E-2"/>
    <m/>
    <s v="theater/musical"/>
    <s v="theater"/>
    <s v="musical"/>
    <x v="3878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m/>
    <s v="theater/musical"/>
    <s v="theater"/>
    <s v="musical"/>
    <x v="3879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.066666666666665"/>
    <m/>
    <s v="theater/musical"/>
    <s v="theater"/>
    <s v="musical"/>
    <x v="3880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m/>
    <s v="theater/musical"/>
    <s v="theater"/>
    <s v="musical"/>
    <x v="388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m/>
    <s v="theater/musical"/>
    <s v="theater"/>
    <s v="musical"/>
    <x v="3882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m/>
    <s v="theater/musical"/>
    <s v="theater"/>
    <s v="musical"/>
    <x v="3883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m/>
    <s v="theater/musical"/>
    <s v="theater"/>
    <s v="musical"/>
    <x v="3884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m/>
    <s v="theater/musical"/>
    <s v="theater"/>
    <s v="musical"/>
    <x v="3885"/>
    <x v="6"/>
  </r>
  <r>
    <n v="3886"/>
    <s v="a (Canceled)"/>
    <n v="1"/>
    <n v="10000"/>
    <n v="0"/>
    <x v="1"/>
    <x v="2"/>
    <s v="AUD"/>
    <n v="1418275702"/>
    <n v="1415683702"/>
    <b v="0"/>
    <n v="0"/>
    <b v="0"/>
    <n v="0"/>
    <m/>
    <s v="theater/musical"/>
    <s v="theater"/>
    <s v="musical"/>
    <x v="3886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"/>
    <m/>
    <s v="theater/musical"/>
    <s v="theater"/>
    <s v="musical"/>
    <x v="3887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.1"/>
    <m/>
    <s v="theater/plays"/>
    <s v="theater"/>
    <s v="plays"/>
    <x v="3888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"/>
    <m/>
    <s v="theater/plays"/>
    <s v="theater"/>
    <s v="plays"/>
    <x v="3889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6.826666666666668"/>
    <m/>
    <s v="theater/plays"/>
    <s v="theater"/>
    <s v="plays"/>
    <x v="3890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2.5"/>
    <m/>
    <s v="theater/plays"/>
    <s v="theater"/>
    <s v="plays"/>
    <x v="389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m/>
    <s v="theater/plays"/>
    <s v="theater"/>
    <s v="plays"/>
    <x v="3892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1.55"/>
    <m/>
    <s v="theater/plays"/>
    <s v="theater"/>
    <s v="plays"/>
    <x v="3893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3"/>
    <m/>
    <s v="theater/plays"/>
    <s v="theater"/>
    <s v="plays"/>
    <x v="3894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m/>
    <s v="theater/plays"/>
    <s v="theater"/>
    <s v="plays"/>
    <x v="3895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0.625"/>
    <m/>
    <s v="theater/plays"/>
    <s v="theater"/>
    <s v="plays"/>
    <x v="3896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7.599999999999998"/>
    <m/>
    <s v="theater/plays"/>
    <s v="theater"/>
    <s v="plays"/>
    <x v="3897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2.56"/>
    <m/>
    <s v="theater/plays"/>
    <s v="theater"/>
    <s v="plays"/>
    <x v="3898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"/>
    <m/>
    <s v="theater/plays"/>
    <s v="theater"/>
    <s v="plays"/>
    <x v="3899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4"/>
    <m/>
    <s v="theater/plays"/>
    <s v="theater"/>
    <s v="plays"/>
    <x v="3900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0.83333333333333337"/>
    <m/>
    <s v="theater/plays"/>
    <s v="theater"/>
    <s v="plays"/>
    <x v="390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8.833333333333336"/>
    <m/>
    <s v="theater/plays"/>
    <s v="theater"/>
    <s v="plays"/>
    <x v="3902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m/>
    <s v="theater/plays"/>
    <s v="theater"/>
    <s v="plays"/>
    <x v="3903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.03"/>
    <m/>
    <s v="theater/plays"/>
    <s v="theater"/>
    <s v="plays"/>
    <x v="3904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1.533333333333333"/>
    <m/>
    <s v="theater/plays"/>
    <s v="theater"/>
    <s v="plays"/>
    <x v="3905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.333333333333329"/>
    <m/>
    <s v="theater/plays"/>
    <s v="theater"/>
    <s v="plays"/>
    <x v="3906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.299999999999999"/>
    <m/>
    <s v="theater/plays"/>
    <s v="theater"/>
    <s v="plays"/>
    <x v="3907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9"/>
    <m/>
    <s v="theater/plays"/>
    <s v="theater"/>
    <s v="plays"/>
    <x v="3908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.22499999999999998"/>
    <m/>
    <s v="theater/plays"/>
    <s v="theater"/>
    <s v="plays"/>
    <x v="3909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5"/>
    <m/>
    <s v="theater/plays"/>
    <s v="theater"/>
    <s v="plays"/>
    <x v="3910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.412500000000001"/>
    <m/>
    <s v="theater/plays"/>
    <s v="theater"/>
    <s v="plays"/>
    <x v="391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1E-3"/>
    <m/>
    <s v="theater/plays"/>
    <s v="theater"/>
    <s v="plays"/>
    <x v="3912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m/>
    <s v="theater/plays"/>
    <s v="theater"/>
    <s v="plays"/>
    <x v="3913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.36"/>
    <m/>
    <s v="theater/plays"/>
    <s v="theater"/>
    <s v="plays"/>
    <x v="3914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.33333333333333337"/>
    <m/>
    <s v="theater/plays"/>
    <s v="theater"/>
    <s v="plays"/>
    <x v="3915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m/>
    <s v="theater/plays"/>
    <s v="theater"/>
    <s v="plays"/>
    <x v="3916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.2857142857142857"/>
    <m/>
    <s v="theater/plays"/>
    <s v="theater"/>
    <s v="plays"/>
    <x v="3917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.2"/>
    <m/>
    <s v="theater/plays"/>
    <s v="theater"/>
    <s v="plays"/>
    <x v="3918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8"/>
    <m/>
    <s v="theater/plays"/>
    <s v="theater"/>
    <s v="plays"/>
    <x v="3919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4"/>
    <m/>
    <s v="theater/plays"/>
    <s v="theater"/>
    <s v="plays"/>
    <x v="3920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m/>
    <s v="theater/plays"/>
    <s v="theater"/>
    <s v="plays"/>
    <x v="392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9"/>
    <m/>
    <s v="theater/plays"/>
    <s v="theater"/>
    <s v="plays"/>
    <x v="3922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.034782608695652"/>
    <m/>
    <s v="theater/plays"/>
    <s v="theater"/>
    <s v="plays"/>
    <x v="3923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.266666666666667"/>
    <m/>
    <s v="theater/plays"/>
    <s v="theater"/>
    <s v="plays"/>
    <x v="3924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m/>
    <s v="theater/plays"/>
    <s v="theater"/>
    <s v="plays"/>
    <x v="3925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.3"/>
    <m/>
    <s v="theater/plays"/>
    <s v="theater"/>
    <s v="plays"/>
    <x v="3926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m/>
    <s v="theater/plays"/>
    <s v="theater"/>
    <s v="plays"/>
    <x v="3927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.020000000000001"/>
    <m/>
    <s v="theater/plays"/>
    <s v="theater"/>
    <s v="plays"/>
    <x v="3928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0000000000001"/>
    <m/>
    <s v="theater/plays"/>
    <s v="theater"/>
    <s v="plays"/>
    <x v="3929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m/>
    <s v="theater/plays"/>
    <s v="theater"/>
    <s v="plays"/>
    <x v="3930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m/>
    <s v="theater/plays"/>
    <s v="theater"/>
    <s v="plays"/>
    <x v="393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2E-3"/>
    <m/>
    <s v="theater/plays"/>
    <s v="theater"/>
    <s v="plays"/>
    <x v="3932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5.742857142857142"/>
    <m/>
    <s v="theater/plays"/>
    <s v="theater"/>
    <s v="plays"/>
    <x v="3933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m/>
    <s v="theater/plays"/>
    <s v="theater"/>
    <s v="plays"/>
    <x v="3934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3.833333333333336"/>
    <m/>
    <s v="theater/plays"/>
    <s v="theater"/>
    <s v="plays"/>
    <x v="3935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m/>
    <s v="theater/plays"/>
    <s v="theater"/>
    <s v="plays"/>
    <x v="3936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.135181975736558"/>
    <m/>
    <s v="theater/plays"/>
    <s v="theater"/>
    <s v="plays"/>
    <x v="3937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.196620583717358"/>
    <m/>
    <s v="theater/plays"/>
    <s v="theater"/>
    <s v="plays"/>
    <x v="3938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.1"/>
    <m/>
    <s v="theater/plays"/>
    <s v="theater"/>
    <s v="plays"/>
    <x v="3939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.22"/>
    <m/>
    <s v="theater/plays"/>
    <s v="theater"/>
    <s v="plays"/>
    <x v="3940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0.90909090909090906"/>
    <m/>
    <s v="theater/plays"/>
    <s v="theater"/>
    <s v="plays"/>
    <x v="394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m/>
    <s v="theater/plays"/>
    <s v="theater"/>
    <s v="plays"/>
    <x v="3942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5.64"/>
    <m/>
    <s v="theater/plays"/>
    <s v="theater"/>
    <s v="plays"/>
    <x v="3943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m/>
    <s v="theater/plays"/>
    <s v="theater"/>
    <s v="plays"/>
    <x v="3944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.25"/>
    <m/>
    <s v="theater/plays"/>
    <s v="theater"/>
    <s v="plays"/>
    <x v="3945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"/>
    <m/>
    <s v="theater/plays"/>
    <s v="theater"/>
    <s v="plays"/>
    <x v="3946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3"/>
    <m/>
    <s v="theater/plays"/>
    <s v="theater"/>
    <s v="plays"/>
    <x v="3947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m/>
    <s v="theater/plays"/>
    <s v="theater"/>
    <s v="plays"/>
    <x v="3948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5.770000000000001"/>
    <m/>
    <s v="theater/plays"/>
    <s v="theater"/>
    <s v="plays"/>
    <x v="3949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0.625"/>
    <m/>
    <s v="theater/plays"/>
    <s v="theater"/>
    <s v="plays"/>
    <x v="3950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1E-4"/>
    <m/>
    <s v="theater/plays"/>
    <s v="theater"/>
    <s v="plays"/>
    <x v="395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2"/>
    <m/>
    <s v="theater/plays"/>
    <s v="theater"/>
    <s v="plays"/>
    <x v="3952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m/>
    <s v="theater/plays"/>
    <s v="theater"/>
    <s v="plays"/>
    <x v="3953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m/>
    <s v="theater/plays"/>
    <s v="theater"/>
    <s v="plays"/>
    <x v="3954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.285714285714285"/>
    <m/>
    <s v="theater/plays"/>
    <s v="theater"/>
    <s v="plays"/>
    <x v="3955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m/>
    <s v="theater/plays"/>
    <s v="theater"/>
    <s v="plays"/>
    <x v="3956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2"/>
    <m/>
    <s v="theater/plays"/>
    <s v="theater"/>
    <s v="plays"/>
    <x v="3957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.049999999999997"/>
    <m/>
    <s v="theater/plays"/>
    <s v="theater"/>
    <s v="plays"/>
    <x v="3958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.333333333333336"/>
    <m/>
    <s v="theater/plays"/>
    <s v="theater"/>
    <s v="plays"/>
    <x v="3959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5"/>
    <m/>
    <s v="theater/plays"/>
    <s v="theater"/>
    <s v="plays"/>
    <x v="3960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.42"/>
    <m/>
    <s v="theater/plays"/>
    <s v="theater"/>
    <s v="plays"/>
    <x v="396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"/>
    <m/>
    <s v="theater/plays"/>
    <s v="theater"/>
    <s v="plays"/>
    <x v="3962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m/>
    <s v="theater/plays"/>
    <s v="theater"/>
    <s v="plays"/>
    <x v="3963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"/>
    <m/>
    <s v="theater/plays"/>
    <s v="theater"/>
    <s v="plays"/>
    <x v="3964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.249999999999998"/>
    <m/>
    <s v="theater/plays"/>
    <s v="theater"/>
    <s v="plays"/>
    <x v="3965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0.6"/>
    <m/>
    <s v="theater/plays"/>
    <s v="theater"/>
    <s v="plays"/>
    <x v="3966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.117647058823529"/>
    <m/>
    <s v="theater/plays"/>
    <s v="theater"/>
    <s v="plays"/>
    <x v="3967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0.54"/>
    <m/>
    <s v="theater/plays"/>
    <s v="theater"/>
    <s v="plays"/>
    <x v="3968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4"/>
    <m/>
    <s v="theater/plays"/>
    <s v="theater"/>
    <s v="plays"/>
    <x v="3969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2"/>
    <m/>
    <s v="theater/plays"/>
    <s v="theater"/>
    <s v="plays"/>
    <x v="3970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0.97142857142857131"/>
    <m/>
    <s v="theater/plays"/>
    <s v="theater"/>
    <s v="plays"/>
    <x v="397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.099999999999998"/>
    <m/>
    <s v="theater/plays"/>
    <s v="theater"/>
    <s v="plays"/>
    <x v="3972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.100000000000009"/>
    <m/>
    <s v="theater/plays"/>
    <s v="theater"/>
    <s v="plays"/>
    <x v="3973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m/>
    <s v="theater/plays"/>
    <s v="theater"/>
    <s v="plays"/>
    <x v="3974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m/>
    <s v="theater/plays"/>
    <s v="theater"/>
    <s v="plays"/>
    <x v="3975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7.692307692307693"/>
    <m/>
    <s v="theater/plays"/>
    <s v="theater"/>
    <s v="plays"/>
    <x v="3976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2"/>
    <m/>
    <s v="theater/plays"/>
    <s v="theater"/>
    <s v="plays"/>
    <x v="3977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0.7"/>
    <m/>
    <s v="theater/plays"/>
    <s v="theater"/>
    <s v="plays"/>
    <x v="3978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"/>
    <m/>
    <s v="theater/plays"/>
    <s v="theater"/>
    <s v="plays"/>
    <x v="3979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m/>
    <s v="theater/plays"/>
    <s v="theater"/>
    <s v="plays"/>
    <x v="3980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"/>
    <m/>
    <s v="theater/plays"/>
    <s v="theater"/>
    <s v="plays"/>
    <x v="398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m/>
    <s v="theater/plays"/>
    <s v="theater"/>
    <s v="plays"/>
    <x v="3982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4.802513464991023"/>
    <m/>
    <s v="theater/plays"/>
    <s v="theater"/>
    <s v="plays"/>
    <x v="398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"/>
    <m/>
    <s v="theater/plays"/>
    <s v="theater"/>
    <s v="plays"/>
    <x v="3984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.049999999999997"/>
    <m/>
    <s v="theater/plays"/>
    <s v="theater"/>
    <s v="plays"/>
    <x v="3985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"/>
    <m/>
    <s v="theater/plays"/>
    <s v="theater"/>
    <s v="plays"/>
    <x v="3986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7.75"/>
    <m/>
    <s v="theater/plays"/>
    <s v="theater"/>
    <s v="plays"/>
    <x v="3987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"/>
    <m/>
    <s v="theater/plays"/>
    <s v="theater"/>
    <s v="plays"/>
    <x v="3988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m/>
    <s v="theater/plays"/>
    <s v="theater"/>
    <s v="plays"/>
    <x v="3989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"/>
    <m/>
    <s v="theater/plays"/>
    <s v="theater"/>
    <s v="plays"/>
    <x v="3990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m/>
    <s v="theater/plays"/>
    <s v="theater"/>
    <s v="plays"/>
    <x v="399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"/>
    <m/>
    <s v="theater/plays"/>
    <s v="theater"/>
    <s v="plays"/>
    <x v="3992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1E-3"/>
    <m/>
    <s v="theater/plays"/>
    <s v="theater"/>
    <s v="plays"/>
    <x v="3993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.25"/>
    <m/>
    <s v="theater/plays"/>
    <s v="theater"/>
    <s v="plays"/>
    <x v="3994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m/>
    <s v="theater/plays"/>
    <s v="theater"/>
    <s v="plays"/>
    <x v="3995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6.566666666666666"/>
    <m/>
    <s v="theater/plays"/>
    <s v="theater"/>
    <s v="plays"/>
    <x v="3996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m/>
    <s v="theater/plays"/>
    <s v="theater"/>
    <s v="plays"/>
    <x v="3997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.199999999999996"/>
    <m/>
    <s v="theater/plays"/>
    <s v="theater"/>
    <s v="plays"/>
    <x v="3998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6.514285714285716"/>
    <m/>
    <s v="theater/plays"/>
    <s v="theater"/>
    <s v="plays"/>
    <x v="3999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.125"/>
    <m/>
    <s v="theater/plays"/>
    <s v="theater"/>
    <s v="plays"/>
    <x v="4000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7.75"/>
    <m/>
    <s v="theater/plays"/>
    <s v="theater"/>
    <s v="plays"/>
    <x v="400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399999999999999"/>
    <m/>
    <s v="theater/plays"/>
    <s v="theater"/>
    <s v="plays"/>
    <x v="4002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.050000000000001"/>
    <m/>
    <s v="theater/plays"/>
    <s v="theater"/>
    <s v="plays"/>
    <x v="4003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.2"/>
    <m/>
    <s v="theater/plays"/>
    <s v="theater"/>
    <s v="plays"/>
    <x v="4004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5"/>
    <m/>
    <s v="theater/plays"/>
    <s v="theater"/>
    <s v="plays"/>
    <x v="4005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1E-3"/>
    <m/>
    <s v="theater/plays"/>
    <s v="theater"/>
    <s v="plays"/>
    <x v="4006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.25"/>
    <m/>
    <s v="theater/plays"/>
    <s v="theater"/>
    <s v="plays"/>
    <x v="4007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m/>
    <s v="theater/plays"/>
    <s v="theater"/>
    <s v="plays"/>
    <x v="4008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6"/>
    <m/>
    <s v="theater/plays"/>
    <s v="theater"/>
    <s v="plays"/>
    <x v="4009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.194444444444443"/>
    <m/>
    <s v="theater/plays"/>
    <s v="theater"/>
    <s v="plays"/>
    <x v="4010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6"/>
    <m/>
    <s v="theater/plays"/>
    <s v="theater"/>
    <s v="plays"/>
    <x v="401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m/>
    <s v="theater/plays"/>
    <s v="theater"/>
    <s v="plays"/>
    <x v="4012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3"/>
    <m/>
    <s v="theater/plays"/>
    <s v="theater"/>
    <s v="plays"/>
    <x v="4013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m/>
    <s v="theater/plays"/>
    <s v="theater"/>
    <s v="plays"/>
    <x v="4014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2"/>
    <m/>
    <s v="theater/plays"/>
    <s v="theater"/>
    <s v="plays"/>
    <x v="4015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.000000000000002"/>
    <m/>
    <s v="theater/plays"/>
    <s v="theater"/>
    <s v="plays"/>
    <x v="4016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"/>
    <m/>
    <s v="theater/plays"/>
    <s v="theater"/>
    <s v="plays"/>
    <x v="4017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9"/>
    <m/>
    <s v="theater/plays"/>
    <s v="theater"/>
    <s v="plays"/>
    <x v="4018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0.82857142857142851"/>
    <m/>
    <s v="theater/plays"/>
    <s v="theater"/>
    <s v="plays"/>
    <x v="4019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6.666666666666664"/>
    <m/>
    <s v="theater/plays"/>
    <s v="theater"/>
    <s v="plays"/>
    <x v="4020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0.83333333333333337"/>
    <m/>
    <s v="theater/plays"/>
    <s v="theater"/>
    <s v="plays"/>
    <x v="402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69.561111111111103"/>
    <m/>
    <s v="theater/plays"/>
    <s v="theater"/>
    <s v="plays"/>
    <x v="4022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m/>
    <s v="theater/plays"/>
    <s v="theater"/>
    <s v="plays"/>
    <x v="4023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"/>
    <m/>
    <s v="theater/plays"/>
    <s v="theater"/>
    <s v="plays"/>
    <x v="4024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m/>
    <s v="theater/plays"/>
    <s v="theater"/>
    <s v="plays"/>
    <x v="4025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m/>
    <s v="theater/plays"/>
    <s v="theater"/>
    <s v="plays"/>
    <x v="4026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"/>
    <m/>
    <s v="theater/plays"/>
    <s v="theater"/>
    <s v="plays"/>
    <x v="4027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.050000000000004"/>
    <m/>
    <s v="theater/plays"/>
    <s v="theater"/>
    <s v="plays"/>
    <x v="4028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m/>
    <s v="theater/plays"/>
    <s v="theater"/>
    <s v="plays"/>
    <x v="4029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m/>
    <s v="theater/plays"/>
    <s v="theater"/>
    <s v="plays"/>
    <x v="4030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m/>
    <s v="theater/plays"/>
    <s v="theater"/>
    <s v="plays"/>
    <x v="403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3"/>
    <m/>
    <s v="theater/plays"/>
    <s v="theater"/>
    <s v="plays"/>
    <x v="4032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5.698702928870294"/>
    <m/>
    <s v="theater/plays"/>
    <s v="theater"/>
    <s v="plays"/>
    <x v="4033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6"/>
    <m/>
    <s v="theater/plays"/>
    <s v="theater"/>
    <s v="plays"/>
    <x v="4034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6.85"/>
    <m/>
    <s v="theater/plays"/>
    <s v="theater"/>
    <s v="plays"/>
    <x v="4035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.05"/>
    <m/>
    <s v="theater/plays"/>
    <s v="theater"/>
    <s v="plays"/>
    <x v="4036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.428571428571429"/>
    <m/>
    <s v="theater/plays"/>
    <s v="theater"/>
    <s v="plays"/>
    <x v="4037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.04"/>
    <m/>
    <s v="theater/plays"/>
    <s v="theater"/>
    <s v="plays"/>
    <x v="4038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m/>
    <s v="theater/plays"/>
    <s v="theater"/>
    <s v="plays"/>
    <x v="4039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.25"/>
    <m/>
    <s v="theater/plays"/>
    <s v="theater"/>
    <s v="plays"/>
    <x v="4040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.42"/>
    <m/>
    <s v="theater/plays"/>
    <s v="theater"/>
    <s v="plays"/>
    <x v="404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.21"/>
    <m/>
    <s v="theater/plays"/>
    <s v="theater"/>
    <s v="plays"/>
    <x v="4042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m/>
    <s v="theater/plays"/>
    <s v="theater"/>
    <s v="plays"/>
    <x v="4043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7.5"/>
    <m/>
    <s v="theater/plays"/>
    <s v="theater"/>
    <s v="plays"/>
    <x v="4044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.02"/>
    <m/>
    <s v="theater/plays"/>
    <s v="theater"/>
    <s v="plays"/>
    <x v="4045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35"/>
    <m/>
    <s v="theater/plays"/>
    <s v="theater"/>
    <s v="plays"/>
    <x v="4046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7"/>
    <m/>
    <s v="theater/plays"/>
    <s v="theater"/>
    <s v="plays"/>
    <x v="4047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7.652941176470588"/>
    <m/>
    <s v="theater/plays"/>
    <s v="theater"/>
    <s v="plays"/>
    <x v="4048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.08"/>
    <m/>
    <s v="theater/plays"/>
    <s v="theater"/>
    <s v="plays"/>
    <x v="4049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6E-2"/>
    <m/>
    <s v="theater/plays"/>
    <s v="theater"/>
    <s v="plays"/>
    <x v="4050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m/>
    <s v="theater/plays"/>
    <s v="theater"/>
    <s v="plays"/>
    <x v="405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7.533333333333339"/>
    <m/>
    <s v="theater/plays"/>
    <s v="theater"/>
    <s v="plays"/>
    <x v="4052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m/>
    <s v="theater/plays"/>
    <s v="theater"/>
    <s v="plays"/>
    <x v="4053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m/>
    <s v="theater/plays"/>
    <s v="theater"/>
    <s v="plays"/>
    <x v="4054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7.62"/>
    <m/>
    <s v="theater/plays"/>
    <s v="theater"/>
    <s v="plays"/>
    <x v="4055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m/>
    <s v="theater/plays"/>
    <s v="theater"/>
    <s v="plays"/>
    <x v="4056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.142857142857142"/>
    <m/>
    <s v="theater/plays"/>
    <s v="theater"/>
    <s v="plays"/>
    <x v="4057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2"/>
    <m/>
    <s v="theater/plays"/>
    <s v="theater"/>
    <s v="plays"/>
    <x v="4058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"/>
    <m/>
    <s v="theater/plays"/>
    <s v="theater"/>
    <s v="plays"/>
    <x v="4059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"/>
    <m/>
    <s v="theater/plays"/>
    <s v="theater"/>
    <s v="plays"/>
    <x v="4060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m/>
    <s v="theater/plays"/>
    <s v="theater"/>
    <s v="plays"/>
    <x v="406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2"/>
    <m/>
    <s v="theater/plays"/>
    <s v="theater"/>
    <s v="plays"/>
    <x v="4062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3"/>
    <m/>
    <s v="theater/plays"/>
    <s v="theater"/>
    <s v="plays"/>
    <x v="4063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.25"/>
    <m/>
    <s v="theater/plays"/>
    <s v="theater"/>
    <s v="plays"/>
    <x v="4064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0.67500000000000004"/>
    <m/>
    <s v="theater/plays"/>
    <s v="theater"/>
    <s v="plays"/>
    <x v="4065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.16666666666666669"/>
    <m/>
    <s v="theater/plays"/>
    <s v="theater"/>
    <s v="plays"/>
    <x v="4066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0.9"/>
    <m/>
    <s v="theater/plays"/>
    <s v="theater"/>
    <s v="plays"/>
    <x v="4067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m/>
    <s v="theater/plays"/>
    <s v="theater"/>
    <s v="plays"/>
    <x v="4068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.4"/>
    <m/>
    <s v="theater/plays"/>
    <s v="theater"/>
    <s v="plays"/>
    <x v="4069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6.5"/>
    <m/>
    <s v="theater/plays"/>
    <s v="theater"/>
    <s v="plays"/>
    <x v="4070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m/>
    <s v="theater/plays"/>
    <s v="theater"/>
    <s v="plays"/>
    <x v="407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.4"/>
    <m/>
    <s v="theater/plays"/>
    <s v="theater"/>
    <s v="plays"/>
    <x v="4072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"/>
    <m/>
    <s v="theater/plays"/>
    <s v="theater"/>
    <s v="plays"/>
    <x v="4073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6.727272727272727"/>
    <m/>
    <s v="theater/plays"/>
    <s v="theater"/>
    <s v="plays"/>
    <x v="4074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8.799999999999997"/>
    <m/>
    <s v="theater/plays"/>
    <s v="theater"/>
    <s v="plays"/>
    <x v="4075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m/>
    <s v="theater/plays"/>
    <s v="theater"/>
    <s v="plays"/>
    <x v="4076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9"/>
    <m/>
    <s v="theater/plays"/>
    <s v="theater"/>
    <s v="plays"/>
    <x v="4077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m/>
    <s v="theater/plays"/>
    <s v="theater"/>
    <s v="plays"/>
    <x v="4078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.16666666666666669"/>
    <m/>
    <s v="theater/plays"/>
    <s v="theater"/>
    <s v="plays"/>
    <x v="4079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m/>
    <s v="theater/plays"/>
    <s v="theater"/>
    <s v="plays"/>
    <x v="4080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5.737410071942445"/>
    <m/>
    <s v="theater/plays"/>
    <s v="theater"/>
    <s v="plays"/>
    <x v="408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m/>
    <s v="theater/plays"/>
    <s v="theater"/>
    <s v="plays"/>
    <x v="4082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1.685714285714287"/>
    <m/>
    <s v="theater/plays"/>
    <s v="theater"/>
    <s v="plays"/>
    <x v="4083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.33333333333333337"/>
    <m/>
    <s v="theater/plays"/>
    <s v="theater"/>
    <s v="plays"/>
    <x v="4084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.2857142857142857"/>
    <m/>
    <s v="theater/plays"/>
    <s v="theater"/>
    <s v="plays"/>
    <x v="4085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"/>
    <m/>
    <s v="theater/plays"/>
    <s v="theater"/>
    <s v="plays"/>
    <x v="4086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m/>
    <s v="theater/plays"/>
    <s v="theater"/>
    <s v="plays"/>
    <x v="4087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0.8"/>
    <m/>
    <s v="theater/plays"/>
    <s v="theater"/>
    <s v="plays"/>
    <x v="4088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"/>
    <m/>
    <s v="theater/plays"/>
    <s v="theater"/>
    <s v="plays"/>
    <x v="4089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"/>
    <m/>
    <s v="theater/plays"/>
    <s v="theater"/>
    <s v="plays"/>
    <x v="4090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2.75"/>
    <m/>
    <s v="theater/plays"/>
    <s v="theater"/>
    <s v="plays"/>
    <x v="409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2"/>
    <m/>
    <s v="theater/plays"/>
    <s v="theater"/>
    <s v="plays"/>
    <x v="4092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"/>
    <m/>
    <s v="theater/plays"/>
    <s v="theater"/>
    <s v="plays"/>
    <x v="4093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6.5"/>
    <m/>
    <s v="theater/plays"/>
    <s v="theater"/>
    <s v="plays"/>
    <x v="4094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7"/>
    <m/>
    <s v="theater/plays"/>
    <s v="theater"/>
    <s v="plays"/>
    <x v="4095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.428571428571429"/>
    <m/>
    <s v="theater/plays"/>
    <s v="theater"/>
    <s v="plays"/>
    <x v="4096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m/>
    <s v="theater/plays"/>
    <s v="theater"/>
    <s v="plays"/>
    <x v="4097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m/>
    <s v="theater/plays"/>
    <s v="theater"/>
    <s v="plays"/>
    <x v="4098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"/>
    <m/>
    <s v="theater/plays"/>
    <s v="theater"/>
    <s v="plays"/>
    <x v="4099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m/>
    <s v="theater/plays"/>
    <s v="theater"/>
    <s v="plays"/>
    <x v="4100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m/>
    <s v="theater/plays"/>
    <s v="theater"/>
    <s v="plays"/>
    <x v="410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.400000000000002"/>
    <m/>
    <s v="theater/plays"/>
    <s v="theater"/>
    <s v="plays"/>
    <x v="4102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m/>
    <s v="theater/plays"/>
    <s v="theater"/>
    <s v="plays"/>
    <x v="4103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.366666666666667"/>
    <m/>
    <s v="theater/plays"/>
    <s v="theater"/>
    <s v="plays"/>
    <x v="4104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6"/>
    <m/>
    <s v="theater/plays"/>
    <s v="theater"/>
    <s v="plays"/>
    <x v="4105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0.599999999999994"/>
    <m/>
    <s v="theater/plays"/>
    <s v="theater"/>
    <s v="plays"/>
    <x v="4106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3"/>
    <m/>
    <s v="theater/plays"/>
    <s v="theater"/>
    <s v="plays"/>
    <x v="4107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"/>
    <m/>
    <s v="theater/plays"/>
    <s v="theater"/>
    <s v="plays"/>
    <x v="4108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m/>
    <s v="theater/plays"/>
    <s v="theater"/>
    <s v="plays"/>
    <x v="4109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8.666666666666668"/>
    <m/>
    <s v="theater/plays"/>
    <s v="theater"/>
    <s v="plays"/>
    <x v="4110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3"/>
    <m/>
    <s v="theater/plays"/>
    <s v="theater"/>
    <s v="plays"/>
    <x v="411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.04"/>
    <m/>
    <s v="theater/plays"/>
    <s v="theater"/>
    <s v="plays"/>
    <x v="4112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.2"/>
    <m/>
    <s v="theater/plays"/>
    <s v="theater"/>
    <s v="plays"/>
    <x v="4113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379A10-2297-41A7-8217-A527AD4FEE03}" name="PivotTable3" cacheId="1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3:F2461" firstHeaderRow="1" firstDataRow="2" firstDataCol="1" rowPageCount="1" colPageCount="1"/>
  <pivotFields count="3">
    <pivotField axis="axisRow" allDrilled="1" showAll="0" dataSourceSort="1" defaultAttributeDrillState="1">
      <items count="24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t="default"/>
      </items>
    </pivotField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axis="axisPage" allDrilled="1" subtotalTop="0" showAll="0" dataSourceSort="1" defaultSubtotal="0" defaultAttributeDrillState="1"/>
  </pivotFields>
  <rowFields count="1">
    <field x="0"/>
  </rowFields>
  <rowItems count="24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2" hier="6" name="[Range].[country].[All]" cap="All"/>
  </pageFields>
  <pivotHierarchies count="10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aptionGreaterThan" evalOrder="-1" id="1" stringValue1="100">
      <autoFilter ref="A1">
        <filterColumn colId="0">
          <customFilters>
            <customFilter operator="greaterThan" val="100"/>
          </customFilters>
        </filterColumn>
      </autoFilter>
    </filter>
  </filters>
  <rowHierarchiesUsage count="1">
    <rowHierarchyUsage hierarchyUsage="4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M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69933B-6DBD-4462-96D0-64CF0FD916B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113" firstHeaderRow="1" firstDataRow="2" firstDataCol="1" rowPageCount="1" colPageCount="1"/>
  <pivotFields count="13">
    <pivotField showAll="0"/>
    <pivotField axis="axisRow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dataField="1" showAll="0" includeNewItemsInFilter="1" sumSubtotal="1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sum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</pivotFields>
  <rowFields count="1">
    <field x="1"/>
  </rowFields>
  <rowItems count="4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goal" fld="3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13C1F5-D0EB-43D7-AA5B-EBB780657CCF}" name="PivotTable11" cacheId="2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3:C20" firstHeaderRow="1" firstDataRow="1" firstDataCol="0"/>
  <pivotHierarchies count="10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M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43D1BF-8309-4F10-814B-B12DD681EECD}" name="PivotTable5" cacheId="3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8">
  <location ref="A4:F15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0" hier="38" name="[Range 4].[country].[All]" cap="All"/>
    <pageField fld="1" hier="47" name="[Range 4].[Category and Sub-Category].[All]" cap="All"/>
  </pageFields>
  <dataFields count="1">
    <dataField name="Count of Category" fld="4" subtotal="count" baseField="0" baseItem="0"/>
  </dataFields>
  <chartFormats count="4"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Hierarchies count="10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9"/>
  </rowHierarchiesUsage>
  <colHierarchiesUsage count="1">
    <colHierarchyUsage hierarchyUsage="3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!$A$1:$R$4115">
        <x15:activeTabTopLevelEntity name="[Range 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3C8C5D-B051-4222-8B3F-0B20086B6971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5"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  <pivotField dataField="1" subtotalTop="0" showAll="0" defaultSubtotal="0"/>
  </pivotFields>
  <rowFields count="1">
    <field x="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60" name="[Range 7].[country].[All]" cap="All"/>
    <pageField fld="2" hier="69" name="[Range 7].[parent-Category].[All]" cap="All"/>
  </pageFields>
  <dataFields count="1">
    <dataField name="Count of category" fld="4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10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1"/>
  </rowHierarchiesUsage>
  <colHierarchiesUsage count="1">
    <colHierarchyUsage hierarchyUsage="5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$A$1:$R$4115">
        <x15:activeTabTopLevelEntity name="[Range 7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9B2D37-5DFF-4FF9-BCE8-42A7BCD52A5B}" name="PivotTable1" cacheId="4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22:C39" firstHeaderRow="1" firstDataRow="1" firstDataCol="0"/>
  <pivotHierarchies count="10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827F9-50A8-4107-9B2B-D7D0721431E2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1" item="0" hier="-1"/>
  </pageFields>
  <dataFields count="1">
    <dataField name="Count of Sub-Category" fld="17" subtotal="count" baseField="0" baseItem="0"/>
  </dataFields>
  <chartFormats count="8">
    <chartFormat chart="0" format="2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67E94-EA96-401C-A02F-BE4EC250FD74}">
  <sheetPr codeName="Sheet1"/>
  <dimension ref="A1:F2461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6" t="s">
        <v>8223</v>
      </c>
      <c r="B1" t="s" vm="1">
        <v>8313</v>
      </c>
    </row>
    <row r="3" spans="1:6" x14ac:dyDescent="0.3">
      <c r="B3" s="16" t="s">
        <v>8311</v>
      </c>
    </row>
    <row r="4" spans="1:6" x14ac:dyDescent="0.3">
      <c r="A4" s="16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3">
      <c r="A5" s="17">
        <v>101</v>
      </c>
    </row>
    <row r="6" spans="1:6" x14ac:dyDescent="0.3">
      <c r="A6" s="17">
        <v>102</v>
      </c>
    </row>
    <row r="7" spans="1:6" x14ac:dyDescent="0.3">
      <c r="A7" s="17">
        <v>104</v>
      </c>
    </row>
    <row r="8" spans="1:6" x14ac:dyDescent="0.3">
      <c r="A8" s="17">
        <v>105</v>
      </c>
    </row>
    <row r="9" spans="1:6" x14ac:dyDescent="0.3">
      <c r="A9" s="17">
        <v>106</v>
      </c>
    </row>
    <row r="10" spans="1:6" x14ac:dyDescent="0.3">
      <c r="A10" s="17">
        <v>107</v>
      </c>
    </row>
    <row r="11" spans="1:6" x14ac:dyDescent="0.3">
      <c r="A11" s="17">
        <v>108</v>
      </c>
    </row>
    <row r="12" spans="1:6" x14ac:dyDescent="0.3">
      <c r="A12" s="17">
        <v>109</v>
      </c>
    </row>
    <row r="13" spans="1:6" x14ac:dyDescent="0.3">
      <c r="A13" s="17">
        <v>110</v>
      </c>
    </row>
    <row r="14" spans="1:6" x14ac:dyDescent="0.3">
      <c r="A14" s="17">
        <v>113</v>
      </c>
    </row>
    <row r="15" spans="1:6" x14ac:dyDescent="0.3">
      <c r="A15" s="17">
        <v>114</v>
      </c>
    </row>
    <row r="16" spans="1:6" x14ac:dyDescent="0.3">
      <c r="A16" s="17">
        <v>115</v>
      </c>
    </row>
    <row r="17" spans="1:1" x14ac:dyDescent="0.3">
      <c r="A17" s="17">
        <v>116</v>
      </c>
    </row>
    <row r="18" spans="1:1" x14ac:dyDescent="0.3">
      <c r="A18" s="17">
        <v>118</v>
      </c>
    </row>
    <row r="19" spans="1:1" x14ac:dyDescent="0.3">
      <c r="A19" s="17">
        <v>120</v>
      </c>
    </row>
    <row r="20" spans="1:1" x14ac:dyDescent="0.3">
      <c r="A20" s="17">
        <v>123</v>
      </c>
    </row>
    <row r="21" spans="1:1" x14ac:dyDescent="0.3">
      <c r="A21" s="17">
        <v>124</v>
      </c>
    </row>
    <row r="22" spans="1:1" x14ac:dyDescent="0.3">
      <c r="A22" s="17">
        <v>125</v>
      </c>
    </row>
    <row r="23" spans="1:1" x14ac:dyDescent="0.3">
      <c r="A23" s="17">
        <v>126</v>
      </c>
    </row>
    <row r="24" spans="1:1" x14ac:dyDescent="0.3">
      <c r="A24" s="17">
        <v>128</v>
      </c>
    </row>
    <row r="25" spans="1:1" x14ac:dyDescent="0.3">
      <c r="A25" s="17">
        <v>129</v>
      </c>
    </row>
    <row r="26" spans="1:1" x14ac:dyDescent="0.3">
      <c r="A26" s="17">
        <v>130</v>
      </c>
    </row>
    <row r="27" spans="1:1" x14ac:dyDescent="0.3">
      <c r="A27" s="17">
        <v>131</v>
      </c>
    </row>
    <row r="28" spans="1:1" x14ac:dyDescent="0.3">
      <c r="A28" s="17">
        <v>132</v>
      </c>
    </row>
    <row r="29" spans="1:1" x14ac:dyDescent="0.3">
      <c r="A29" s="17">
        <v>133</v>
      </c>
    </row>
    <row r="30" spans="1:1" x14ac:dyDescent="0.3">
      <c r="A30" s="17">
        <v>135</v>
      </c>
    </row>
    <row r="31" spans="1:1" x14ac:dyDescent="0.3">
      <c r="A31" s="17">
        <v>136</v>
      </c>
    </row>
    <row r="32" spans="1:1" x14ac:dyDescent="0.3">
      <c r="A32" s="17">
        <v>137</v>
      </c>
    </row>
    <row r="33" spans="1:1" x14ac:dyDescent="0.3">
      <c r="A33" s="17">
        <v>138</v>
      </c>
    </row>
    <row r="34" spans="1:1" x14ac:dyDescent="0.3">
      <c r="A34" s="17">
        <v>140</v>
      </c>
    </row>
    <row r="35" spans="1:1" x14ac:dyDescent="0.3">
      <c r="A35" s="17">
        <v>141</v>
      </c>
    </row>
    <row r="36" spans="1:1" x14ac:dyDescent="0.3">
      <c r="A36" s="17">
        <v>142</v>
      </c>
    </row>
    <row r="37" spans="1:1" x14ac:dyDescent="0.3">
      <c r="A37" s="17">
        <v>145</v>
      </c>
    </row>
    <row r="38" spans="1:1" x14ac:dyDescent="0.3">
      <c r="A38" s="17">
        <v>146</v>
      </c>
    </row>
    <row r="39" spans="1:1" x14ac:dyDescent="0.3">
      <c r="A39" s="17">
        <v>149</v>
      </c>
    </row>
    <row r="40" spans="1:1" x14ac:dyDescent="0.3">
      <c r="A40" s="17">
        <v>150</v>
      </c>
    </row>
    <row r="41" spans="1:1" x14ac:dyDescent="0.3">
      <c r="A41" s="17">
        <v>151</v>
      </c>
    </row>
    <row r="42" spans="1:1" x14ac:dyDescent="0.3">
      <c r="A42" s="17">
        <v>153</v>
      </c>
    </row>
    <row r="43" spans="1:1" x14ac:dyDescent="0.3">
      <c r="A43" s="17">
        <v>155</v>
      </c>
    </row>
    <row r="44" spans="1:1" x14ac:dyDescent="0.3">
      <c r="A44" s="17">
        <v>156</v>
      </c>
    </row>
    <row r="45" spans="1:1" x14ac:dyDescent="0.3">
      <c r="A45" s="17">
        <v>160</v>
      </c>
    </row>
    <row r="46" spans="1:1" x14ac:dyDescent="0.3">
      <c r="A46" s="17">
        <v>162</v>
      </c>
    </row>
    <row r="47" spans="1:1" x14ac:dyDescent="0.3">
      <c r="A47" s="17">
        <v>165</v>
      </c>
    </row>
    <row r="48" spans="1:1" x14ac:dyDescent="0.3">
      <c r="A48" s="17">
        <v>170</v>
      </c>
    </row>
    <row r="49" spans="1:1" x14ac:dyDescent="0.3">
      <c r="A49" s="17">
        <v>173</v>
      </c>
    </row>
    <row r="50" spans="1:1" x14ac:dyDescent="0.3">
      <c r="A50" s="17">
        <v>175</v>
      </c>
    </row>
    <row r="51" spans="1:1" x14ac:dyDescent="0.3">
      <c r="A51" s="17">
        <v>177</v>
      </c>
    </row>
    <row r="52" spans="1:1" x14ac:dyDescent="0.3">
      <c r="A52" s="17">
        <v>178</v>
      </c>
    </row>
    <row r="53" spans="1:1" x14ac:dyDescent="0.3">
      <c r="A53" s="17">
        <v>178.52</v>
      </c>
    </row>
    <row r="54" spans="1:1" x14ac:dyDescent="0.3">
      <c r="A54" s="17">
        <v>180</v>
      </c>
    </row>
    <row r="55" spans="1:1" x14ac:dyDescent="0.3">
      <c r="A55" s="17">
        <v>185</v>
      </c>
    </row>
    <row r="56" spans="1:1" x14ac:dyDescent="0.3">
      <c r="A56" s="17">
        <v>186</v>
      </c>
    </row>
    <row r="57" spans="1:1" x14ac:dyDescent="0.3">
      <c r="A57" s="17">
        <v>187</v>
      </c>
    </row>
    <row r="58" spans="1:1" x14ac:dyDescent="0.3">
      <c r="A58" s="17">
        <v>188</v>
      </c>
    </row>
    <row r="59" spans="1:1" x14ac:dyDescent="0.3">
      <c r="A59" s="17">
        <v>189</v>
      </c>
    </row>
    <row r="60" spans="1:1" x14ac:dyDescent="0.3">
      <c r="A60" s="17">
        <v>190</v>
      </c>
    </row>
    <row r="61" spans="1:1" x14ac:dyDescent="0.3">
      <c r="A61" s="17">
        <v>194</v>
      </c>
    </row>
    <row r="62" spans="1:1" x14ac:dyDescent="0.3">
      <c r="A62" s="17">
        <v>195</v>
      </c>
    </row>
    <row r="63" spans="1:1" x14ac:dyDescent="0.3">
      <c r="A63" s="17">
        <v>196</v>
      </c>
    </row>
    <row r="64" spans="1:1" x14ac:dyDescent="0.3">
      <c r="A64" s="17">
        <v>199</v>
      </c>
    </row>
    <row r="65" spans="1:1" x14ac:dyDescent="0.3">
      <c r="A65" s="17">
        <v>200</v>
      </c>
    </row>
    <row r="66" spans="1:1" x14ac:dyDescent="0.3">
      <c r="A66" s="17">
        <v>201</v>
      </c>
    </row>
    <row r="67" spans="1:1" x14ac:dyDescent="0.3">
      <c r="A67" s="17">
        <v>202</v>
      </c>
    </row>
    <row r="68" spans="1:1" x14ac:dyDescent="0.3">
      <c r="A68" s="17">
        <v>203.9</v>
      </c>
    </row>
    <row r="69" spans="1:1" x14ac:dyDescent="0.3">
      <c r="A69" s="17">
        <v>204</v>
      </c>
    </row>
    <row r="70" spans="1:1" x14ac:dyDescent="0.3">
      <c r="A70" s="17">
        <v>205</v>
      </c>
    </row>
    <row r="71" spans="1:1" x14ac:dyDescent="0.3">
      <c r="A71" s="17">
        <v>210</v>
      </c>
    </row>
    <row r="72" spans="1:1" x14ac:dyDescent="0.3">
      <c r="A72" s="17">
        <v>211</v>
      </c>
    </row>
    <row r="73" spans="1:1" x14ac:dyDescent="0.3">
      <c r="A73" s="17">
        <v>212</v>
      </c>
    </row>
    <row r="74" spans="1:1" x14ac:dyDescent="0.3">
      <c r="A74" s="17">
        <v>214</v>
      </c>
    </row>
    <row r="75" spans="1:1" x14ac:dyDescent="0.3">
      <c r="A75" s="17">
        <v>215</v>
      </c>
    </row>
    <row r="76" spans="1:1" x14ac:dyDescent="0.3">
      <c r="A76" s="17">
        <v>216</v>
      </c>
    </row>
    <row r="77" spans="1:1" x14ac:dyDescent="0.3">
      <c r="A77" s="17">
        <v>220</v>
      </c>
    </row>
    <row r="78" spans="1:1" x14ac:dyDescent="0.3">
      <c r="A78" s="17">
        <v>223</v>
      </c>
    </row>
    <row r="79" spans="1:1" x14ac:dyDescent="0.3">
      <c r="A79" s="17">
        <v>225</v>
      </c>
    </row>
    <row r="80" spans="1:1" x14ac:dyDescent="0.3">
      <c r="A80" s="17">
        <v>226</v>
      </c>
    </row>
    <row r="81" spans="1:1" x14ac:dyDescent="0.3">
      <c r="A81" s="17">
        <v>230</v>
      </c>
    </row>
    <row r="82" spans="1:1" x14ac:dyDescent="0.3">
      <c r="A82" s="17">
        <v>233</v>
      </c>
    </row>
    <row r="83" spans="1:1" x14ac:dyDescent="0.3">
      <c r="A83" s="17">
        <v>234</v>
      </c>
    </row>
    <row r="84" spans="1:1" x14ac:dyDescent="0.3">
      <c r="A84" s="17">
        <v>235</v>
      </c>
    </row>
    <row r="85" spans="1:1" x14ac:dyDescent="0.3">
      <c r="A85" s="17">
        <v>236</v>
      </c>
    </row>
    <row r="86" spans="1:1" x14ac:dyDescent="0.3">
      <c r="A86" s="17">
        <v>237</v>
      </c>
    </row>
    <row r="87" spans="1:1" x14ac:dyDescent="0.3">
      <c r="A87" s="17">
        <v>240</v>
      </c>
    </row>
    <row r="88" spans="1:1" x14ac:dyDescent="0.3">
      <c r="A88" s="17">
        <v>241</v>
      </c>
    </row>
    <row r="89" spans="1:1" x14ac:dyDescent="0.3">
      <c r="A89" s="17">
        <v>243</v>
      </c>
    </row>
    <row r="90" spans="1:1" x14ac:dyDescent="0.3">
      <c r="A90" s="17">
        <v>245</v>
      </c>
    </row>
    <row r="91" spans="1:1" x14ac:dyDescent="0.3">
      <c r="A91" s="17">
        <v>250</v>
      </c>
    </row>
    <row r="92" spans="1:1" x14ac:dyDescent="0.3">
      <c r="A92" s="17">
        <v>251</v>
      </c>
    </row>
    <row r="93" spans="1:1" x14ac:dyDescent="0.3">
      <c r="A93" s="17">
        <v>252</v>
      </c>
    </row>
    <row r="94" spans="1:1" x14ac:dyDescent="0.3">
      <c r="A94" s="17">
        <v>255</v>
      </c>
    </row>
    <row r="95" spans="1:1" x14ac:dyDescent="0.3">
      <c r="A95" s="17">
        <v>258</v>
      </c>
    </row>
    <row r="96" spans="1:1" x14ac:dyDescent="0.3">
      <c r="A96" s="17">
        <v>259</v>
      </c>
    </row>
    <row r="97" spans="1:1" x14ac:dyDescent="0.3">
      <c r="A97" s="17">
        <v>260</v>
      </c>
    </row>
    <row r="98" spans="1:1" x14ac:dyDescent="0.3">
      <c r="A98" s="17">
        <v>261</v>
      </c>
    </row>
    <row r="99" spans="1:1" x14ac:dyDescent="0.3">
      <c r="A99" s="17">
        <v>262</v>
      </c>
    </row>
    <row r="100" spans="1:1" x14ac:dyDescent="0.3">
      <c r="A100" s="17">
        <v>264</v>
      </c>
    </row>
    <row r="101" spans="1:1" x14ac:dyDescent="0.3">
      <c r="A101" s="17">
        <v>266</v>
      </c>
    </row>
    <row r="102" spans="1:1" x14ac:dyDescent="0.3">
      <c r="A102" s="17">
        <v>270</v>
      </c>
    </row>
    <row r="103" spans="1:1" x14ac:dyDescent="0.3">
      <c r="A103" s="17">
        <v>271</v>
      </c>
    </row>
    <row r="104" spans="1:1" x14ac:dyDescent="0.3">
      <c r="A104" s="17">
        <v>272</v>
      </c>
    </row>
    <row r="105" spans="1:1" x14ac:dyDescent="0.3">
      <c r="A105" s="17">
        <v>273</v>
      </c>
    </row>
    <row r="106" spans="1:1" x14ac:dyDescent="0.3">
      <c r="A106" s="17">
        <v>276</v>
      </c>
    </row>
    <row r="107" spans="1:1" x14ac:dyDescent="0.3">
      <c r="A107" s="17">
        <v>277</v>
      </c>
    </row>
    <row r="108" spans="1:1" x14ac:dyDescent="0.3">
      <c r="A108" s="17">
        <v>278</v>
      </c>
    </row>
    <row r="109" spans="1:1" x14ac:dyDescent="0.3">
      <c r="A109" s="17">
        <v>279</v>
      </c>
    </row>
    <row r="110" spans="1:1" x14ac:dyDescent="0.3">
      <c r="A110" s="17">
        <v>280</v>
      </c>
    </row>
    <row r="111" spans="1:1" x14ac:dyDescent="0.3">
      <c r="A111" s="17">
        <v>281</v>
      </c>
    </row>
    <row r="112" spans="1:1" x14ac:dyDescent="0.3">
      <c r="A112" s="17">
        <v>284</v>
      </c>
    </row>
    <row r="113" spans="1:1" x14ac:dyDescent="0.3">
      <c r="A113" s="17">
        <v>285</v>
      </c>
    </row>
    <row r="114" spans="1:1" x14ac:dyDescent="0.3">
      <c r="A114" s="17">
        <v>286</v>
      </c>
    </row>
    <row r="115" spans="1:1" x14ac:dyDescent="0.3">
      <c r="A115" s="17">
        <v>289</v>
      </c>
    </row>
    <row r="116" spans="1:1" x14ac:dyDescent="0.3">
      <c r="A116" s="17">
        <v>290</v>
      </c>
    </row>
    <row r="117" spans="1:1" x14ac:dyDescent="0.3">
      <c r="A117" s="17">
        <v>292</v>
      </c>
    </row>
    <row r="118" spans="1:1" x14ac:dyDescent="0.3">
      <c r="A118" s="17">
        <v>298</v>
      </c>
    </row>
    <row r="119" spans="1:1" x14ac:dyDescent="0.3">
      <c r="A119" s="17">
        <v>300</v>
      </c>
    </row>
    <row r="120" spans="1:1" x14ac:dyDescent="0.3">
      <c r="A120" s="17">
        <v>301</v>
      </c>
    </row>
    <row r="121" spans="1:1" x14ac:dyDescent="0.3">
      <c r="A121" s="17">
        <v>302</v>
      </c>
    </row>
    <row r="122" spans="1:1" x14ac:dyDescent="0.3">
      <c r="A122" s="17">
        <v>305</v>
      </c>
    </row>
    <row r="123" spans="1:1" x14ac:dyDescent="0.3">
      <c r="A123" s="17">
        <v>310</v>
      </c>
    </row>
    <row r="124" spans="1:1" x14ac:dyDescent="0.3">
      <c r="A124" s="17">
        <v>311</v>
      </c>
    </row>
    <row r="125" spans="1:1" x14ac:dyDescent="0.3">
      <c r="A125" s="17">
        <v>312</v>
      </c>
    </row>
    <row r="126" spans="1:1" x14ac:dyDescent="0.3">
      <c r="A126" s="17">
        <v>316</v>
      </c>
    </row>
    <row r="127" spans="1:1" x14ac:dyDescent="0.3">
      <c r="A127" s="17">
        <v>317</v>
      </c>
    </row>
    <row r="128" spans="1:1" x14ac:dyDescent="0.3">
      <c r="A128" s="17">
        <v>320</v>
      </c>
    </row>
    <row r="129" spans="1:1" x14ac:dyDescent="0.3">
      <c r="A129" s="17">
        <v>325</v>
      </c>
    </row>
    <row r="130" spans="1:1" x14ac:dyDescent="0.3">
      <c r="A130" s="17">
        <v>326.33</v>
      </c>
    </row>
    <row r="131" spans="1:1" x14ac:dyDescent="0.3">
      <c r="A131" s="17">
        <v>327</v>
      </c>
    </row>
    <row r="132" spans="1:1" x14ac:dyDescent="0.3">
      <c r="A132" s="17">
        <v>330</v>
      </c>
    </row>
    <row r="133" spans="1:1" x14ac:dyDescent="0.3">
      <c r="A133" s="17">
        <v>334</v>
      </c>
    </row>
    <row r="134" spans="1:1" x14ac:dyDescent="0.3">
      <c r="A134" s="17">
        <v>335</v>
      </c>
    </row>
    <row r="135" spans="1:1" x14ac:dyDescent="0.3">
      <c r="A135" s="17">
        <v>338</v>
      </c>
    </row>
    <row r="136" spans="1:1" x14ac:dyDescent="0.3">
      <c r="A136" s="17">
        <v>340</v>
      </c>
    </row>
    <row r="137" spans="1:1" x14ac:dyDescent="0.3">
      <c r="A137" s="17">
        <v>341</v>
      </c>
    </row>
    <row r="138" spans="1:1" x14ac:dyDescent="0.3">
      <c r="A138" s="17">
        <v>345</v>
      </c>
    </row>
    <row r="139" spans="1:1" x14ac:dyDescent="0.3">
      <c r="A139" s="17">
        <v>346</v>
      </c>
    </row>
    <row r="140" spans="1:1" x14ac:dyDescent="0.3">
      <c r="A140" s="17">
        <v>350</v>
      </c>
    </row>
    <row r="141" spans="1:1" x14ac:dyDescent="0.3">
      <c r="A141" s="17">
        <v>351</v>
      </c>
    </row>
    <row r="142" spans="1:1" x14ac:dyDescent="0.3">
      <c r="A142" s="17">
        <v>353</v>
      </c>
    </row>
    <row r="143" spans="1:1" x14ac:dyDescent="0.3">
      <c r="A143" s="17">
        <v>355</v>
      </c>
    </row>
    <row r="144" spans="1:1" x14ac:dyDescent="0.3">
      <c r="A144" s="17">
        <v>358</v>
      </c>
    </row>
    <row r="145" spans="1:1" x14ac:dyDescent="0.3">
      <c r="A145" s="17">
        <v>359</v>
      </c>
    </row>
    <row r="146" spans="1:1" x14ac:dyDescent="0.3">
      <c r="A146" s="17">
        <v>360</v>
      </c>
    </row>
    <row r="147" spans="1:1" x14ac:dyDescent="0.3">
      <c r="A147" s="17">
        <v>361</v>
      </c>
    </row>
    <row r="148" spans="1:1" x14ac:dyDescent="0.3">
      <c r="A148" s="17">
        <v>362</v>
      </c>
    </row>
    <row r="149" spans="1:1" x14ac:dyDescent="0.3">
      <c r="A149" s="17">
        <v>367</v>
      </c>
    </row>
    <row r="150" spans="1:1" x14ac:dyDescent="0.3">
      <c r="A150" s="17">
        <v>369</v>
      </c>
    </row>
    <row r="151" spans="1:1" x14ac:dyDescent="0.3">
      <c r="A151" s="17">
        <v>371</v>
      </c>
    </row>
    <row r="152" spans="1:1" x14ac:dyDescent="0.3">
      <c r="A152" s="17">
        <v>375</v>
      </c>
    </row>
    <row r="153" spans="1:1" x14ac:dyDescent="0.3">
      <c r="A153" s="17">
        <v>376</v>
      </c>
    </row>
    <row r="154" spans="1:1" x14ac:dyDescent="0.3">
      <c r="A154" s="17">
        <v>377</v>
      </c>
    </row>
    <row r="155" spans="1:1" x14ac:dyDescent="0.3">
      <c r="A155" s="17">
        <v>380</v>
      </c>
    </row>
    <row r="156" spans="1:1" x14ac:dyDescent="0.3">
      <c r="A156" s="17">
        <v>381</v>
      </c>
    </row>
    <row r="157" spans="1:1" x14ac:dyDescent="0.3">
      <c r="A157" s="17">
        <v>385</v>
      </c>
    </row>
    <row r="158" spans="1:1" x14ac:dyDescent="0.3">
      <c r="A158" s="17">
        <v>391</v>
      </c>
    </row>
    <row r="159" spans="1:1" x14ac:dyDescent="0.3">
      <c r="A159" s="17">
        <v>396</v>
      </c>
    </row>
    <row r="160" spans="1:1" x14ac:dyDescent="0.3">
      <c r="A160" s="17">
        <v>397</v>
      </c>
    </row>
    <row r="161" spans="1:1" x14ac:dyDescent="0.3">
      <c r="A161" s="17">
        <v>400</v>
      </c>
    </row>
    <row r="162" spans="1:1" x14ac:dyDescent="0.3">
      <c r="A162" s="17">
        <v>400.33</v>
      </c>
    </row>
    <row r="163" spans="1:1" x14ac:dyDescent="0.3">
      <c r="A163" s="17">
        <v>401</v>
      </c>
    </row>
    <row r="164" spans="1:1" x14ac:dyDescent="0.3">
      <c r="A164" s="17">
        <v>402</v>
      </c>
    </row>
    <row r="165" spans="1:1" x14ac:dyDescent="0.3">
      <c r="A165" s="17">
        <v>403</v>
      </c>
    </row>
    <row r="166" spans="1:1" x14ac:dyDescent="0.3">
      <c r="A166" s="17">
        <v>405</v>
      </c>
    </row>
    <row r="167" spans="1:1" x14ac:dyDescent="0.3">
      <c r="A167" s="17">
        <v>408</v>
      </c>
    </row>
    <row r="168" spans="1:1" x14ac:dyDescent="0.3">
      <c r="A168" s="17">
        <v>409.01</v>
      </c>
    </row>
    <row r="169" spans="1:1" x14ac:dyDescent="0.3">
      <c r="A169" s="17">
        <v>410</v>
      </c>
    </row>
    <row r="170" spans="1:1" x14ac:dyDescent="0.3">
      <c r="A170" s="17">
        <v>411</v>
      </c>
    </row>
    <row r="171" spans="1:1" x14ac:dyDescent="0.3">
      <c r="A171" s="17">
        <v>413</v>
      </c>
    </row>
    <row r="172" spans="1:1" x14ac:dyDescent="0.3">
      <c r="A172" s="17">
        <v>415</v>
      </c>
    </row>
    <row r="173" spans="1:1" x14ac:dyDescent="0.3">
      <c r="A173" s="17">
        <v>416</v>
      </c>
    </row>
    <row r="174" spans="1:1" x14ac:dyDescent="0.3">
      <c r="A174" s="17">
        <v>417</v>
      </c>
    </row>
    <row r="175" spans="1:1" x14ac:dyDescent="0.3">
      <c r="A175" s="17">
        <v>419</v>
      </c>
    </row>
    <row r="176" spans="1:1" x14ac:dyDescent="0.3">
      <c r="A176" s="17">
        <v>420</v>
      </c>
    </row>
    <row r="177" spans="1:1" x14ac:dyDescent="0.3">
      <c r="A177" s="17">
        <v>420.99</v>
      </c>
    </row>
    <row r="178" spans="1:1" x14ac:dyDescent="0.3">
      <c r="A178" s="17">
        <v>425</v>
      </c>
    </row>
    <row r="179" spans="1:1" x14ac:dyDescent="0.3">
      <c r="A179" s="17">
        <v>426</v>
      </c>
    </row>
    <row r="180" spans="1:1" x14ac:dyDescent="0.3">
      <c r="A180" s="17">
        <v>427</v>
      </c>
    </row>
    <row r="181" spans="1:1" x14ac:dyDescent="0.3">
      <c r="A181" s="17">
        <v>430</v>
      </c>
    </row>
    <row r="182" spans="1:1" x14ac:dyDescent="0.3">
      <c r="A182" s="17">
        <v>433</v>
      </c>
    </row>
    <row r="183" spans="1:1" x14ac:dyDescent="0.3">
      <c r="A183" s="17">
        <v>435</v>
      </c>
    </row>
    <row r="184" spans="1:1" x14ac:dyDescent="0.3">
      <c r="A184" s="17">
        <v>437</v>
      </c>
    </row>
    <row r="185" spans="1:1" x14ac:dyDescent="0.3">
      <c r="A185" s="17">
        <v>440</v>
      </c>
    </row>
    <row r="186" spans="1:1" x14ac:dyDescent="0.3">
      <c r="A186" s="17">
        <v>445</v>
      </c>
    </row>
    <row r="187" spans="1:1" x14ac:dyDescent="0.3">
      <c r="A187" s="17">
        <v>450</v>
      </c>
    </row>
    <row r="188" spans="1:1" x14ac:dyDescent="0.3">
      <c r="A188" s="17">
        <v>451</v>
      </c>
    </row>
    <row r="189" spans="1:1" x14ac:dyDescent="0.3">
      <c r="A189" s="17">
        <v>452</v>
      </c>
    </row>
    <row r="190" spans="1:1" x14ac:dyDescent="0.3">
      <c r="A190" s="17">
        <v>453</v>
      </c>
    </row>
    <row r="191" spans="1:1" x14ac:dyDescent="0.3">
      <c r="A191" s="17">
        <v>455</v>
      </c>
    </row>
    <row r="192" spans="1:1" x14ac:dyDescent="0.3">
      <c r="A192" s="17">
        <v>460</v>
      </c>
    </row>
    <row r="193" spans="1:1" x14ac:dyDescent="0.3">
      <c r="A193" s="17">
        <v>463</v>
      </c>
    </row>
    <row r="194" spans="1:1" x14ac:dyDescent="0.3">
      <c r="A194" s="17">
        <v>467</v>
      </c>
    </row>
    <row r="195" spans="1:1" x14ac:dyDescent="0.3">
      <c r="A195" s="17">
        <v>469</v>
      </c>
    </row>
    <row r="196" spans="1:1" x14ac:dyDescent="0.3">
      <c r="A196" s="17">
        <v>470</v>
      </c>
    </row>
    <row r="197" spans="1:1" x14ac:dyDescent="0.3">
      <c r="A197" s="17">
        <v>478</v>
      </c>
    </row>
    <row r="198" spans="1:1" x14ac:dyDescent="0.3">
      <c r="A198" s="17">
        <v>480</v>
      </c>
    </row>
    <row r="199" spans="1:1" x14ac:dyDescent="0.3">
      <c r="A199" s="17">
        <v>481</v>
      </c>
    </row>
    <row r="200" spans="1:1" x14ac:dyDescent="0.3">
      <c r="A200" s="17">
        <v>481.5</v>
      </c>
    </row>
    <row r="201" spans="1:1" x14ac:dyDescent="0.3">
      <c r="A201" s="17">
        <v>485</v>
      </c>
    </row>
    <row r="202" spans="1:1" x14ac:dyDescent="0.3">
      <c r="A202" s="17">
        <v>486</v>
      </c>
    </row>
    <row r="203" spans="1:1" x14ac:dyDescent="0.3">
      <c r="A203" s="17">
        <v>487</v>
      </c>
    </row>
    <row r="204" spans="1:1" x14ac:dyDescent="0.3">
      <c r="A204" s="17">
        <v>488</v>
      </c>
    </row>
    <row r="205" spans="1:1" x14ac:dyDescent="0.3">
      <c r="A205" s="17">
        <v>490</v>
      </c>
    </row>
    <row r="206" spans="1:1" x14ac:dyDescent="0.3">
      <c r="A206" s="17">
        <v>492</v>
      </c>
    </row>
    <row r="207" spans="1:1" x14ac:dyDescent="0.3">
      <c r="A207" s="17">
        <v>497</v>
      </c>
    </row>
    <row r="208" spans="1:1" x14ac:dyDescent="0.3">
      <c r="A208" s="17">
        <v>500</v>
      </c>
    </row>
    <row r="209" spans="1:1" x14ac:dyDescent="0.3">
      <c r="A209" s="17">
        <v>501</v>
      </c>
    </row>
    <row r="210" spans="1:1" x14ac:dyDescent="0.3">
      <c r="A210" s="17">
        <v>502</v>
      </c>
    </row>
    <row r="211" spans="1:1" x14ac:dyDescent="0.3">
      <c r="A211" s="17">
        <v>503</v>
      </c>
    </row>
    <row r="212" spans="1:1" x14ac:dyDescent="0.3">
      <c r="A212" s="17">
        <v>503.22</v>
      </c>
    </row>
    <row r="213" spans="1:1" x14ac:dyDescent="0.3">
      <c r="A213" s="17">
        <v>504</v>
      </c>
    </row>
    <row r="214" spans="1:1" x14ac:dyDescent="0.3">
      <c r="A214" s="17">
        <v>505</v>
      </c>
    </row>
    <row r="215" spans="1:1" x14ac:dyDescent="0.3">
      <c r="A215" s="17">
        <v>506</v>
      </c>
    </row>
    <row r="216" spans="1:1" x14ac:dyDescent="0.3">
      <c r="A216" s="17">
        <v>509</v>
      </c>
    </row>
    <row r="217" spans="1:1" x14ac:dyDescent="0.3">
      <c r="A217" s="17">
        <v>516</v>
      </c>
    </row>
    <row r="218" spans="1:1" x14ac:dyDescent="0.3">
      <c r="A218" s="17">
        <v>519</v>
      </c>
    </row>
    <row r="219" spans="1:1" x14ac:dyDescent="0.3">
      <c r="A219" s="17">
        <v>520</v>
      </c>
    </row>
    <row r="220" spans="1:1" x14ac:dyDescent="0.3">
      <c r="A220" s="17">
        <v>521</v>
      </c>
    </row>
    <row r="221" spans="1:1" x14ac:dyDescent="0.3">
      <c r="A221" s="17">
        <v>525</v>
      </c>
    </row>
    <row r="222" spans="1:1" x14ac:dyDescent="0.3">
      <c r="A222" s="17">
        <v>527</v>
      </c>
    </row>
    <row r="223" spans="1:1" x14ac:dyDescent="0.3">
      <c r="A223" s="17">
        <v>527.45000000000005</v>
      </c>
    </row>
    <row r="224" spans="1:1" x14ac:dyDescent="0.3">
      <c r="A224" s="17">
        <v>530</v>
      </c>
    </row>
    <row r="225" spans="1:1" x14ac:dyDescent="0.3">
      <c r="A225" s="17">
        <v>530.11</v>
      </c>
    </row>
    <row r="226" spans="1:1" x14ac:dyDescent="0.3">
      <c r="A226" s="17">
        <v>537</v>
      </c>
    </row>
    <row r="227" spans="1:1" x14ac:dyDescent="0.3">
      <c r="A227" s="17">
        <v>540</v>
      </c>
    </row>
    <row r="228" spans="1:1" x14ac:dyDescent="0.3">
      <c r="A228" s="17">
        <v>541</v>
      </c>
    </row>
    <row r="229" spans="1:1" x14ac:dyDescent="0.3">
      <c r="A229" s="17">
        <v>542</v>
      </c>
    </row>
    <row r="230" spans="1:1" x14ac:dyDescent="0.3">
      <c r="A230" s="17">
        <v>545</v>
      </c>
    </row>
    <row r="231" spans="1:1" x14ac:dyDescent="0.3">
      <c r="A231" s="17">
        <v>546</v>
      </c>
    </row>
    <row r="232" spans="1:1" x14ac:dyDescent="0.3">
      <c r="A232" s="17">
        <v>550</v>
      </c>
    </row>
    <row r="233" spans="1:1" x14ac:dyDescent="0.3">
      <c r="A233" s="17">
        <v>551</v>
      </c>
    </row>
    <row r="234" spans="1:1" x14ac:dyDescent="0.3">
      <c r="A234" s="17">
        <v>553</v>
      </c>
    </row>
    <row r="235" spans="1:1" x14ac:dyDescent="0.3">
      <c r="A235" s="17">
        <v>555</v>
      </c>
    </row>
    <row r="236" spans="1:1" x14ac:dyDescent="0.3">
      <c r="A236" s="17">
        <v>558</v>
      </c>
    </row>
    <row r="237" spans="1:1" x14ac:dyDescent="0.3">
      <c r="A237" s="17">
        <v>559</v>
      </c>
    </row>
    <row r="238" spans="1:1" x14ac:dyDescent="0.3">
      <c r="A238" s="17">
        <v>560</v>
      </c>
    </row>
    <row r="239" spans="1:1" x14ac:dyDescent="0.3">
      <c r="A239" s="17">
        <v>561</v>
      </c>
    </row>
    <row r="240" spans="1:1" x14ac:dyDescent="0.3">
      <c r="A240" s="17">
        <v>564</v>
      </c>
    </row>
    <row r="241" spans="1:1" x14ac:dyDescent="0.3">
      <c r="A241" s="17">
        <v>564.66</v>
      </c>
    </row>
    <row r="242" spans="1:1" x14ac:dyDescent="0.3">
      <c r="A242" s="17">
        <v>565</v>
      </c>
    </row>
    <row r="243" spans="1:1" x14ac:dyDescent="0.3">
      <c r="A243" s="17">
        <v>570</v>
      </c>
    </row>
    <row r="244" spans="1:1" x14ac:dyDescent="0.3">
      <c r="A244" s="17">
        <v>576</v>
      </c>
    </row>
    <row r="245" spans="1:1" x14ac:dyDescent="0.3">
      <c r="A245" s="17">
        <v>580</v>
      </c>
    </row>
    <row r="246" spans="1:1" x14ac:dyDescent="0.3">
      <c r="A246" s="17">
        <v>585</v>
      </c>
    </row>
    <row r="247" spans="1:1" x14ac:dyDescent="0.3">
      <c r="A247" s="17">
        <v>586</v>
      </c>
    </row>
    <row r="248" spans="1:1" x14ac:dyDescent="0.3">
      <c r="A248" s="17">
        <v>587</v>
      </c>
    </row>
    <row r="249" spans="1:1" x14ac:dyDescent="0.3">
      <c r="A249" s="17">
        <v>590</v>
      </c>
    </row>
    <row r="250" spans="1:1" x14ac:dyDescent="0.3">
      <c r="A250" s="17">
        <v>590.02</v>
      </c>
    </row>
    <row r="251" spans="1:1" x14ac:dyDescent="0.3">
      <c r="A251" s="17">
        <v>591</v>
      </c>
    </row>
    <row r="252" spans="1:1" x14ac:dyDescent="0.3">
      <c r="A252" s="17">
        <v>592</v>
      </c>
    </row>
    <row r="253" spans="1:1" x14ac:dyDescent="0.3">
      <c r="A253" s="17">
        <v>593</v>
      </c>
    </row>
    <row r="254" spans="1:1" x14ac:dyDescent="0.3">
      <c r="A254" s="17">
        <v>595</v>
      </c>
    </row>
    <row r="255" spans="1:1" x14ac:dyDescent="0.3">
      <c r="A255" s="17">
        <v>597</v>
      </c>
    </row>
    <row r="256" spans="1:1" x14ac:dyDescent="0.3">
      <c r="A256" s="17">
        <v>600</v>
      </c>
    </row>
    <row r="257" spans="1:1" x14ac:dyDescent="0.3">
      <c r="A257" s="17">
        <v>601</v>
      </c>
    </row>
    <row r="258" spans="1:1" x14ac:dyDescent="0.3">
      <c r="A258" s="17">
        <v>605</v>
      </c>
    </row>
    <row r="259" spans="1:1" x14ac:dyDescent="0.3">
      <c r="A259" s="17">
        <v>606</v>
      </c>
    </row>
    <row r="260" spans="1:1" x14ac:dyDescent="0.3">
      <c r="A260" s="17">
        <v>607</v>
      </c>
    </row>
    <row r="261" spans="1:1" x14ac:dyDescent="0.3">
      <c r="A261" s="17">
        <v>610</v>
      </c>
    </row>
    <row r="262" spans="1:1" x14ac:dyDescent="0.3">
      <c r="A262" s="17">
        <v>611</v>
      </c>
    </row>
    <row r="263" spans="1:1" x14ac:dyDescent="0.3">
      <c r="A263" s="17">
        <v>615</v>
      </c>
    </row>
    <row r="264" spans="1:1" x14ac:dyDescent="0.3">
      <c r="A264" s="17">
        <v>618</v>
      </c>
    </row>
    <row r="265" spans="1:1" x14ac:dyDescent="0.3">
      <c r="A265" s="17">
        <v>620</v>
      </c>
    </row>
    <row r="266" spans="1:1" x14ac:dyDescent="0.3">
      <c r="A266" s="17">
        <v>621</v>
      </c>
    </row>
    <row r="267" spans="1:1" x14ac:dyDescent="0.3">
      <c r="A267" s="17">
        <v>622</v>
      </c>
    </row>
    <row r="268" spans="1:1" x14ac:dyDescent="0.3">
      <c r="A268" s="17">
        <v>625</v>
      </c>
    </row>
    <row r="269" spans="1:1" x14ac:dyDescent="0.3">
      <c r="A269" s="17">
        <v>628</v>
      </c>
    </row>
    <row r="270" spans="1:1" x14ac:dyDescent="0.3">
      <c r="A270" s="17">
        <v>629.99</v>
      </c>
    </row>
    <row r="271" spans="1:1" x14ac:dyDescent="0.3">
      <c r="A271" s="17">
        <v>631</v>
      </c>
    </row>
    <row r="272" spans="1:1" x14ac:dyDescent="0.3">
      <c r="A272" s="17">
        <v>632</v>
      </c>
    </row>
    <row r="273" spans="1:1" x14ac:dyDescent="0.3">
      <c r="A273" s="17">
        <v>633</v>
      </c>
    </row>
    <row r="274" spans="1:1" x14ac:dyDescent="0.3">
      <c r="A274" s="17">
        <v>635</v>
      </c>
    </row>
    <row r="275" spans="1:1" x14ac:dyDescent="0.3">
      <c r="A275" s="17">
        <v>636</v>
      </c>
    </row>
    <row r="276" spans="1:1" x14ac:dyDescent="0.3">
      <c r="A276" s="17">
        <v>637</v>
      </c>
    </row>
    <row r="277" spans="1:1" x14ac:dyDescent="0.3">
      <c r="A277" s="17">
        <v>639</v>
      </c>
    </row>
    <row r="278" spans="1:1" x14ac:dyDescent="0.3">
      <c r="A278" s="17">
        <v>640</v>
      </c>
    </row>
    <row r="279" spans="1:1" x14ac:dyDescent="0.3">
      <c r="A279" s="17">
        <v>641</v>
      </c>
    </row>
    <row r="280" spans="1:1" x14ac:dyDescent="0.3">
      <c r="A280" s="17">
        <v>644</v>
      </c>
    </row>
    <row r="281" spans="1:1" x14ac:dyDescent="0.3">
      <c r="A281" s="17">
        <v>645</v>
      </c>
    </row>
    <row r="282" spans="1:1" x14ac:dyDescent="0.3">
      <c r="A282" s="17">
        <v>650</v>
      </c>
    </row>
    <row r="283" spans="1:1" x14ac:dyDescent="0.3">
      <c r="A283" s="17">
        <v>651</v>
      </c>
    </row>
    <row r="284" spans="1:1" x14ac:dyDescent="0.3">
      <c r="A284" s="17">
        <v>655</v>
      </c>
    </row>
    <row r="285" spans="1:1" x14ac:dyDescent="0.3">
      <c r="A285" s="17">
        <v>657</v>
      </c>
    </row>
    <row r="286" spans="1:1" x14ac:dyDescent="0.3">
      <c r="A286" s="17">
        <v>658</v>
      </c>
    </row>
    <row r="287" spans="1:1" x14ac:dyDescent="0.3">
      <c r="A287" s="17">
        <v>660</v>
      </c>
    </row>
    <row r="288" spans="1:1" x14ac:dyDescent="0.3">
      <c r="A288" s="17">
        <v>665.21</v>
      </c>
    </row>
    <row r="289" spans="1:1" x14ac:dyDescent="0.3">
      <c r="A289" s="17">
        <v>666</v>
      </c>
    </row>
    <row r="290" spans="1:1" x14ac:dyDescent="0.3">
      <c r="A290" s="17">
        <v>668</v>
      </c>
    </row>
    <row r="291" spans="1:1" x14ac:dyDescent="0.3">
      <c r="A291" s="17">
        <v>670</v>
      </c>
    </row>
    <row r="292" spans="1:1" x14ac:dyDescent="0.3">
      <c r="A292" s="17">
        <v>671</v>
      </c>
    </row>
    <row r="293" spans="1:1" x14ac:dyDescent="0.3">
      <c r="A293" s="17">
        <v>675</v>
      </c>
    </row>
    <row r="294" spans="1:1" x14ac:dyDescent="0.3">
      <c r="A294" s="17">
        <v>676</v>
      </c>
    </row>
    <row r="295" spans="1:1" x14ac:dyDescent="0.3">
      <c r="A295" s="17">
        <v>677</v>
      </c>
    </row>
    <row r="296" spans="1:1" x14ac:dyDescent="0.3">
      <c r="A296" s="17">
        <v>678</v>
      </c>
    </row>
    <row r="297" spans="1:1" x14ac:dyDescent="0.3">
      <c r="A297" s="17">
        <v>679.44</v>
      </c>
    </row>
    <row r="298" spans="1:1" x14ac:dyDescent="0.3">
      <c r="A298" s="17">
        <v>680</v>
      </c>
    </row>
    <row r="299" spans="1:1" x14ac:dyDescent="0.3">
      <c r="A299" s="17">
        <v>683</v>
      </c>
    </row>
    <row r="300" spans="1:1" x14ac:dyDescent="0.3">
      <c r="A300" s="17">
        <v>684</v>
      </c>
    </row>
    <row r="301" spans="1:1" x14ac:dyDescent="0.3">
      <c r="A301" s="17">
        <v>690</v>
      </c>
    </row>
    <row r="302" spans="1:1" x14ac:dyDescent="0.3">
      <c r="A302" s="17">
        <v>695</v>
      </c>
    </row>
    <row r="303" spans="1:1" x14ac:dyDescent="0.3">
      <c r="A303" s="17">
        <v>700</v>
      </c>
    </row>
    <row r="304" spans="1:1" x14ac:dyDescent="0.3">
      <c r="A304" s="17">
        <v>701</v>
      </c>
    </row>
    <row r="305" spans="1:1" x14ac:dyDescent="0.3">
      <c r="A305" s="17">
        <v>705</v>
      </c>
    </row>
    <row r="306" spans="1:1" x14ac:dyDescent="0.3">
      <c r="A306" s="17">
        <v>710</v>
      </c>
    </row>
    <row r="307" spans="1:1" x14ac:dyDescent="0.3">
      <c r="A307" s="17">
        <v>712</v>
      </c>
    </row>
    <row r="308" spans="1:1" x14ac:dyDescent="0.3">
      <c r="A308" s="17">
        <v>713</v>
      </c>
    </row>
    <row r="309" spans="1:1" x14ac:dyDescent="0.3">
      <c r="A309" s="17">
        <v>714</v>
      </c>
    </row>
    <row r="310" spans="1:1" x14ac:dyDescent="0.3">
      <c r="A310" s="17">
        <v>715</v>
      </c>
    </row>
    <row r="311" spans="1:1" x14ac:dyDescent="0.3">
      <c r="A311" s="17">
        <v>718</v>
      </c>
    </row>
    <row r="312" spans="1:1" x14ac:dyDescent="0.3">
      <c r="A312" s="17">
        <v>720.01</v>
      </c>
    </row>
    <row r="313" spans="1:1" x14ac:dyDescent="0.3">
      <c r="A313" s="17">
        <v>721</v>
      </c>
    </row>
    <row r="314" spans="1:1" x14ac:dyDescent="0.3">
      <c r="A314" s="17">
        <v>722</v>
      </c>
    </row>
    <row r="315" spans="1:1" x14ac:dyDescent="0.3">
      <c r="A315" s="17">
        <v>725</v>
      </c>
    </row>
    <row r="316" spans="1:1" x14ac:dyDescent="0.3">
      <c r="A316" s="17">
        <v>726</v>
      </c>
    </row>
    <row r="317" spans="1:1" x14ac:dyDescent="0.3">
      <c r="A317" s="17">
        <v>727</v>
      </c>
    </row>
    <row r="318" spans="1:1" x14ac:dyDescent="0.3">
      <c r="A318" s="17">
        <v>730</v>
      </c>
    </row>
    <row r="319" spans="1:1" x14ac:dyDescent="0.3">
      <c r="A319" s="17">
        <v>731</v>
      </c>
    </row>
    <row r="320" spans="1:1" x14ac:dyDescent="0.3">
      <c r="A320" s="17">
        <v>732.5</v>
      </c>
    </row>
    <row r="321" spans="1:1" x14ac:dyDescent="0.3">
      <c r="A321" s="17">
        <v>735</v>
      </c>
    </row>
    <row r="322" spans="1:1" x14ac:dyDescent="0.3">
      <c r="A322" s="17">
        <v>745</v>
      </c>
    </row>
    <row r="323" spans="1:1" x14ac:dyDescent="0.3">
      <c r="A323" s="17">
        <v>746</v>
      </c>
    </row>
    <row r="324" spans="1:1" x14ac:dyDescent="0.3">
      <c r="A324" s="17">
        <v>750</v>
      </c>
    </row>
    <row r="325" spans="1:1" x14ac:dyDescent="0.3">
      <c r="A325" s="17">
        <v>752</v>
      </c>
    </row>
    <row r="326" spans="1:1" x14ac:dyDescent="0.3">
      <c r="A326" s="17">
        <v>754</v>
      </c>
    </row>
    <row r="327" spans="1:1" x14ac:dyDescent="0.3">
      <c r="A327" s="17">
        <v>758</v>
      </c>
    </row>
    <row r="328" spans="1:1" x14ac:dyDescent="0.3">
      <c r="A328" s="17">
        <v>759</v>
      </c>
    </row>
    <row r="329" spans="1:1" x14ac:dyDescent="0.3">
      <c r="A329" s="17">
        <v>760</v>
      </c>
    </row>
    <row r="330" spans="1:1" x14ac:dyDescent="0.3">
      <c r="A330" s="17">
        <v>763</v>
      </c>
    </row>
    <row r="331" spans="1:1" x14ac:dyDescent="0.3">
      <c r="A331" s="17">
        <v>764</v>
      </c>
    </row>
    <row r="332" spans="1:1" x14ac:dyDescent="0.3">
      <c r="A332" s="17">
        <v>766</v>
      </c>
    </row>
    <row r="333" spans="1:1" x14ac:dyDescent="0.3">
      <c r="A333" s="17">
        <v>773</v>
      </c>
    </row>
    <row r="334" spans="1:1" x14ac:dyDescent="0.3">
      <c r="A334" s="17">
        <v>775</v>
      </c>
    </row>
    <row r="335" spans="1:1" x14ac:dyDescent="0.3">
      <c r="A335" s="17">
        <v>780</v>
      </c>
    </row>
    <row r="336" spans="1:1" x14ac:dyDescent="0.3">
      <c r="A336" s="17">
        <v>783</v>
      </c>
    </row>
    <row r="337" spans="1:1" x14ac:dyDescent="0.3">
      <c r="A337" s="17">
        <v>786</v>
      </c>
    </row>
    <row r="338" spans="1:1" x14ac:dyDescent="0.3">
      <c r="A338" s="17">
        <v>788</v>
      </c>
    </row>
    <row r="339" spans="1:1" x14ac:dyDescent="0.3">
      <c r="A339" s="17">
        <v>791</v>
      </c>
    </row>
    <row r="340" spans="1:1" x14ac:dyDescent="0.3">
      <c r="A340" s="17">
        <v>795</v>
      </c>
    </row>
    <row r="341" spans="1:1" x14ac:dyDescent="0.3">
      <c r="A341" s="17">
        <v>796</v>
      </c>
    </row>
    <row r="342" spans="1:1" x14ac:dyDescent="0.3">
      <c r="A342" s="17">
        <v>797</v>
      </c>
    </row>
    <row r="343" spans="1:1" x14ac:dyDescent="0.3">
      <c r="A343" s="17">
        <v>800</v>
      </c>
    </row>
    <row r="344" spans="1:1" x14ac:dyDescent="0.3">
      <c r="A344" s="17">
        <v>801</v>
      </c>
    </row>
    <row r="345" spans="1:1" x14ac:dyDescent="0.3">
      <c r="A345" s="17">
        <v>805</v>
      </c>
    </row>
    <row r="346" spans="1:1" x14ac:dyDescent="0.3">
      <c r="A346" s="17">
        <v>805.07</v>
      </c>
    </row>
    <row r="347" spans="1:1" x14ac:dyDescent="0.3">
      <c r="A347" s="17">
        <v>807</v>
      </c>
    </row>
    <row r="348" spans="1:1" x14ac:dyDescent="0.3">
      <c r="A348" s="17">
        <v>810</v>
      </c>
    </row>
    <row r="349" spans="1:1" x14ac:dyDescent="0.3">
      <c r="A349" s="17">
        <v>811</v>
      </c>
    </row>
    <row r="350" spans="1:1" x14ac:dyDescent="0.3">
      <c r="A350" s="17">
        <v>813</v>
      </c>
    </row>
    <row r="351" spans="1:1" x14ac:dyDescent="0.3">
      <c r="A351" s="17">
        <v>814</v>
      </c>
    </row>
    <row r="352" spans="1:1" x14ac:dyDescent="0.3">
      <c r="A352" s="17">
        <v>815</v>
      </c>
    </row>
    <row r="353" spans="1:1" x14ac:dyDescent="0.3">
      <c r="A353" s="17">
        <v>820</v>
      </c>
    </row>
    <row r="354" spans="1:1" x14ac:dyDescent="0.3">
      <c r="A354" s="17">
        <v>821</v>
      </c>
    </row>
    <row r="355" spans="1:1" x14ac:dyDescent="0.3">
      <c r="A355" s="17">
        <v>824</v>
      </c>
    </row>
    <row r="356" spans="1:1" x14ac:dyDescent="0.3">
      <c r="A356" s="17">
        <v>825</v>
      </c>
    </row>
    <row r="357" spans="1:1" x14ac:dyDescent="0.3">
      <c r="A357" s="17">
        <v>827</v>
      </c>
    </row>
    <row r="358" spans="1:1" x14ac:dyDescent="0.3">
      <c r="A358" s="17">
        <v>831</v>
      </c>
    </row>
    <row r="359" spans="1:1" x14ac:dyDescent="0.3">
      <c r="A359" s="17">
        <v>835</v>
      </c>
    </row>
    <row r="360" spans="1:1" x14ac:dyDescent="0.3">
      <c r="A360" s="17">
        <v>837</v>
      </c>
    </row>
    <row r="361" spans="1:1" x14ac:dyDescent="0.3">
      <c r="A361" s="17">
        <v>838</v>
      </c>
    </row>
    <row r="362" spans="1:1" x14ac:dyDescent="0.3">
      <c r="A362" s="17">
        <v>842</v>
      </c>
    </row>
    <row r="363" spans="1:1" x14ac:dyDescent="0.3">
      <c r="A363" s="17">
        <v>850</v>
      </c>
    </row>
    <row r="364" spans="1:1" x14ac:dyDescent="0.3">
      <c r="A364" s="17">
        <v>852</v>
      </c>
    </row>
    <row r="365" spans="1:1" x14ac:dyDescent="0.3">
      <c r="A365" s="17">
        <v>855</v>
      </c>
    </row>
    <row r="366" spans="1:1" x14ac:dyDescent="0.3">
      <c r="A366" s="17">
        <v>858</v>
      </c>
    </row>
    <row r="367" spans="1:1" x14ac:dyDescent="0.3">
      <c r="A367" s="17">
        <v>860</v>
      </c>
    </row>
    <row r="368" spans="1:1" x14ac:dyDescent="0.3">
      <c r="A368" s="17">
        <v>861</v>
      </c>
    </row>
    <row r="369" spans="1:1" x14ac:dyDescent="0.3">
      <c r="A369" s="17">
        <v>865</v>
      </c>
    </row>
    <row r="370" spans="1:1" x14ac:dyDescent="0.3">
      <c r="A370" s="17">
        <v>867</v>
      </c>
    </row>
    <row r="371" spans="1:1" x14ac:dyDescent="0.3">
      <c r="A371" s="17">
        <v>872</v>
      </c>
    </row>
    <row r="372" spans="1:1" x14ac:dyDescent="0.3">
      <c r="A372" s="17">
        <v>875</v>
      </c>
    </row>
    <row r="373" spans="1:1" x14ac:dyDescent="0.3">
      <c r="A373" s="17">
        <v>876</v>
      </c>
    </row>
    <row r="374" spans="1:1" x14ac:dyDescent="0.3">
      <c r="A374" s="17">
        <v>879</v>
      </c>
    </row>
    <row r="375" spans="1:1" x14ac:dyDescent="0.3">
      <c r="A375" s="17">
        <v>880</v>
      </c>
    </row>
    <row r="376" spans="1:1" x14ac:dyDescent="0.3">
      <c r="A376" s="17">
        <v>881</v>
      </c>
    </row>
    <row r="377" spans="1:1" x14ac:dyDescent="0.3">
      <c r="A377" s="17">
        <v>885</v>
      </c>
    </row>
    <row r="378" spans="1:1" x14ac:dyDescent="0.3">
      <c r="A378" s="17">
        <v>886</v>
      </c>
    </row>
    <row r="379" spans="1:1" x14ac:dyDescent="0.3">
      <c r="A379" s="17">
        <v>890</v>
      </c>
    </row>
    <row r="380" spans="1:1" x14ac:dyDescent="0.3">
      <c r="A380" s="17">
        <v>891</v>
      </c>
    </row>
    <row r="381" spans="1:1" x14ac:dyDescent="0.3">
      <c r="A381" s="17">
        <v>895</v>
      </c>
    </row>
    <row r="382" spans="1:1" x14ac:dyDescent="0.3">
      <c r="A382" s="17">
        <v>898</v>
      </c>
    </row>
    <row r="383" spans="1:1" x14ac:dyDescent="0.3">
      <c r="A383" s="17">
        <v>900</v>
      </c>
    </row>
    <row r="384" spans="1:1" x14ac:dyDescent="0.3">
      <c r="A384" s="17">
        <v>903.14</v>
      </c>
    </row>
    <row r="385" spans="1:1" x14ac:dyDescent="0.3">
      <c r="A385" s="17">
        <v>904</v>
      </c>
    </row>
    <row r="386" spans="1:1" x14ac:dyDescent="0.3">
      <c r="A386" s="17">
        <v>905</v>
      </c>
    </row>
    <row r="387" spans="1:1" x14ac:dyDescent="0.3">
      <c r="A387" s="17">
        <v>909</v>
      </c>
    </row>
    <row r="388" spans="1:1" x14ac:dyDescent="0.3">
      <c r="A388" s="17">
        <v>910</v>
      </c>
    </row>
    <row r="389" spans="1:1" x14ac:dyDescent="0.3">
      <c r="A389" s="17">
        <v>911</v>
      </c>
    </row>
    <row r="390" spans="1:1" x14ac:dyDescent="0.3">
      <c r="A390" s="17">
        <v>916</v>
      </c>
    </row>
    <row r="391" spans="1:1" x14ac:dyDescent="0.3">
      <c r="A391" s="17">
        <v>920</v>
      </c>
    </row>
    <row r="392" spans="1:1" x14ac:dyDescent="0.3">
      <c r="A392" s="17">
        <v>924</v>
      </c>
    </row>
    <row r="393" spans="1:1" x14ac:dyDescent="0.3">
      <c r="A393" s="17">
        <v>926</v>
      </c>
    </row>
    <row r="394" spans="1:1" x14ac:dyDescent="0.3">
      <c r="A394" s="17">
        <v>930</v>
      </c>
    </row>
    <row r="395" spans="1:1" x14ac:dyDescent="0.3">
      <c r="A395" s="17">
        <v>950</v>
      </c>
    </row>
    <row r="396" spans="1:1" x14ac:dyDescent="0.3">
      <c r="A396" s="17">
        <v>953</v>
      </c>
    </row>
    <row r="397" spans="1:1" x14ac:dyDescent="0.3">
      <c r="A397" s="17">
        <v>966</v>
      </c>
    </row>
    <row r="398" spans="1:1" x14ac:dyDescent="0.3">
      <c r="A398" s="17">
        <v>970</v>
      </c>
    </row>
    <row r="399" spans="1:1" x14ac:dyDescent="0.3">
      <c r="A399" s="17">
        <v>971</v>
      </c>
    </row>
    <row r="400" spans="1:1" x14ac:dyDescent="0.3">
      <c r="A400" s="17">
        <v>977</v>
      </c>
    </row>
    <row r="401" spans="1:1" x14ac:dyDescent="0.3">
      <c r="A401" s="17">
        <v>979</v>
      </c>
    </row>
    <row r="402" spans="1:1" x14ac:dyDescent="0.3">
      <c r="A402" s="17">
        <v>980</v>
      </c>
    </row>
    <row r="403" spans="1:1" x14ac:dyDescent="0.3">
      <c r="A403" s="17">
        <v>986</v>
      </c>
    </row>
    <row r="404" spans="1:1" x14ac:dyDescent="0.3">
      <c r="A404" s="17">
        <v>991</v>
      </c>
    </row>
    <row r="405" spans="1:1" x14ac:dyDescent="0.3">
      <c r="A405" s="17">
        <v>995</v>
      </c>
    </row>
    <row r="406" spans="1:1" x14ac:dyDescent="0.3">
      <c r="A406" s="17">
        <v>997</v>
      </c>
    </row>
    <row r="407" spans="1:1" x14ac:dyDescent="0.3">
      <c r="A407" s="17">
        <v>1000</v>
      </c>
    </row>
    <row r="408" spans="1:1" x14ac:dyDescent="0.3">
      <c r="A408" s="17">
        <v>1000.01</v>
      </c>
    </row>
    <row r="409" spans="1:1" x14ac:dyDescent="0.3">
      <c r="A409" s="17">
        <v>1000.99</v>
      </c>
    </row>
    <row r="410" spans="1:1" x14ac:dyDescent="0.3">
      <c r="A410" s="17">
        <v>1001</v>
      </c>
    </row>
    <row r="411" spans="1:1" x14ac:dyDescent="0.3">
      <c r="A411" s="17">
        <v>1001.49</v>
      </c>
    </row>
    <row r="412" spans="1:1" x14ac:dyDescent="0.3">
      <c r="A412" s="17">
        <v>1002</v>
      </c>
    </row>
    <row r="413" spans="1:1" x14ac:dyDescent="0.3">
      <c r="A413" s="17">
        <v>1003</v>
      </c>
    </row>
    <row r="414" spans="1:1" x14ac:dyDescent="0.3">
      <c r="A414" s="17">
        <v>1004</v>
      </c>
    </row>
    <row r="415" spans="1:1" x14ac:dyDescent="0.3">
      <c r="A415" s="17">
        <v>1005</v>
      </c>
    </row>
    <row r="416" spans="1:1" x14ac:dyDescent="0.3">
      <c r="A416" s="17">
        <v>1006</v>
      </c>
    </row>
    <row r="417" spans="1:1" x14ac:dyDescent="0.3">
      <c r="A417" s="17">
        <v>1010</v>
      </c>
    </row>
    <row r="418" spans="1:1" x14ac:dyDescent="0.3">
      <c r="A418" s="17">
        <v>1011</v>
      </c>
    </row>
    <row r="419" spans="1:1" x14ac:dyDescent="0.3">
      <c r="A419" s="17">
        <v>1015</v>
      </c>
    </row>
    <row r="420" spans="1:1" x14ac:dyDescent="0.3">
      <c r="A420" s="17">
        <v>1016</v>
      </c>
    </row>
    <row r="421" spans="1:1" x14ac:dyDescent="0.3">
      <c r="A421" s="17">
        <v>1020</v>
      </c>
    </row>
    <row r="422" spans="1:1" x14ac:dyDescent="0.3">
      <c r="A422" s="17">
        <v>1021</v>
      </c>
    </row>
    <row r="423" spans="1:1" x14ac:dyDescent="0.3">
      <c r="A423" s="17">
        <v>1025</v>
      </c>
    </row>
    <row r="424" spans="1:1" x14ac:dyDescent="0.3">
      <c r="A424" s="17">
        <v>1026</v>
      </c>
    </row>
    <row r="425" spans="1:1" x14ac:dyDescent="0.3">
      <c r="A425" s="17">
        <v>1030</v>
      </c>
    </row>
    <row r="426" spans="1:1" x14ac:dyDescent="0.3">
      <c r="A426" s="17">
        <v>1031.6400000000001</v>
      </c>
    </row>
    <row r="427" spans="1:1" x14ac:dyDescent="0.3">
      <c r="A427" s="17">
        <v>1035</v>
      </c>
    </row>
    <row r="428" spans="1:1" x14ac:dyDescent="0.3">
      <c r="A428" s="17">
        <v>1036</v>
      </c>
    </row>
    <row r="429" spans="1:1" x14ac:dyDescent="0.3">
      <c r="A429" s="17">
        <v>1040</v>
      </c>
    </row>
    <row r="430" spans="1:1" x14ac:dyDescent="0.3">
      <c r="A430" s="17">
        <v>1041.29</v>
      </c>
    </row>
    <row r="431" spans="1:1" x14ac:dyDescent="0.3">
      <c r="A431" s="17">
        <v>1043</v>
      </c>
    </row>
    <row r="432" spans="1:1" x14ac:dyDescent="0.3">
      <c r="A432" s="17">
        <v>1046</v>
      </c>
    </row>
    <row r="433" spans="1:1" x14ac:dyDescent="0.3">
      <c r="A433" s="17">
        <v>1047</v>
      </c>
    </row>
    <row r="434" spans="1:1" x14ac:dyDescent="0.3">
      <c r="A434" s="17">
        <v>1048</v>
      </c>
    </row>
    <row r="435" spans="1:1" x14ac:dyDescent="0.3">
      <c r="A435" s="17">
        <v>1050</v>
      </c>
    </row>
    <row r="436" spans="1:1" x14ac:dyDescent="0.3">
      <c r="A436" s="17">
        <v>1050.5</v>
      </c>
    </row>
    <row r="437" spans="1:1" x14ac:dyDescent="0.3">
      <c r="A437" s="17">
        <v>1055</v>
      </c>
    </row>
    <row r="438" spans="1:1" x14ac:dyDescent="0.3">
      <c r="A438" s="17">
        <v>1055.01</v>
      </c>
    </row>
    <row r="439" spans="1:1" x14ac:dyDescent="0.3">
      <c r="A439" s="17">
        <v>1056</v>
      </c>
    </row>
    <row r="440" spans="1:1" x14ac:dyDescent="0.3">
      <c r="A440" s="17">
        <v>1058</v>
      </c>
    </row>
    <row r="441" spans="1:1" x14ac:dyDescent="0.3">
      <c r="A441" s="17">
        <v>1060</v>
      </c>
    </row>
    <row r="442" spans="1:1" x14ac:dyDescent="0.3">
      <c r="A442" s="17">
        <v>1063</v>
      </c>
    </row>
    <row r="443" spans="1:1" x14ac:dyDescent="0.3">
      <c r="A443" s="17">
        <v>1064</v>
      </c>
    </row>
    <row r="444" spans="1:1" x14ac:dyDescent="0.3">
      <c r="A444" s="17">
        <v>1065</v>
      </c>
    </row>
    <row r="445" spans="1:1" x14ac:dyDescent="0.3">
      <c r="A445" s="17">
        <v>1065.23</v>
      </c>
    </row>
    <row r="446" spans="1:1" x14ac:dyDescent="0.3">
      <c r="A446" s="17">
        <v>1066</v>
      </c>
    </row>
    <row r="447" spans="1:1" x14ac:dyDescent="0.3">
      <c r="A447" s="17">
        <v>1066.8</v>
      </c>
    </row>
    <row r="448" spans="1:1" x14ac:dyDescent="0.3">
      <c r="A448" s="17">
        <v>1069</v>
      </c>
    </row>
    <row r="449" spans="1:1" x14ac:dyDescent="0.3">
      <c r="A449" s="17">
        <v>1072</v>
      </c>
    </row>
    <row r="450" spans="1:1" x14ac:dyDescent="0.3">
      <c r="A450" s="17">
        <v>1073</v>
      </c>
    </row>
    <row r="451" spans="1:1" x14ac:dyDescent="0.3">
      <c r="A451" s="17">
        <v>1078</v>
      </c>
    </row>
    <row r="452" spans="1:1" x14ac:dyDescent="0.3">
      <c r="A452" s="17">
        <v>1080</v>
      </c>
    </row>
    <row r="453" spans="1:1" x14ac:dyDescent="0.3">
      <c r="A453" s="17">
        <v>1081</v>
      </c>
    </row>
    <row r="454" spans="1:1" x14ac:dyDescent="0.3">
      <c r="A454" s="17">
        <v>1082</v>
      </c>
    </row>
    <row r="455" spans="1:1" x14ac:dyDescent="0.3">
      <c r="A455" s="17">
        <v>1082.5</v>
      </c>
    </row>
    <row r="456" spans="1:1" x14ac:dyDescent="0.3">
      <c r="A456" s="17">
        <v>1088</v>
      </c>
    </row>
    <row r="457" spans="1:1" x14ac:dyDescent="0.3">
      <c r="A457" s="17">
        <v>1090</v>
      </c>
    </row>
    <row r="458" spans="1:1" x14ac:dyDescent="0.3">
      <c r="A458" s="17">
        <v>1091</v>
      </c>
    </row>
    <row r="459" spans="1:1" x14ac:dyDescent="0.3">
      <c r="A459" s="17">
        <v>1096</v>
      </c>
    </row>
    <row r="460" spans="1:1" x14ac:dyDescent="0.3">
      <c r="A460" s="17">
        <v>1097</v>
      </c>
    </row>
    <row r="461" spans="1:1" x14ac:dyDescent="0.3">
      <c r="A461" s="17">
        <v>1100</v>
      </c>
    </row>
    <row r="462" spans="1:1" x14ac:dyDescent="0.3">
      <c r="A462" s="17">
        <v>1101</v>
      </c>
    </row>
    <row r="463" spans="1:1" x14ac:dyDescent="0.3">
      <c r="A463" s="17">
        <v>1102</v>
      </c>
    </row>
    <row r="464" spans="1:1" x14ac:dyDescent="0.3">
      <c r="A464" s="17">
        <v>1105</v>
      </c>
    </row>
    <row r="465" spans="1:1" x14ac:dyDescent="0.3">
      <c r="A465" s="17">
        <v>1106</v>
      </c>
    </row>
    <row r="466" spans="1:1" x14ac:dyDescent="0.3">
      <c r="A466" s="17">
        <v>1108</v>
      </c>
    </row>
    <row r="467" spans="1:1" x14ac:dyDescent="0.3">
      <c r="A467" s="17">
        <v>1110</v>
      </c>
    </row>
    <row r="468" spans="1:1" x14ac:dyDescent="0.3">
      <c r="A468" s="17">
        <v>1111</v>
      </c>
    </row>
    <row r="469" spans="1:1" x14ac:dyDescent="0.3">
      <c r="A469" s="17">
        <v>1115</v>
      </c>
    </row>
    <row r="470" spans="1:1" x14ac:dyDescent="0.3">
      <c r="A470" s="17">
        <v>1119</v>
      </c>
    </row>
    <row r="471" spans="1:1" x14ac:dyDescent="0.3">
      <c r="A471" s="17">
        <v>1120</v>
      </c>
    </row>
    <row r="472" spans="1:1" x14ac:dyDescent="0.3">
      <c r="A472" s="17">
        <v>1123.47</v>
      </c>
    </row>
    <row r="473" spans="1:1" x14ac:dyDescent="0.3">
      <c r="A473" s="17">
        <v>1125</v>
      </c>
    </row>
    <row r="474" spans="1:1" x14ac:dyDescent="0.3">
      <c r="A474" s="17">
        <v>1126</v>
      </c>
    </row>
    <row r="475" spans="1:1" x14ac:dyDescent="0.3">
      <c r="A475" s="17">
        <v>1130</v>
      </c>
    </row>
    <row r="476" spans="1:1" x14ac:dyDescent="0.3">
      <c r="A476" s="17">
        <v>1136</v>
      </c>
    </row>
    <row r="477" spans="1:1" x14ac:dyDescent="0.3">
      <c r="A477" s="17">
        <v>1140</v>
      </c>
    </row>
    <row r="478" spans="1:1" x14ac:dyDescent="0.3">
      <c r="A478" s="17">
        <v>1142</v>
      </c>
    </row>
    <row r="479" spans="1:1" x14ac:dyDescent="0.3">
      <c r="A479" s="17">
        <v>1145</v>
      </c>
    </row>
    <row r="480" spans="1:1" x14ac:dyDescent="0.3">
      <c r="A480" s="17">
        <v>1147</v>
      </c>
    </row>
    <row r="481" spans="1:1" x14ac:dyDescent="0.3">
      <c r="A481" s="17">
        <v>1148</v>
      </c>
    </row>
    <row r="482" spans="1:1" x14ac:dyDescent="0.3">
      <c r="A482" s="17">
        <v>1150</v>
      </c>
    </row>
    <row r="483" spans="1:1" x14ac:dyDescent="0.3">
      <c r="A483" s="17">
        <v>1155</v>
      </c>
    </row>
    <row r="484" spans="1:1" x14ac:dyDescent="0.3">
      <c r="A484" s="17">
        <v>1156</v>
      </c>
    </row>
    <row r="485" spans="1:1" x14ac:dyDescent="0.3">
      <c r="A485" s="17">
        <v>1161</v>
      </c>
    </row>
    <row r="486" spans="1:1" x14ac:dyDescent="0.3">
      <c r="A486" s="17">
        <v>1165</v>
      </c>
    </row>
    <row r="487" spans="1:1" x14ac:dyDescent="0.3">
      <c r="A487" s="17">
        <v>1168</v>
      </c>
    </row>
    <row r="488" spans="1:1" x14ac:dyDescent="0.3">
      <c r="A488" s="17">
        <v>1170</v>
      </c>
    </row>
    <row r="489" spans="1:1" x14ac:dyDescent="0.3">
      <c r="A489" s="17">
        <v>1174</v>
      </c>
    </row>
    <row r="490" spans="1:1" x14ac:dyDescent="0.3">
      <c r="A490" s="17">
        <v>1175</v>
      </c>
    </row>
    <row r="491" spans="1:1" x14ac:dyDescent="0.3">
      <c r="A491" s="17">
        <v>1180</v>
      </c>
    </row>
    <row r="492" spans="1:1" x14ac:dyDescent="0.3">
      <c r="A492" s="17">
        <v>1183.19</v>
      </c>
    </row>
    <row r="493" spans="1:1" x14ac:dyDescent="0.3">
      <c r="A493" s="17">
        <v>1185</v>
      </c>
    </row>
    <row r="494" spans="1:1" x14ac:dyDescent="0.3">
      <c r="A494" s="17">
        <v>1197</v>
      </c>
    </row>
    <row r="495" spans="1:1" x14ac:dyDescent="0.3">
      <c r="A495" s="17">
        <v>1200</v>
      </c>
    </row>
    <row r="496" spans="1:1" x14ac:dyDescent="0.3">
      <c r="A496" s="17">
        <v>1201</v>
      </c>
    </row>
    <row r="497" spans="1:1" x14ac:dyDescent="0.3">
      <c r="A497" s="17">
        <v>1202.17</v>
      </c>
    </row>
    <row r="498" spans="1:1" x14ac:dyDescent="0.3">
      <c r="A498" s="17">
        <v>1215</v>
      </c>
    </row>
    <row r="499" spans="1:1" x14ac:dyDescent="0.3">
      <c r="A499" s="17">
        <v>1216</v>
      </c>
    </row>
    <row r="500" spans="1:1" x14ac:dyDescent="0.3">
      <c r="A500" s="17">
        <v>1217</v>
      </c>
    </row>
    <row r="501" spans="1:1" x14ac:dyDescent="0.3">
      <c r="A501" s="17">
        <v>1218</v>
      </c>
    </row>
    <row r="502" spans="1:1" x14ac:dyDescent="0.3">
      <c r="A502" s="17">
        <v>1220</v>
      </c>
    </row>
    <row r="503" spans="1:1" x14ac:dyDescent="0.3">
      <c r="A503" s="17">
        <v>1224</v>
      </c>
    </row>
    <row r="504" spans="1:1" x14ac:dyDescent="0.3">
      <c r="A504" s="17">
        <v>1225</v>
      </c>
    </row>
    <row r="505" spans="1:1" x14ac:dyDescent="0.3">
      <c r="A505" s="17">
        <v>1235</v>
      </c>
    </row>
    <row r="506" spans="1:1" x14ac:dyDescent="0.3">
      <c r="A506" s="17">
        <v>1241</v>
      </c>
    </row>
    <row r="507" spans="1:1" x14ac:dyDescent="0.3">
      <c r="A507" s="17">
        <v>1245</v>
      </c>
    </row>
    <row r="508" spans="1:1" x14ac:dyDescent="0.3">
      <c r="A508" s="17">
        <v>1246</v>
      </c>
    </row>
    <row r="509" spans="1:1" x14ac:dyDescent="0.3">
      <c r="A509" s="17">
        <v>1250</v>
      </c>
    </row>
    <row r="510" spans="1:1" x14ac:dyDescent="0.3">
      <c r="A510" s="17">
        <v>1251</v>
      </c>
    </row>
    <row r="511" spans="1:1" x14ac:dyDescent="0.3">
      <c r="A511" s="17">
        <v>1256</v>
      </c>
    </row>
    <row r="512" spans="1:1" x14ac:dyDescent="0.3">
      <c r="A512" s="17">
        <v>1259</v>
      </c>
    </row>
    <row r="513" spans="1:1" x14ac:dyDescent="0.3">
      <c r="A513" s="17">
        <v>1260</v>
      </c>
    </row>
    <row r="514" spans="1:1" x14ac:dyDescent="0.3">
      <c r="A514" s="17">
        <v>1261</v>
      </c>
    </row>
    <row r="515" spans="1:1" x14ac:dyDescent="0.3">
      <c r="A515" s="17">
        <v>1270</v>
      </c>
    </row>
    <row r="516" spans="1:1" x14ac:dyDescent="0.3">
      <c r="A516" s="17">
        <v>1272</v>
      </c>
    </row>
    <row r="517" spans="1:1" x14ac:dyDescent="0.3">
      <c r="A517" s="17">
        <v>1273</v>
      </c>
    </row>
    <row r="518" spans="1:1" x14ac:dyDescent="0.3">
      <c r="A518" s="17">
        <v>1275</v>
      </c>
    </row>
    <row r="519" spans="1:1" x14ac:dyDescent="0.3">
      <c r="A519" s="17">
        <v>1276</v>
      </c>
    </row>
    <row r="520" spans="1:1" x14ac:dyDescent="0.3">
      <c r="A520" s="17">
        <v>1280</v>
      </c>
    </row>
    <row r="521" spans="1:1" x14ac:dyDescent="0.3">
      <c r="A521" s="17">
        <v>1283</v>
      </c>
    </row>
    <row r="522" spans="1:1" x14ac:dyDescent="0.3">
      <c r="A522" s="17">
        <v>1285</v>
      </c>
    </row>
    <row r="523" spans="1:1" x14ac:dyDescent="0.3">
      <c r="A523" s="17">
        <v>1286</v>
      </c>
    </row>
    <row r="524" spans="1:1" x14ac:dyDescent="0.3">
      <c r="A524" s="17">
        <v>1290</v>
      </c>
    </row>
    <row r="525" spans="1:1" x14ac:dyDescent="0.3">
      <c r="A525" s="17">
        <v>1293</v>
      </c>
    </row>
    <row r="526" spans="1:1" x14ac:dyDescent="0.3">
      <c r="A526" s="17">
        <v>1296</v>
      </c>
    </row>
    <row r="527" spans="1:1" x14ac:dyDescent="0.3">
      <c r="A527" s="17">
        <v>1297</v>
      </c>
    </row>
    <row r="528" spans="1:1" x14ac:dyDescent="0.3">
      <c r="A528" s="17">
        <v>1300</v>
      </c>
    </row>
    <row r="529" spans="1:1" x14ac:dyDescent="0.3">
      <c r="A529" s="17">
        <v>1301</v>
      </c>
    </row>
    <row r="530" spans="1:1" x14ac:dyDescent="0.3">
      <c r="A530" s="17">
        <v>1302</v>
      </c>
    </row>
    <row r="531" spans="1:1" x14ac:dyDescent="0.3">
      <c r="A531" s="17">
        <v>1305</v>
      </c>
    </row>
    <row r="532" spans="1:1" x14ac:dyDescent="0.3">
      <c r="A532" s="17">
        <v>1306</v>
      </c>
    </row>
    <row r="533" spans="1:1" x14ac:dyDescent="0.3">
      <c r="A533" s="17">
        <v>1312</v>
      </c>
    </row>
    <row r="534" spans="1:1" x14ac:dyDescent="0.3">
      <c r="A534" s="17">
        <v>1315</v>
      </c>
    </row>
    <row r="535" spans="1:1" x14ac:dyDescent="0.3">
      <c r="A535" s="17">
        <v>1316</v>
      </c>
    </row>
    <row r="536" spans="1:1" x14ac:dyDescent="0.3">
      <c r="A536" s="17">
        <v>1319</v>
      </c>
    </row>
    <row r="537" spans="1:1" x14ac:dyDescent="0.3">
      <c r="A537" s="17">
        <v>1322</v>
      </c>
    </row>
    <row r="538" spans="1:1" x14ac:dyDescent="0.3">
      <c r="A538" s="17">
        <v>1326</v>
      </c>
    </row>
    <row r="539" spans="1:1" x14ac:dyDescent="0.3">
      <c r="A539" s="17">
        <v>1328</v>
      </c>
    </row>
    <row r="540" spans="1:1" x14ac:dyDescent="0.3">
      <c r="A540" s="17">
        <v>1330</v>
      </c>
    </row>
    <row r="541" spans="1:1" x14ac:dyDescent="0.3">
      <c r="A541" s="17">
        <v>1332</v>
      </c>
    </row>
    <row r="542" spans="1:1" x14ac:dyDescent="0.3">
      <c r="A542" s="17">
        <v>1333</v>
      </c>
    </row>
    <row r="543" spans="1:1" x14ac:dyDescent="0.3">
      <c r="A543" s="17">
        <v>1335</v>
      </c>
    </row>
    <row r="544" spans="1:1" x14ac:dyDescent="0.3">
      <c r="A544" s="17">
        <v>1336</v>
      </c>
    </row>
    <row r="545" spans="1:1" x14ac:dyDescent="0.3">
      <c r="A545" s="17">
        <v>1342.01</v>
      </c>
    </row>
    <row r="546" spans="1:1" x14ac:dyDescent="0.3">
      <c r="A546" s="17">
        <v>1345</v>
      </c>
    </row>
    <row r="547" spans="1:1" x14ac:dyDescent="0.3">
      <c r="A547" s="17">
        <v>1346.11</v>
      </c>
    </row>
    <row r="548" spans="1:1" x14ac:dyDescent="0.3">
      <c r="A548" s="17">
        <v>1351</v>
      </c>
    </row>
    <row r="549" spans="1:1" x14ac:dyDescent="0.3">
      <c r="A549" s="17">
        <v>1360</v>
      </c>
    </row>
    <row r="550" spans="1:1" x14ac:dyDescent="0.3">
      <c r="A550" s="17">
        <v>1361</v>
      </c>
    </row>
    <row r="551" spans="1:1" x14ac:dyDescent="0.3">
      <c r="A551" s="17">
        <v>1362</v>
      </c>
    </row>
    <row r="552" spans="1:1" x14ac:dyDescent="0.3">
      <c r="A552" s="17">
        <v>1364</v>
      </c>
    </row>
    <row r="553" spans="1:1" x14ac:dyDescent="0.3">
      <c r="A553" s="17">
        <v>1365</v>
      </c>
    </row>
    <row r="554" spans="1:1" x14ac:dyDescent="0.3">
      <c r="A554" s="17">
        <v>1366</v>
      </c>
    </row>
    <row r="555" spans="1:1" x14ac:dyDescent="0.3">
      <c r="A555" s="17">
        <v>1367</v>
      </c>
    </row>
    <row r="556" spans="1:1" x14ac:dyDescent="0.3">
      <c r="A556" s="17">
        <v>1370</v>
      </c>
    </row>
    <row r="557" spans="1:1" x14ac:dyDescent="0.3">
      <c r="A557" s="17">
        <v>1373.24</v>
      </c>
    </row>
    <row r="558" spans="1:1" x14ac:dyDescent="0.3">
      <c r="A558" s="17">
        <v>1374.16</v>
      </c>
    </row>
    <row r="559" spans="1:1" x14ac:dyDescent="0.3">
      <c r="A559" s="17">
        <v>1381</v>
      </c>
    </row>
    <row r="560" spans="1:1" x14ac:dyDescent="0.3">
      <c r="A560" s="17">
        <v>1382</v>
      </c>
    </row>
    <row r="561" spans="1:1" x14ac:dyDescent="0.3">
      <c r="A561" s="17">
        <v>1384</v>
      </c>
    </row>
    <row r="562" spans="1:1" x14ac:dyDescent="0.3">
      <c r="A562" s="17">
        <v>1387</v>
      </c>
    </row>
    <row r="563" spans="1:1" x14ac:dyDescent="0.3">
      <c r="A563" s="17">
        <v>1389</v>
      </c>
    </row>
    <row r="564" spans="1:1" x14ac:dyDescent="0.3">
      <c r="A564" s="17">
        <v>1390</v>
      </c>
    </row>
    <row r="565" spans="1:1" x14ac:dyDescent="0.3">
      <c r="A565" s="17">
        <v>1391</v>
      </c>
    </row>
    <row r="566" spans="1:1" x14ac:dyDescent="0.3">
      <c r="A566" s="17">
        <v>1395</v>
      </c>
    </row>
    <row r="567" spans="1:1" x14ac:dyDescent="0.3">
      <c r="A567" s="17">
        <v>1398</v>
      </c>
    </row>
    <row r="568" spans="1:1" x14ac:dyDescent="0.3">
      <c r="A568" s="17">
        <v>1400</v>
      </c>
    </row>
    <row r="569" spans="1:1" x14ac:dyDescent="0.3">
      <c r="A569" s="17">
        <v>1402</v>
      </c>
    </row>
    <row r="570" spans="1:1" x14ac:dyDescent="0.3">
      <c r="A570" s="17">
        <v>1405</v>
      </c>
    </row>
    <row r="571" spans="1:1" x14ac:dyDescent="0.3">
      <c r="A571" s="17">
        <v>1408</v>
      </c>
    </row>
    <row r="572" spans="1:1" x14ac:dyDescent="0.3">
      <c r="A572" s="17">
        <v>1416</v>
      </c>
    </row>
    <row r="573" spans="1:1" x14ac:dyDescent="0.3">
      <c r="A573" s="17">
        <v>1417</v>
      </c>
    </row>
    <row r="574" spans="1:1" x14ac:dyDescent="0.3">
      <c r="A574" s="17">
        <v>1419</v>
      </c>
    </row>
    <row r="575" spans="1:1" x14ac:dyDescent="0.3">
      <c r="A575" s="17">
        <v>1430.06</v>
      </c>
    </row>
    <row r="576" spans="1:1" x14ac:dyDescent="0.3">
      <c r="A576" s="17">
        <v>1431</v>
      </c>
    </row>
    <row r="577" spans="1:1" x14ac:dyDescent="0.3">
      <c r="A577" s="17">
        <v>1434</v>
      </c>
    </row>
    <row r="578" spans="1:1" x14ac:dyDescent="0.3">
      <c r="A578" s="17">
        <v>1436</v>
      </c>
    </row>
    <row r="579" spans="1:1" x14ac:dyDescent="0.3">
      <c r="A579" s="17">
        <v>1437</v>
      </c>
    </row>
    <row r="580" spans="1:1" x14ac:dyDescent="0.3">
      <c r="A580" s="17">
        <v>1438</v>
      </c>
    </row>
    <row r="581" spans="1:1" x14ac:dyDescent="0.3">
      <c r="A581" s="17">
        <v>1445</v>
      </c>
    </row>
    <row r="582" spans="1:1" x14ac:dyDescent="0.3">
      <c r="A582" s="17">
        <v>1455</v>
      </c>
    </row>
    <row r="583" spans="1:1" x14ac:dyDescent="0.3">
      <c r="A583" s="17">
        <v>1460</v>
      </c>
    </row>
    <row r="584" spans="1:1" x14ac:dyDescent="0.3">
      <c r="A584" s="17">
        <v>1461</v>
      </c>
    </row>
    <row r="585" spans="1:1" x14ac:dyDescent="0.3">
      <c r="A585" s="17">
        <v>1465</v>
      </c>
    </row>
    <row r="586" spans="1:1" x14ac:dyDescent="0.3">
      <c r="A586" s="17">
        <v>1466</v>
      </c>
    </row>
    <row r="587" spans="1:1" x14ac:dyDescent="0.3">
      <c r="A587" s="17">
        <v>1471</v>
      </c>
    </row>
    <row r="588" spans="1:1" x14ac:dyDescent="0.3">
      <c r="A588" s="17">
        <v>1485</v>
      </c>
    </row>
    <row r="589" spans="1:1" x14ac:dyDescent="0.3">
      <c r="A589" s="17">
        <v>1486</v>
      </c>
    </row>
    <row r="590" spans="1:1" x14ac:dyDescent="0.3">
      <c r="A590" s="17">
        <v>1493</v>
      </c>
    </row>
    <row r="591" spans="1:1" x14ac:dyDescent="0.3">
      <c r="A591" s="17">
        <v>1500</v>
      </c>
    </row>
    <row r="592" spans="1:1" x14ac:dyDescent="0.3">
      <c r="A592" s="17">
        <v>1500.2</v>
      </c>
    </row>
    <row r="593" spans="1:1" x14ac:dyDescent="0.3">
      <c r="A593" s="17">
        <v>1500.76</v>
      </c>
    </row>
    <row r="594" spans="1:1" x14ac:dyDescent="0.3">
      <c r="A594" s="17">
        <v>1501</v>
      </c>
    </row>
    <row r="595" spans="1:1" x14ac:dyDescent="0.3">
      <c r="A595" s="17">
        <v>1502.5</v>
      </c>
    </row>
    <row r="596" spans="1:1" x14ac:dyDescent="0.3">
      <c r="A596" s="17">
        <v>1503</v>
      </c>
    </row>
    <row r="597" spans="1:1" x14ac:dyDescent="0.3">
      <c r="A597" s="17">
        <v>1505</v>
      </c>
    </row>
    <row r="598" spans="1:1" x14ac:dyDescent="0.3">
      <c r="A598" s="17">
        <v>1506</v>
      </c>
    </row>
    <row r="599" spans="1:1" x14ac:dyDescent="0.3">
      <c r="A599" s="17">
        <v>1510</v>
      </c>
    </row>
    <row r="600" spans="1:1" x14ac:dyDescent="0.3">
      <c r="A600" s="17">
        <v>1511</v>
      </c>
    </row>
    <row r="601" spans="1:1" x14ac:dyDescent="0.3">
      <c r="A601" s="17">
        <v>1515.08</v>
      </c>
    </row>
    <row r="602" spans="1:1" x14ac:dyDescent="0.3">
      <c r="A602" s="17">
        <v>1518</v>
      </c>
    </row>
    <row r="603" spans="1:1" x14ac:dyDescent="0.3">
      <c r="A603" s="17">
        <v>1520</v>
      </c>
    </row>
    <row r="604" spans="1:1" x14ac:dyDescent="0.3">
      <c r="A604" s="17">
        <v>1521</v>
      </c>
    </row>
    <row r="605" spans="1:1" x14ac:dyDescent="0.3">
      <c r="A605" s="17">
        <v>1525</v>
      </c>
    </row>
    <row r="606" spans="1:1" x14ac:dyDescent="0.3">
      <c r="A606" s="17">
        <v>1527</v>
      </c>
    </row>
    <row r="607" spans="1:1" x14ac:dyDescent="0.3">
      <c r="A607" s="17">
        <v>1527.5</v>
      </c>
    </row>
    <row r="608" spans="1:1" x14ac:dyDescent="0.3">
      <c r="A608" s="17">
        <v>1529</v>
      </c>
    </row>
    <row r="609" spans="1:1" x14ac:dyDescent="0.3">
      <c r="A609" s="17">
        <v>1532</v>
      </c>
    </row>
    <row r="610" spans="1:1" x14ac:dyDescent="0.3">
      <c r="A610" s="17">
        <v>1533</v>
      </c>
    </row>
    <row r="611" spans="1:1" x14ac:dyDescent="0.3">
      <c r="A611" s="17">
        <v>1534</v>
      </c>
    </row>
    <row r="612" spans="1:1" x14ac:dyDescent="0.3">
      <c r="A612" s="17">
        <v>1535</v>
      </c>
    </row>
    <row r="613" spans="1:1" x14ac:dyDescent="0.3">
      <c r="A613" s="17">
        <v>1536</v>
      </c>
    </row>
    <row r="614" spans="1:1" x14ac:dyDescent="0.3">
      <c r="A614" s="17">
        <v>1537</v>
      </c>
    </row>
    <row r="615" spans="1:1" x14ac:dyDescent="0.3">
      <c r="A615" s="17">
        <v>1538</v>
      </c>
    </row>
    <row r="616" spans="1:1" x14ac:dyDescent="0.3">
      <c r="A616" s="17">
        <v>1544</v>
      </c>
    </row>
    <row r="617" spans="1:1" x14ac:dyDescent="0.3">
      <c r="A617" s="17">
        <v>1547</v>
      </c>
    </row>
    <row r="618" spans="1:1" x14ac:dyDescent="0.3">
      <c r="A618" s="17">
        <v>1550</v>
      </c>
    </row>
    <row r="619" spans="1:1" x14ac:dyDescent="0.3">
      <c r="A619" s="17">
        <v>1553</v>
      </c>
    </row>
    <row r="620" spans="1:1" x14ac:dyDescent="0.3">
      <c r="A620" s="17">
        <v>1555</v>
      </c>
    </row>
    <row r="621" spans="1:1" x14ac:dyDescent="0.3">
      <c r="A621" s="17">
        <v>1557</v>
      </c>
    </row>
    <row r="622" spans="1:1" x14ac:dyDescent="0.3">
      <c r="A622" s="17">
        <v>1560</v>
      </c>
    </row>
    <row r="623" spans="1:1" x14ac:dyDescent="0.3">
      <c r="A623" s="17">
        <v>1561</v>
      </c>
    </row>
    <row r="624" spans="1:1" x14ac:dyDescent="0.3">
      <c r="A624" s="17">
        <v>1563</v>
      </c>
    </row>
    <row r="625" spans="1:1" x14ac:dyDescent="0.3">
      <c r="A625" s="17">
        <v>1565</v>
      </c>
    </row>
    <row r="626" spans="1:1" x14ac:dyDescent="0.3">
      <c r="A626" s="17">
        <v>1570</v>
      </c>
    </row>
    <row r="627" spans="1:1" x14ac:dyDescent="0.3">
      <c r="A627" s="17">
        <v>1571</v>
      </c>
    </row>
    <row r="628" spans="1:1" x14ac:dyDescent="0.3">
      <c r="A628" s="17">
        <v>1571.55</v>
      </c>
    </row>
    <row r="629" spans="1:1" x14ac:dyDescent="0.3">
      <c r="A629" s="17">
        <v>1575</v>
      </c>
    </row>
    <row r="630" spans="1:1" x14ac:dyDescent="0.3">
      <c r="A630" s="17">
        <v>1576</v>
      </c>
    </row>
    <row r="631" spans="1:1" x14ac:dyDescent="0.3">
      <c r="A631" s="17">
        <v>1577</v>
      </c>
    </row>
    <row r="632" spans="1:1" x14ac:dyDescent="0.3">
      <c r="A632" s="17">
        <v>1580</v>
      </c>
    </row>
    <row r="633" spans="1:1" x14ac:dyDescent="0.3">
      <c r="A633" s="17">
        <v>1587</v>
      </c>
    </row>
    <row r="634" spans="1:1" x14ac:dyDescent="0.3">
      <c r="A634" s="17">
        <v>1590.29</v>
      </c>
    </row>
    <row r="635" spans="1:1" x14ac:dyDescent="0.3">
      <c r="A635" s="17">
        <v>1594</v>
      </c>
    </row>
    <row r="636" spans="1:1" x14ac:dyDescent="0.3">
      <c r="A636" s="17">
        <v>1601</v>
      </c>
    </row>
    <row r="637" spans="1:1" x14ac:dyDescent="0.3">
      <c r="A637" s="17">
        <v>1605</v>
      </c>
    </row>
    <row r="638" spans="1:1" x14ac:dyDescent="0.3">
      <c r="A638" s="17">
        <v>1610</v>
      </c>
    </row>
    <row r="639" spans="1:1" x14ac:dyDescent="0.3">
      <c r="A639" s="17">
        <v>1611</v>
      </c>
    </row>
    <row r="640" spans="1:1" x14ac:dyDescent="0.3">
      <c r="A640" s="17">
        <v>1614</v>
      </c>
    </row>
    <row r="641" spans="1:1" x14ac:dyDescent="0.3">
      <c r="A641" s="17">
        <v>1616</v>
      </c>
    </row>
    <row r="642" spans="1:1" x14ac:dyDescent="0.3">
      <c r="A642" s="17">
        <v>1616.14</v>
      </c>
    </row>
    <row r="643" spans="1:1" x14ac:dyDescent="0.3">
      <c r="A643" s="17">
        <v>1623</v>
      </c>
    </row>
    <row r="644" spans="1:1" x14ac:dyDescent="0.3">
      <c r="A644" s="17">
        <v>1625</v>
      </c>
    </row>
    <row r="645" spans="1:1" x14ac:dyDescent="0.3">
      <c r="A645" s="17">
        <v>1626</v>
      </c>
    </row>
    <row r="646" spans="1:1" x14ac:dyDescent="0.3">
      <c r="A646" s="17">
        <v>1635</v>
      </c>
    </row>
    <row r="647" spans="1:1" x14ac:dyDescent="0.3">
      <c r="A647" s="17">
        <v>1636</v>
      </c>
    </row>
    <row r="648" spans="1:1" x14ac:dyDescent="0.3">
      <c r="A648" s="17">
        <v>1647</v>
      </c>
    </row>
    <row r="649" spans="1:1" x14ac:dyDescent="0.3">
      <c r="A649" s="17">
        <v>1650</v>
      </c>
    </row>
    <row r="650" spans="1:1" x14ac:dyDescent="0.3">
      <c r="A650" s="17">
        <v>1650.69</v>
      </c>
    </row>
    <row r="651" spans="1:1" x14ac:dyDescent="0.3">
      <c r="A651" s="17">
        <v>1651</v>
      </c>
    </row>
    <row r="652" spans="1:1" x14ac:dyDescent="0.3">
      <c r="A652" s="17">
        <v>1655</v>
      </c>
    </row>
    <row r="653" spans="1:1" x14ac:dyDescent="0.3">
      <c r="A653" s="17">
        <v>1656</v>
      </c>
    </row>
    <row r="654" spans="1:1" x14ac:dyDescent="0.3">
      <c r="A654" s="17">
        <v>1660</v>
      </c>
    </row>
    <row r="655" spans="1:1" x14ac:dyDescent="0.3">
      <c r="A655" s="17">
        <v>1661</v>
      </c>
    </row>
    <row r="656" spans="1:1" x14ac:dyDescent="0.3">
      <c r="A656" s="17">
        <v>1665</v>
      </c>
    </row>
    <row r="657" spans="1:1" x14ac:dyDescent="0.3">
      <c r="A657" s="17">
        <v>1668</v>
      </c>
    </row>
    <row r="658" spans="1:1" x14ac:dyDescent="0.3">
      <c r="A658" s="17">
        <v>1669</v>
      </c>
    </row>
    <row r="659" spans="1:1" x14ac:dyDescent="0.3">
      <c r="A659" s="17">
        <v>1671</v>
      </c>
    </row>
    <row r="660" spans="1:1" x14ac:dyDescent="0.3">
      <c r="A660" s="17">
        <v>1677</v>
      </c>
    </row>
    <row r="661" spans="1:1" x14ac:dyDescent="0.3">
      <c r="A661" s="17">
        <v>1686</v>
      </c>
    </row>
    <row r="662" spans="1:1" x14ac:dyDescent="0.3">
      <c r="A662" s="17">
        <v>1690</v>
      </c>
    </row>
    <row r="663" spans="1:1" x14ac:dyDescent="0.3">
      <c r="A663" s="17">
        <v>1691</v>
      </c>
    </row>
    <row r="664" spans="1:1" x14ac:dyDescent="0.3">
      <c r="A664" s="17">
        <v>1697</v>
      </c>
    </row>
    <row r="665" spans="1:1" x14ac:dyDescent="0.3">
      <c r="A665" s="17">
        <v>1698</v>
      </c>
    </row>
    <row r="666" spans="1:1" x14ac:dyDescent="0.3">
      <c r="A666" s="17">
        <v>1700</v>
      </c>
    </row>
    <row r="667" spans="1:1" x14ac:dyDescent="0.3">
      <c r="A667" s="17">
        <v>1700.01</v>
      </c>
    </row>
    <row r="668" spans="1:1" x14ac:dyDescent="0.3">
      <c r="A668" s="17">
        <v>1705</v>
      </c>
    </row>
    <row r="669" spans="1:1" x14ac:dyDescent="0.3">
      <c r="A669" s="17">
        <v>1707</v>
      </c>
    </row>
    <row r="670" spans="1:1" x14ac:dyDescent="0.3">
      <c r="A670" s="17">
        <v>1710</v>
      </c>
    </row>
    <row r="671" spans="1:1" x14ac:dyDescent="0.3">
      <c r="A671" s="17">
        <v>1715</v>
      </c>
    </row>
    <row r="672" spans="1:1" x14ac:dyDescent="0.3">
      <c r="A672" s="17">
        <v>1720</v>
      </c>
    </row>
    <row r="673" spans="1:1" x14ac:dyDescent="0.3">
      <c r="A673" s="17">
        <v>1728.07</v>
      </c>
    </row>
    <row r="674" spans="1:1" x14ac:dyDescent="0.3">
      <c r="A674" s="17">
        <v>1739</v>
      </c>
    </row>
    <row r="675" spans="1:1" x14ac:dyDescent="0.3">
      <c r="A675" s="17">
        <v>1742</v>
      </c>
    </row>
    <row r="676" spans="1:1" x14ac:dyDescent="0.3">
      <c r="A676" s="17">
        <v>1748</v>
      </c>
    </row>
    <row r="677" spans="1:1" x14ac:dyDescent="0.3">
      <c r="A677" s="17">
        <v>1750</v>
      </c>
    </row>
    <row r="678" spans="1:1" x14ac:dyDescent="0.3">
      <c r="A678" s="17">
        <v>1751</v>
      </c>
    </row>
    <row r="679" spans="1:1" x14ac:dyDescent="0.3">
      <c r="A679" s="17">
        <v>1755.01</v>
      </c>
    </row>
    <row r="680" spans="1:1" x14ac:dyDescent="0.3">
      <c r="A680" s="17">
        <v>1758</v>
      </c>
    </row>
    <row r="681" spans="1:1" x14ac:dyDescent="0.3">
      <c r="A681" s="17">
        <v>1762</v>
      </c>
    </row>
    <row r="682" spans="1:1" x14ac:dyDescent="0.3">
      <c r="A682" s="17">
        <v>1766</v>
      </c>
    </row>
    <row r="683" spans="1:1" x14ac:dyDescent="0.3">
      <c r="A683" s="17">
        <v>1767</v>
      </c>
    </row>
    <row r="684" spans="1:1" x14ac:dyDescent="0.3">
      <c r="A684" s="17">
        <v>1772</v>
      </c>
    </row>
    <row r="685" spans="1:1" x14ac:dyDescent="0.3">
      <c r="A685" s="17">
        <v>1773</v>
      </c>
    </row>
    <row r="686" spans="1:1" x14ac:dyDescent="0.3">
      <c r="A686" s="17">
        <v>1775</v>
      </c>
    </row>
    <row r="687" spans="1:1" x14ac:dyDescent="0.3">
      <c r="A687" s="17">
        <v>1776</v>
      </c>
    </row>
    <row r="688" spans="1:1" x14ac:dyDescent="0.3">
      <c r="A688" s="17">
        <v>1782</v>
      </c>
    </row>
    <row r="689" spans="1:1" x14ac:dyDescent="0.3">
      <c r="A689" s="17">
        <v>1785</v>
      </c>
    </row>
    <row r="690" spans="1:1" x14ac:dyDescent="0.3">
      <c r="A690" s="17">
        <v>1788</v>
      </c>
    </row>
    <row r="691" spans="1:1" x14ac:dyDescent="0.3">
      <c r="A691" s="17">
        <v>1788.57</v>
      </c>
    </row>
    <row r="692" spans="1:1" x14ac:dyDescent="0.3">
      <c r="A692" s="17">
        <v>1800</v>
      </c>
    </row>
    <row r="693" spans="1:1" x14ac:dyDescent="0.3">
      <c r="A693" s="17">
        <v>1803</v>
      </c>
    </row>
    <row r="694" spans="1:1" x14ac:dyDescent="0.3">
      <c r="A694" s="17">
        <v>1805</v>
      </c>
    </row>
    <row r="695" spans="1:1" x14ac:dyDescent="0.3">
      <c r="A695" s="17">
        <v>1807.74</v>
      </c>
    </row>
    <row r="696" spans="1:1" x14ac:dyDescent="0.3">
      <c r="A696" s="17">
        <v>1820</v>
      </c>
    </row>
    <row r="697" spans="1:1" x14ac:dyDescent="0.3">
      <c r="A697" s="17">
        <v>1821</v>
      </c>
    </row>
    <row r="698" spans="1:1" x14ac:dyDescent="0.3">
      <c r="A698" s="17">
        <v>1825</v>
      </c>
    </row>
    <row r="699" spans="1:1" x14ac:dyDescent="0.3">
      <c r="A699" s="17">
        <v>1826</v>
      </c>
    </row>
    <row r="700" spans="1:1" x14ac:dyDescent="0.3">
      <c r="A700" s="17">
        <v>1827</v>
      </c>
    </row>
    <row r="701" spans="1:1" x14ac:dyDescent="0.3">
      <c r="A701" s="17">
        <v>1830</v>
      </c>
    </row>
    <row r="702" spans="1:1" x14ac:dyDescent="0.3">
      <c r="A702" s="17">
        <v>1831</v>
      </c>
    </row>
    <row r="703" spans="1:1" x14ac:dyDescent="0.3">
      <c r="A703" s="17">
        <v>1835</v>
      </c>
    </row>
    <row r="704" spans="1:1" x14ac:dyDescent="0.3">
      <c r="A704" s="17">
        <v>1839</v>
      </c>
    </row>
    <row r="705" spans="1:1" x14ac:dyDescent="0.3">
      <c r="A705" s="17">
        <v>1841</v>
      </c>
    </row>
    <row r="706" spans="1:1" x14ac:dyDescent="0.3">
      <c r="A706" s="17">
        <v>1855</v>
      </c>
    </row>
    <row r="707" spans="1:1" x14ac:dyDescent="0.3">
      <c r="A707" s="17">
        <v>1860</v>
      </c>
    </row>
    <row r="708" spans="1:1" x14ac:dyDescent="0.3">
      <c r="A708" s="17">
        <v>1862</v>
      </c>
    </row>
    <row r="709" spans="1:1" x14ac:dyDescent="0.3">
      <c r="A709" s="17">
        <v>1864</v>
      </c>
    </row>
    <row r="710" spans="1:1" x14ac:dyDescent="0.3">
      <c r="A710" s="17">
        <v>1867</v>
      </c>
    </row>
    <row r="711" spans="1:1" x14ac:dyDescent="0.3">
      <c r="A711" s="17">
        <v>1870</v>
      </c>
    </row>
    <row r="712" spans="1:1" x14ac:dyDescent="0.3">
      <c r="A712" s="17">
        <v>1870.99</v>
      </c>
    </row>
    <row r="713" spans="1:1" x14ac:dyDescent="0.3">
      <c r="A713" s="17">
        <v>1873</v>
      </c>
    </row>
    <row r="714" spans="1:1" x14ac:dyDescent="0.3">
      <c r="A714" s="17">
        <v>1876</v>
      </c>
    </row>
    <row r="715" spans="1:1" x14ac:dyDescent="0.3">
      <c r="A715" s="17">
        <v>1877</v>
      </c>
    </row>
    <row r="716" spans="1:1" x14ac:dyDescent="0.3">
      <c r="A716" s="17">
        <v>1883.64</v>
      </c>
    </row>
    <row r="717" spans="1:1" x14ac:dyDescent="0.3">
      <c r="A717" s="17">
        <v>1884</v>
      </c>
    </row>
    <row r="718" spans="1:1" x14ac:dyDescent="0.3">
      <c r="A718" s="17">
        <v>1888</v>
      </c>
    </row>
    <row r="719" spans="1:1" x14ac:dyDescent="0.3">
      <c r="A719" s="17">
        <v>1897</v>
      </c>
    </row>
    <row r="720" spans="1:1" x14ac:dyDescent="0.3">
      <c r="A720" s="17">
        <v>1908</v>
      </c>
    </row>
    <row r="721" spans="1:1" x14ac:dyDescent="0.3">
      <c r="A721" s="17">
        <v>1910</v>
      </c>
    </row>
    <row r="722" spans="1:1" x14ac:dyDescent="0.3">
      <c r="A722" s="17">
        <v>1913.05</v>
      </c>
    </row>
    <row r="723" spans="1:1" x14ac:dyDescent="0.3">
      <c r="A723" s="17">
        <v>1918</v>
      </c>
    </row>
    <row r="724" spans="1:1" x14ac:dyDescent="0.3">
      <c r="A724" s="17">
        <v>1920</v>
      </c>
    </row>
    <row r="725" spans="1:1" x14ac:dyDescent="0.3">
      <c r="A725" s="17">
        <v>1937</v>
      </c>
    </row>
    <row r="726" spans="1:1" x14ac:dyDescent="0.3">
      <c r="A726" s="17">
        <v>1940</v>
      </c>
    </row>
    <row r="727" spans="1:1" x14ac:dyDescent="0.3">
      <c r="A727" s="17">
        <v>1941</v>
      </c>
    </row>
    <row r="728" spans="1:1" x14ac:dyDescent="0.3">
      <c r="A728" s="17">
        <v>1950</v>
      </c>
    </row>
    <row r="729" spans="1:1" x14ac:dyDescent="0.3">
      <c r="A729" s="17">
        <v>1955</v>
      </c>
    </row>
    <row r="730" spans="1:1" x14ac:dyDescent="0.3">
      <c r="A730" s="17">
        <v>1967</v>
      </c>
    </row>
    <row r="731" spans="1:1" x14ac:dyDescent="0.3">
      <c r="A731" s="17">
        <v>1967.76</v>
      </c>
    </row>
    <row r="732" spans="1:1" x14ac:dyDescent="0.3">
      <c r="A732" s="17">
        <v>1982</v>
      </c>
    </row>
    <row r="733" spans="1:1" x14ac:dyDescent="0.3">
      <c r="A733" s="17">
        <v>1988</v>
      </c>
    </row>
    <row r="734" spans="1:1" x14ac:dyDescent="0.3">
      <c r="A734" s="17">
        <v>1993</v>
      </c>
    </row>
    <row r="735" spans="1:1" x14ac:dyDescent="0.3">
      <c r="A735" s="17">
        <v>2000</v>
      </c>
    </row>
    <row r="736" spans="1:1" x14ac:dyDescent="0.3">
      <c r="A736" s="17">
        <v>2000.66</v>
      </c>
    </row>
    <row r="737" spans="1:1" x14ac:dyDescent="0.3">
      <c r="A737" s="17">
        <v>2001</v>
      </c>
    </row>
    <row r="738" spans="1:1" x14ac:dyDescent="0.3">
      <c r="A738" s="17">
        <v>2002.22</v>
      </c>
    </row>
    <row r="739" spans="1:1" x14ac:dyDescent="0.3">
      <c r="A739" s="17">
        <v>2004</v>
      </c>
    </row>
    <row r="740" spans="1:1" x14ac:dyDescent="0.3">
      <c r="A740" s="17">
        <v>2005</v>
      </c>
    </row>
    <row r="741" spans="1:1" x14ac:dyDescent="0.3">
      <c r="A741" s="17">
        <v>2007</v>
      </c>
    </row>
    <row r="742" spans="1:1" x14ac:dyDescent="0.3">
      <c r="A742" s="17">
        <v>2010</v>
      </c>
    </row>
    <row r="743" spans="1:1" x14ac:dyDescent="0.3">
      <c r="A743" s="17">
        <v>2013.47</v>
      </c>
    </row>
    <row r="744" spans="1:1" x14ac:dyDescent="0.3">
      <c r="A744" s="17">
        <v>2015</v>
      </c>
    </row>
    <row r="745" spans="1:1" x14ac:dyDescent="0.3">
      <c r="A745" s="17">
        <v>2020</v>
      </c>
    </row>
    <row r="746" spans="1:1" x14ac:dyDescent="0.3">
      <c r="A746" s="17">
        <v>2025</v>
      </c>
    </row>
    <row r="747" spans="1:1" x14ac:dyDescent="0.3">
      <c r="A747" s="17">
        <v>2027</v>
      </c>
    </row>
    <row r="748" spans="1:1" x14ac:dyDescent="0.3">
      <c r="A748" s="17">
        <v>2028</v>
      </c>
    </row>
    <row r="749" spans="1:1" x14ac:dyDescent="0.3">
      <c r="A749" s="17">
        <v>2030</v>
      </c>
    </row>
    <row r="750" spans="1:1" x14ac:dyDescent="0.3">
      <c r="A750" s="17">
        <v>2031</v>
      </c>
    </row>
    <row r="751" spans="1:1" x14ac:dyDescent="0.3">
      <c r="A751" s="17">
        <v>2033</v>
      </c>
    </row>
    <row r="752" spans="1:1" x14ac:dyDescent="0.3">
      <c r="A752" s="17">
        <v>2035</v>
      </c>
    </row>
    <row r="753" spans="1:1" x14ac:dyDescent="0.3">
      <c r="A753" s="17">
        <v>2035.05</v>
      </c>
    </row>
    <row r="754" spans="1:1" x14ac:dyDescent="0.3">
      <c r="A754" s="17">
        <v>2041</v>
      </c>
    </row>
    <row r="755" spans="1:1" x14ac:dyDescent="0.3">
      <c r="A755" s="17">
        <v>2042</v>
      </c>
    </row>
    <row r="756" spans="1:1" x14ac:dyDescent="0.3">
      <c r="A756" s="17">
        <v>2047</v>
      </c>
    </row>
    <row r="757" spans="1:1" x14ac:dyDescent="0.3">
      <c r="A757" s="17">
        <v>2050</v>
      </c>
    </row>
    <row r="758" spans="1:1" x14ac:dyDescent="0.3">
      <c r="A758" s="17">
        <v>2052</v>
      </c>
    </row>
    <row r="759" spans="1:1" x14ac:dyDescent="0.3">
      <c r="A759" s="17">
        <v>2053</v>
      </c>
    </row>
    <row r="760" spans="1:1" x14ac:dyDescent="0.3">
      <c r="A760" s="17">
        <v>2055</v>
      </c>
    </row>
    <row r="761" spans="1:1" x14ac:dyDescent="0.3">
      <c r="A761" s="17">
        <v>2056.66</v>
      </c>
    </row>
    <row r="762" spans="1:1" x14ac:dyDescent="0.3">
      <c r="A762" s="17">
        <v>2059</v>
      </c>
    </row>
    <row r="763" spans="1:1" x14ac:dyDescent="0.3">
      <c r="A763" s="17">
        <v>2060</v>
      </c>
    </row>
    <row r="764" spans="1:1" x14ac:dyDescent="0.3">
      <c r="A764" s="17">
        <v>2063</v>
      </c>
    </row>
    <row r="765" spans="1:1" x14ac:dyDescent="0.3">
      <c r="A765" s="17">
        <v>2065</v>
      </c>
    </row>
    <row r="766" spans="1:1" x14ac:dyDescent="0.3">
      <c r="A766" s="17">
        <v>2070</v>
      </c>
    </row>
    <row r="767" spans="1:1" x14ac:dyDescent="0.3">
      <c r="A767" s="17">
        <v>2070.5</v>
      </c>
    </row>
    <row r="768" spans="1:1" x14ac:dyDescent="0.3">
      <c r="A768" s="17">
        <v>2073</v>
      </c>
    </row>
    <row r="769" spans="1:1" x14ac:dyDescent="0.3">
      <c r="A769" s="17">
        <v>2075</v>
      </c>
    </row>
    <row r="770" spans="1:1" x14ac:dyDescent="0.3">
      <c r="A770" s="17">
        <v>2076</v>
      </c>
    </row>
    <row r="771" spans="1:1" x14ac:dyDescent="0.3">
      <c r="A771" s="17">
        <v>2080</v>
      </c>
    </row>
    <row r="772" spans="1:1" x14ac:dyDescent="0.3">
      <c r="A772" s="17">
        <v>2082.25</v>
      </c>
    </row>
    <row r="773" spans="1:1" x14ac:dyDescent="0.3">
      <c r="A773" s="17">
        <v>2086</v>
      </c>
    </row>
    <row r="774" spans="1:1" x14ac:dyDescent="0.3">
      <c r="A774" s="17">
        <v>2087</v>
      </c>
    </row>
    <row r="775" spans="1:1" x14ac:dyDescent="0.3">
      <c r="A775" s="17">
        <v>2093</v>
      </c>
    </row>
    <row r="776" spans="1:1" x14ac:dyDescent="0.3">
      <c r="A776" s="17">
        <v>2095</v>
      </c>
    </row>
    <row r="777" spans="1:1" x14ac:dyDescent="0.3">
      <c r="A777" s="17">
        <v>2095.2600000000002</v>
      </c>
    </row>
    <row r="778" spans="1:1" x14ac:dyDescent="0.3">
      <c r="A778" s="17">
        <v>2100</v>
      </c>
    </row>
    <row r="779" spans="1:1" x14ac:dyDescent="0.3">
      <c r="A779" s="17">
        <v>2101</v>
      </c>
    </row>
    <row r="780" spans="1:1" x14ac:dyDescent="0.3">
      <c r="A780" s="17">
        <v>2102</v>
      </c>
    </row>
    <row r="781" spans="1:1" x14ac:dyDescent="0.3">
      <c r="A781" s="17">
        <v>2103</v>
      </c>
    </row>
    <row r="782" spans="1:1" x14ac:dyDescent="0.3">
      <c r="A782" s="17">
        <v>2107</v>
      </c>
    </row>
    <row r="783" spans="1:1" x14ac:dyDescent="0.3">
      <c r="A783" s="17">
        <v>2110</v>
      </c>
    </row>
    <row r="784" spans="1:1" x14ac:dyDescent="0.3">
      <c r="A784" s="17">
        <v>2110.5</v>
      </c>
    </row>
    <row r="785" spans="1:1" x14ac:dyDescent="0.3">
      <c r="A785" s="17">
        <v>2112.9899999999998</v>
      </c>
    </row>
    <row r="786" spans="1:1" x14ac:dyDescent="0.3">
      <c r="A786" s="17">
        <v>2113</v>
      </c>
    </row>
    <row r="787" spans="1:1" x14ac:dyDescent="0.3">
      <c r="A787" s="17">
        <v>2115</v>
      </c>
    </row>
    <row r="788" spans="1:1" x14ac:dyDescent="0.3">
      <c r="A788" s="17">
        <v>2119.9899999999998</v>
      </c>
    </row>
    <row r="789" spans="1:1" x14ac:dyDescent="0.3">
      <c r="A789" s="17">
        <v>2125.9899999999998</v>
      </c>
    </row>
    <row r="790" spans="1:1" x14ac:dyDescent="0.3">
      <c r="A790" s="17">
        <v>2129</v>
      </c>
    </row>
    <row r="791" spans="1:1" x14ac:dyDescent="0.3">
      <c r="A791" s="17">
        <v>2130</v>
      </c>
    </row>
    <row r="792" spans="1:1" x14ac:dyDescent="0.3">
      <c r="A792" s="17">
        <v>2132</v>
      </c>
    </row>
    <row r="793" spans="1:1" x14ac:dyDescent="0.3">
      <c r="A793" s="17">
        <v>2140</v>
      </c>
    </row>
    <row r="794" spans="1:1" x14ac:dyDescent="0.3">
      <c r="A794" s="17">
        <v>2141</v>
      </c>
    </row>
    <row r="795" spans="1:1" x14ac:dyDescent="0.3">
      <c r="A795" s="17">
        <v>2142</v>
      </c>
    </row>
    <row r="796" spans="1:1" x14ac:dyDescent="0.3">
      <c r="A796" s="17">
        <v>2143</v>
      </c>
    </row>
    <row r="797" spans="1:1" x14ac:dyDescent="0.3">
      <c r="A797" s="17">
        <v>2144.34</v>
      </c>
    </row>
    <row r="798" spans="1:1" x14ac:dyDescent="0.3">
      <c r="A798" s="17">
        <v>2145</v>
      </c>
    </row>
    <row r="799" spans="1:1" x14ac:dyDescent="0.3">
      <c r="A799" s="17">
        <v>2145.0100000000002</v>
      </c>
    </row>
    <row r="800" spans="1:1" x14ac:dyDescent="0.3">
      <c r="A800" s="17">
        <v>2147</v>
      </c>
    </row>
    <row r="801" spans="1:1" x14ac:dyDescent="0.3">
      <c r="A801" s="17">
        <v>2150.1</v>
      </c>
    </row>
    <row r="802" spans="1:1" x14ac:dyDescent="0.3">
      <c r="A802" s="17">
        <v>2152</v>
      </c>
    </row>
    <row r="803" spans="1:1" x14ac:dyDescent="0.3">
      <c r="A803" s="17">
        <v>2154.66</v>
      </c>
    </row>
    <row r="804" spans="1:1" x14ac:dyDescent="0.3">
      <c r="A804" s="17">
        <v>2155</v>
      </c>
    </row>
    <row r="805" spans="1:1" x14ac:dyDescent="0.3">
      <c r="A805" s="17">
        <v>2156</v>
      </c>
    </row>
    <row r="806" spans="1:1" x14ac:dyDescent="0.3">
      <c r="A806" s="17">
        <v>2159</v>
      </c>
    </row>
    <row r="807" spans="1:1" x14ac:dyDescent="0.3">
      <c r="A807" s="17">
        <v>2160</v>
      </c>
    </row>
    <row r="808" spans="1:1" x14ac:dyDescent="0.3">
      <c r="A808" s="17">
        <v>2161</v>
      </c>
    </row>
    <row r="809" spans="1:1" x14ac:dyDescent="0.3">
      <c r="A809" s="17">
        <v>2170.9899999999998</v>
      </c>
    </row>
    <row r="810" spans="1:1" x14ac:dyDescent="0.3">
      <c r="A810" s="17">
        <v>2175</v>
      </c>
    </row>
    <row r="811" spans="1:1" x14ac:dyDescent="0.3">
      <c r="A811" s="17">
        <v>2180</v>
      </c>
    </row>
    <row r="812" spans="1:1" x14ac:dyDescent="0.3">
      <c r="A812" s="17">
        <v>2182</v>
      </c>
    </row>
    <row r="813" spans="1:1" x14ac:dyDescent="0.3">
      <c r="A813" s="17">
        <v>2191</v>
      </c>
    </row>
    <row r="814" spans="1:1" x14ac:dyDescent="0.3">
      <c r="A814" s="17">
        <v>2193</v>
      </c>
    </row>
    <row r="815" spans="1:1" x14ac:dyDescent="0.3">
      <c r="A815" s="17">
        <v>2195</v>
      </c>
    </row>
    <row r="816" spans="1:1" x14ac:dyDescent="0.3">
      <c r="A816" s="17">
        <v>2196</v>
      </c>
    </row>
    <row r="817" spans="1:1" x14ac:dyDescent="0.3">
      <c r="A817" s="17">
        <v>2198</v>
      </c>
    </row>
    <row r="818" spans="1:1" x14ac:dyDescent="0.3">
      <c r="A818" s="17">
        <v>2200</v>
      </c>
    </row>
    <row r="819" spans="1:1" x14ac:dyDescent="0.3">
      <c r="A819" s="17">
        <v>2202</v>
      </c>
    </row>
    <row r="820" spans="1:1" x14ac:dyDescent="0.3">
      <c r="A820" s="17">
        <v>2204</v>
      </c>
    </row>
    <row r="821" spans="1:1" x14ac:dyDescent="0.3">
      <c r="A821" s="17">
        <v>2210</v>
      </c>
    </row>
    <row r="822" spans="1:1" x14ac:dyDescent="0.3">
      <c r="A822" s="17">
        <v>2215</v>
      </c>
    </row>
    <row r="823" spans="1:1" x14ac:dyDescent="0.3">
      <c r="A823" s="17">
        <v>2222</v>
      </c>
    </row>
    <row r="824" spans="1:1" x14ac:dyDescent="0.3">
      <c r="A824" s="17">
        <v>2230</v>
      </c>
    </row>
    <row r="825" spans="1:1" x14ac:dyDescent="0.3">
      <c r="A825" s="17">
        <v>2230.4299999999998</v>
      </c>
    </row>
    <row r="826" spans="1:1" x14ac:dyDescent="0.3">
      <c r="A826" s="17">
        <v>2231</v>
      </c>
    </row>
    <row r="827" spans="1:1" x14ac:dyDescent="0.3">
      <c r="A827" s="17">
        <v>2245</v>
      </c>
    </row>
    <row r="828" spans="1:1" x14ac:dyDescent="0.3">
      <c r="A828" s="17">
        <v>2249</v>
      </c>
    </row>
    <row r="829" spans="1:1" x14ac:dyDescent="0.3">
      <c r="A829" s="17">
        <v>2257</v>
      </c>
    </row>
    <row r="830" spans="1:1" x14ac:dyDescent="0.3">
      <c r="A830" s="17">
        <v>2265</v>
      </c>
    </row>
    <row r="831" spans="1:1" x14ac:dyDescent="0.3">
      <c r="A831" s="17">
        <v>2270.37</v>
      </c>
    </row>
    <row r="832" spans="1:1" x14ac:dyDescent="0.3">
      <c r="A832" s="17">
        <v>2280</v>
      </c>
    </row>
    <row r="833" spans="1:1" x14ac:dyDescent="0.3">
      <c r="A833" s="17">
        <v>2282</v>
      </c>
    </row>
    <row r="834" spans="1:1" x14ac:dyDescent="0.3">
      <c r="A834" s="17">
        <v>2286</v>
      </c>
    </row>
    <row r="835" spans="1:1" x14ac:dyDescent="0.3">
      <c r="A835" s="17">
        <v>2287</v>
      </c>
    </row>
    <row r="836" spans="1:1" x14ac:dyDescent="0.3">
      <c r="A836" s="17">
        <v>2290</v>
      </c>
    </row>
    <row r="837" spans="1:1" x14ac:dyDescent="0.3">
      <c r="A837" s="17">
        <v>2291</v>
      </c>
    </row>
    <row r="838" spans="1:1" x14ac:dyDescent="0.3">
      <c r="A838" s="17">
        <v>2296</v>
      </c>
    </row>
    <row r="839" spans="1:1" x14ac:dyDescent="0.3">
      <c r="A839" s="17">
        <v>2298</v>
      </c>
    </row>
    <row r="840" spans="1:1" x14ac:dyDescent="0.3">
      <c r="A840" s="17">
        <v>2299</v>
      </c>
    </row>
    <row r="841" spans="1:1" x14ac:dyDescent="0.3">
      <c r="A841" s="17">
        <v>2300</v>
      </c>
    </row>
    <row r="842" spans="1:1" x14ac:dyDescent="0.3">
      <c r="A842" s="17">
        <v>2305</v>
      </c>
    </row>
    <row r="843" spans="1:1" x14ac:dyDescent="0.3">
      <c r="A843" s="17">
        <v>2311</v>
      </c>
    </row>
    <row r="844" spans="1:1" x14ac:dyDescent="0.3">
      <c r="A844" s="17">
        <v>2319</v>
      </c>
    </row>
    <row r="845" spans="1:1" x14ac:dyDescent="0.3">
      <c r="A845" s="17">
        <v>2321</v>
      </c>
    </row>
    <row r="846" spans="1:1" x14ac:dyDescent="0.3">
      <c r="A846" s="17">
        <v>2325</v>
      </c>
    </row>
    <row r="847" spans="1:1" x14ac:dyDescent="0.3">
      <c r="A847" s="17">
        <v>2331</v>
      </c>
    </row>
    <row r="848" spans="1:1" x14ac:dyDescent="0.3">
      <c r="A848" s="17">
        <v>2333</v>
      </c>
    </row>
    <row r="849" spans="1:1" x14ac:dyDescent="0.3">
      <c r="A849" s="17">
        <v>2335</v>
      </c>
    </row>
    <row r="850" spans="1:1" x14ac:dyDescent="0.3">
      <c r="A850" s="17">
        <v>2336</v>
      </c>
    </row>
    <row r="851" spans="1:1" x14ac:dyDescent="0.3">
      <c r="A851" s="17">
        <v>2340</v>
      </c>
    </row>
    <row r="852" spans="1:1" x14ac:dyDescent="0.3">
      <c r="A852" s="17">
        <v>2345</v>
      </c>
    </row>
    <row r="853" spans="1:1" x14ac:dyDescent="0.3">
      <c r="A853" s="17">
        <v>2355</v>
      </c>
    </row>
    <row r="854" spans="1:1" x14ac:dyDescent="0.3">
      <c r="A854" s="17">
        <v>2358</v>
      </c>
    </row>
    <row r="855" spans="1:1" x14ac:dyDescent="0.3">
      <c r="A855" s="17">
        <v>2360.3200000000002</v>
      </c>
    </row>
    <row r="856" spans="1:1" x14ac:dyDescent="0.3">
      <c r="A856" s="17">
        <v>2361</v>
      </c>
    </row>
    <row r="857" spans="1:1" x14ac:dyDescent="0.3">
      <c r="A857" s="17">
        <v>2363</v>
      </c>
    </row>
    <row r="858" spans="1:1" x14ac:dyDescent="0.3">
      <c r="A858" s="17">
        <v>2366</v>
      </c>
    </row>
    <row r="859" spans="1:1" x14ac:dyDescent="0.3">
      <c r="A859" s="17">
        <v>2370</v>
      </c>
    </row>
    <row r="860" spans="1:1" x14ac:dyDescent="0.3">
      <c r="A860" s="17">
        <v>2372</v>
      </c>
    </row>
    <row r="861" spans="1:1" x14ac:dyDescent="0.3">
      <c r="A861" s="17">
        <v>2385</v>
      </c>
    </row>
    <row r="862" spans="1:1" x14ac:dyDescent="0.3">
      <c r="A862" s="17">
        <v>2389</v>
      </c>
    </row>
    <row r="863" spans="1:1" x14ac:dyDescent="0.3">
      <c r="A863" s="17">
        <v>2390</v>
      </c>
    </row>
    <row r="864" spans="1:1" x14ac:dyDescent="0.3">
      <c r="A864" s="17">
        <v>2399.94</v>
      </c>
    </row>
    <row r="865" spans="1:1" x14ac:dyDescent="0.3">
      <c r="A865" s="17">
        <v>2400</v>
      </c>
    </row>
    <row r="866" spans="1:1" x14ac:dyDescent="0.3">
      <c r="A866" s="17">
        <v>2405</v>
      </c>
    </row>
    <row r="867" spans="1:1" x14ac:dyDescent="0.3">
      <c r="A867" s="17">
        <v>2410</v>
      </c>
    </row>
    <row r="868" spans="1:1" x14ac:dyDescent="0.3">
      <c r="A868" s="17">
        <v>2412.02</v>
      </c>
    </row>
    <row r="869" spans="1:1" x14ac:dyDescent="0.3">
      <c r="A869" s="17">
        <v>2424</v>
      </c>
    </row>
    <row r="870" spans="1:1" x14ac:dyDescent="0.3">
      <c r="A870" s="17">
        <v>2445</v>
      </c>
    </row>
    <row r="871" spans="1:1" x14ac:dyDescent="0.3">
      <c r="A871" s="17">
        <v>2451.0100000000002</v>
      </c>
    </row>
    <row r="872" spans="1:1" x14ac:dyDescent="0.3">
      <c r="A872" s="17">
        <v>2456.66</v>
      </c>
    </row>
    <row r="873" spans="1:1" x14ac:dyDescent="0.3">
      <c r="A873" s="17">
        <v>2468</v>
      </c>
    </row>
    <row r="874" spans="1:1" x14ac:dyDescent="0.3">
      <c r="A874" s="17">
        <v>2476</v>
      </c>
    </row>
    <row r="875" spans="1:1" x14ac:dyDescent="0.3">
      <c r="A875" s="17">
        <v>2484</v>
      </c>
    </row>
    <row r="876" spans="1:1" x14ac:dyDescent="0.3">
      <c r="A876" s="17">
        <v>2485</v>
      </c>
    </row>
    <row r="877" spans="1:1" x14ac:dyDescent="0.3">
      <c r="A877" s="17">
        <v>2495</v>
      </c>
    </row>
    <row r="878" spans="1:1" x14ac:dyDescent="0.3">
      <c r="A878" s="17">
        <v>2500</v>
      </c>
    </row>
    <row r="879" spans="1:1" x14ac:dyDescent="0.3">
      <c r="A879" s="17">
        <v>2500.25</v>
      </c>
    </row>
    <row r="880" spans="1:1" x14ac:dyDescent="0.3">
      <c r="A880" s="17">
        <v>2501</v>
      </c>
    </row>
    <row r="881" spans="1:1" x14ac:dyDescent="0.3">
      <c r="A881" s="17">
        <v>2503</v>
      </c>
    </row>
    <row r="882" spans="1:1" x14ac:dyDescent="0.3">
      <c r="A882" s="17">
        <v>2505</v>
      </c>
    </row>
    <row r="883" spans="1:1" x14ac:dyDescent="0.3">
      <c r="A883" s="17">
        <v>2506</v>
      </c>
    </row>
    <row r="884" spans="1:1" x14ac:dyDescent="0.3">
      <c r="A884" s="17">
        <v>2511.11</v>
      </c>
    </row>
    <row r="885" spans="1:1" x14ac:dyDescent="0.3">
      <c r="A885" s="17">
        <v>2512</v>
      </c>
    </row>
    <row r="886" spans="1:1" x14ac:dyDescent="0.3">
      <c r="A886" s="17">
        <v>2520</v>
      </c>
    </row>
    <row r="887" spans="1:1" x14ac:dyDescent="0.3">
      <c r="A887" s="17">
        <v>2521</v>
      </c>
    </row>
    <row r="888" spans="1:1" x14ac:dyDescent="0.3">
      <c r="A888" s="17">
        <v>2524</v>
      </c>
    </row>
    <row r="889" spans="1:1" x14ac:dyDescent="0.3">
      <c r="A889" s="17">
        <v>2525</v>
      </c>
    </row>
    <row r="890" spans="1:1" x14ac:dyDescent="0.3">
      <c r="A890" s="17">
        <v>2526</v>
      </c>
    </row>
    <row r="891" spans="1:1" x14ac:dyDescent="0.3">
      <c r="A891" s="17">
        <v>2532</v>
      </c>
    </row>
    <row r="892" spans="1:1" x14ac:dyDescent="0.3">
      <c r="A892" s="17">
        <v>2535</v>
      </c>
    </row>
    <row r="893" spans="1:1" x14ac:dyDescent="0.3">
      <c r="A893" s="17">
        <v>2537</v>
      </c>
    </row>
    <row r="894" spans="1:1" x14ac:dyDescent="0.3">
      <c r="A894" s="17">
        <v>2540</v>
      </c>
    </row>
    <row r="895" spans="1:1" x14ac:dyDescent="0.3">
      <c r="A895" s="17">
        <v>2545</v>
      </c>
    </row>
    <row r="896" spans="1:1" x14ac:dyDescent="0.3">
      <c r="A896" s="17">
        <v>2547.69</v>
      </c>
    </row>
    <row r="897" spans="1:1" x14ac:dyDescent="0.3">
      <c r="A897" s="17">
        <v>2549</v>
      </c>
    </row>
    <row r="898" spans="1:1" x14ac:dyDescent="0.3">
      <c r="A898" s="17">
        <v>2550</v>
      </c>
    </row>
    <row r="899" spans="1:1" x14ac:dyDescent="0.3">
      <c r="A899" s="17">
        <v>2555</v>
      </c>
    </row>
    <row r="900" spans="1:1" x14ac:dyDescent="0.3">
      <c r="A900" s="17">
        <v>2560</v>
      </c>
    </row>
    <row r="901" spans="1:1" x14ac:dyDescent="0.3">
      <c r="A901" s="17">
        <v>2565</v>
      </c>
    </row>
    <row r="902" spans="1:1" x14ac:dyDescent="0.3">
      <c r="A902" s="17">
        <v>2569</v>
      </c>
    </row>
    <row r="903" spans="1:1" x14ac:dyDescent="0.3">
      <c r="A903" s="17">
        <v>2575</v>
      </c>
    </row>
    <row r="904" spans="1:1" x14ac:dyDescent="0.3">
      <c r="A904" s="17">
        <v>2576</v>
      </c>
    </row>
    <row r="905" spans="1:1" x14ac:dyDescent="0.3">
      <c r="A905" s="17">
        <v>2580</v>
      </c>
    </row>
    <row r="906" spans="1:1" x14ac:dyDescent="0.3">
      <c r="A906" s="17">
        <v>2585</v>
      </c>
    </row>
    <row r="907" spans="1:1" x14ac:dyDescent="0.3">
      <c r="A907" s="17">
        <v>2594</v>
      </c>
    </row>
    <row r="908" spans="1:1" x14ac:dyDescent="0.3">
      <c r="A908" s="17">
        <v>2596</v>
      </c>
    </row>
    <row r="909" spans="1:1" x14ac:dyDescent="0.3">
      <c r="A909" s="17">
        <v>2598</v>
      </c>
    </row>
    <row r="910" spans="1:1" x14ac:dyDescent="0.3">
      <c r="A910" s="17">
        <v>2600</v>
      </c>
    </row>
    <row r="911" spans="1:1" x14ac:dyDescent="0.3">
      <c r="A911" s="17">
        <v>2605</v>
      </c>
    </row>
    <row r="912" spans="1:1" x14ac:dyDescent="0.3">
      <c r="A912" s="17">
        <v>2606</v>
      </c>
    </row>
    <row r="913" spans="1:1" x14ac:dyDescent="0.3">
      <c r="A913" s="17">
        <v>2607</v>
      </c>
    </row>
    <row r="914" spans="1:1" x14ac:dyDescent="0.3">
      <c r="A914" s="17">
        <v>2608</v>
      </c>
    </row>
    <row r="915" spans="1:1" x14ac:dyDescent="0.3">
      <c r="A915" s="17">
        <v>2609</v>
      </c>
    </row>
    <row r="916" spans="1:1" x14ac:dyDescent="0.3">
      <c r="A916" s="17">
        <v>2615</v>
      </c>
    </row>
    <row r="917" spans="1:1" x14ac:dyDescent="0.3">
      <c r="A917" s="17">
        <v>2616</v>
      </c>
    </row>
    <row r="918" spans="1:1" x14ac:dyDescent="0.3">
      <c r="A918" s="17">
        <v>2618</v>
      </c>
    </row>
    <row r="919" spans="1:1" x14ac:dyDescent="0.3">
      <c r="A919" s="17">
        <v>2620</v>
      </c>
    </row>
    <row r="920" spans="1:1" x14ac:dyDescent="0.3">
      <c r="A920" s="17">
        <v>2630</v>
      </c>
    </row>
    <row r="921" spans="1:1" x14ac:dyDescent="0.3">
      <c r="A921" s="17">
        <v>2635</v>
      </c>
    </row>
    <row r="922" spans="1:1" x14ac:dyDescent="0.3">
      <c r="A922" s="17">
        <v>2636</v>
      </c>
    </row>
    <row r="923" spans="1:1" x14ac:dyDescent="0.3">
      <c r="A923" s="17">
        <v>2646.5</v>
      </c>
    </row>
    <row r="924" spans="1:1" x14ac:dyDescent="0.3">
      <c r="A924" s="17">
        <v>2650</v>
      </c>
    </row>
    <row r="925" spans="1:1" x14ac:dyDescent="0.3">
      <c r="A925" s="17">
        <v>2650.5</v>
      </c>
    </row>
    <row r="926" spans="1:1" x14ac:dyDescent="0.3">
      <c r="A926" s="17">
        <v>2663</v>
      </c>
    </row>
    <row r="927" spans="1:1" x14ac:dyDescent="0.3">
      <c r="A927" s="17">
        <v>2669</v>
      </c>
    </row>
    <row r="928" spans="1:1" x14ac:dyDescent="0.3">
      <c r="A928" s="17">
        <v>2670</v>
      </c>
    </row>
    <row r="929" spans="1:1" x14ac:dyDescent="0.3">
      <c r="A929" s="17">
        <v>2681</v>
      </c>
    </row>
    <row r="930" spans="1:1" x14ac:dyDescent="0.3">
      <c r="A930" s="17">
        <v>2689</v>
      </c>
    </row>
    <row r="931" spans="1:1" x14ac:dyDescent="0.3">
      <c r="A931" s="17">
        <v>2690</v>
      </c>
    </row>
    <row r="932" spans="1:1" x14ac:dyDescent="0.3">
      <c r="A932" s="17">
        <v>2693</v>
      </c>
    </row>
    <row r="933" spans="1:1" x14ac:dyDescent="0.3">
      <c r="A933" s="17">
        <v>2700</v>
      </c>
    </row>
    <row r="934" spans="1:1" x14ac:dyDescent="0.3">
      <c r="A934" s="17">
        <v>2705</v>
      </c>
    </row>
    <row r="935" spans="1:1" x14ac:dyDescent="0.3">
      <c r="A935" s="17">
        <v>2706.23</v>
      </c>
    </row>
    <row r="936" spans="1:1" x14ac:dyDescent="0.3">
      <c r="A936" s="17">
        <v>2710</v>
      </c>
    </row>
    <row r="937" spans="1:1" x14ac:dyDescent="0.3">
      <c r="A937" s="17">
        <v>2713</v>
      </c>
    </row>
    <row r="938" spans="1:1" x14ac:dyDescent="0.3">
      <c r="A938" s="17">
        <v>2716</v>
      </c>
    </row>
    <row r="939" spans="1:1" x14ac:dyDescent="0.3">
      <c r="A939" s="17">
        <v>2725</v>
      </c>
    </row>
    <row r="940" spans="1:1" x14ac:dyDescent="0.3">
      <c r="A940" s="17">
        <v>2726</v>
      </c>
    </row>
    <row r="941" spans="1:1" x14ac:dyDescent="0.3">
      <c r="A941" s="17">
        <v>2729</v>
      </c>
    </row>
    <row r="942" spans="1:1" x14ac:dyDescent="0.3">
      <c r="A942" s="17">
        <v>2734.11</v>
      </c>
    </row>
    <row r="943" spans="1:1" x14ac:dyDescent="0.3">
      <c r="A943" s="17">
        <v>2735</v>
      </c>
    </row>
    <row r="944" spans="1:1" x14ac:dyDescent="0.3">
      <c r="A944" s="17">
        <v>2746</v>
      </c>
    </row>
    <row r="945" spans="1:1" x14ac:dyDescent="0.3">
      <c r="A945" s="17">
        <v>2750</v>
      </c>
    </row>
    <row r="946" spans="1:1" x14ac:dyDescent="0.3">
      <c r="A946" s="17">
        <v>2751</v>
      </c>
    </row>
    <row r="947" spans="1:1" x14ac:dyDescent="0.3">
      <c r="A947" s="17">
        <v>2755</v>
      </c>
    </row>
    <row r="948" spans="1:1" x14ac:dyDescent="0.3">
      <c r="A948" s="17">
        <v>2788</v>
      </c>
    </row>
    <row r="949" spans="1:1" x14ac:dyDescent="0.3">
      <c r="A949" s="17">
        <v>2795</v>
      </c>
    </row>
    <row r="950" spans="1:1" x14ac:dyDescent="0.3">
      <c r="A950" s="17">
        <v>2800</v>
      </c>
    </row>
    <row r="951" spans="1:1" x14ac:dyDescent="0.3">
      <c r="A951" s="17">
        <v>2804</v>
      </c>
    </row>
    <row r="952" spans="1:1" x14ac:dyDescent="0.3">
      <c r="A952" s="17">
        <v>2804.16</v>
      </c>
    </row>
    <row r="953" spans="1:1" x14ac:dyDescent="0.3">
      <c r="A953" s="17">
        <v>2823</v>
      </c>
    </row>
    <row r="954" spans="1:1" x14ac:dyDescent="0.3">
      <c r="A954" s="17">
        <v>2826.43</v>
      </c>
    </row>
    <row r="955" spans="1:1" x14ac:dyDescent="0.3">
      <c r="A955" s="17">
        <v>2831</v>
      </c>
    </row>
    <row r="956" spans="1:1" x14ac:dyDescent="0.3">
      <c r="A956" s="17">
        <v>2833</v>
      </c>
    </row>
    <row r="957" spans="1:1" x14ac:dyDescent="0.3">
      <c r="A957" s="17">
        <v>2835</v>
      </c>
    </row>
    <row r="958" spans="1:1" x14ac:dyDescent="0.3">
      <c r="A958" s="17">
        <v>2836</v>
      </c>
    </row>
    <row r="959" spans="1:1" x14ac:dyDescent="0.3">
      <c r="A959" s="17">
        <v>2841</v>
      </c>
    </row>
    <row r="960" spans="1:1" x14ac:dyDescent="0.3">
      <c r="A960" s="17">
        <v>2842</v>
      </c>
    </row>
    <row r="961" spans="1:1" x14ac:dyDescent="0.3">
      <c r="A961" s="17">
        <v>2856</v>
      </c>
    </row>
    <row r="962" spans="1:1" x14ac:dyDescent="0.3">
      <c r="A962" s="17">
        <v>2857</v>
      </c>
    </row>
    <row r="963" spans="1:1" x14ac:dyDescent="0.3">
      <c r="A963" s="17">
        <v>2864</v>
      </c>
    </row>
    <row r="964" spans="1:1" x14ac:dyDescent="0.3">
      <c r="A964" s="17">
        <v>2867.99</v>
      </c>
    </row>
    <row r="965" spans="1:1" x14ac:dyDescent="0.3">
      <c r="A965" s="17">
        <v>2870</v>
      </c>
    </row>
    <row r="966" spans="1:1" x14ac:dyDescent="0.3">
      <c r="A966" s="17">
        <v>2871</v>
      </c>
    </row>
    <row r="967" spans="1:1" x14ac:dyDescent="0.3">
      <c r="A967" s="17">
        <v>2876</v>
      </c>
    </row>
    <row r="968" spans="1:1" x14ac:dyDescent="0.3">
      <c r="A968" s="17">
        <v>2879</v>
      </c>
    </row>
    <row r="969" spans="1:1" x14ac:dyDescent="0.3">
      <c r="A969" s="17">
        <v>2881</v>
      </c>
    </row>
    <row r="970" spans="1:1" x14ac:dyDescent="0.3">
      <c r="A970" s="17">
        <v>2885</v>
      </c>
    </row>
    <row r="971" spans="1:1" x14ac:dyDescent="0.3">
      <c r="A971" s="17">
        <v>2889</v>
      </c>
    </row>
    <row r="972" spans="1:1" x14ac:dyDescent="0.3">
      <c r="A972" s="17">
        <v>2908</v>
      </c>
    </row>
    <row r="973" spans="1:1" x14ac:dyDescent="0.3">
      <c r="A973" s="17">
        <v>2923</v>
      </c>
    </row>
    <row r="974" spans="1:1" x14ac:dyDescent="0.3">
      <c r="A974" s="17">
        <v>2925</v>
      </c>
    </row>
    <row r="975" spans="1:1" x14ac:dyDescent="0.3">
      <c r="A975" s="17">
        <v>2929</v>
      </c>
    </row>
    <row r="976" spans="1:1" x14ac:dyDescent="0.3">
      <c r="A976" s="17">
        <v>2930</v>
      </c>
    </row>
    <row r="977" spans="1:1" x14ac:dyDescent="0.3">
      <c r="A977" s="17">
        <v>2930.69</v>
      </c>
    </row>
    <row r="978" spans="1:1" x14ac:dyDescent="0.3">
      <c r="A978" s="17">
        <v>2932</v>
      </c>
    </row>
    <row r="979" spans="1:1" x14ac:dyDescent="0.3">
      <c r="A979" s="17">
        <v>2935</v>
      </c>
    </row>
    <row r="980" spans="1:1" x14ac:dyDescent="0.3">
      <c r="A980" s="17">
        <v>2945</v>
      </c>
    </row>
    <row r="981" spans="1:1" x14ac:dyDescent="0.3">
      <c r="A981" s="17">
        <v>2946</v>
      </c>
    </row>
    <row r="982" spans="1:1" x14ac:dyDescent="0.3">
      <c r="A982" s="17">
        <v>2954</v>
      </c>
    </row>
    <row r="983" spans="1:1" x14ac:dyDescent="0.3">
      <c r="A983" s="17">
        <v>2960</v>
      </c>
    </row>
    <row r="984" spans="1:1" x14ac:dyDescent="0.3">
      <c r="A984" s="17">
        <v>2965</v>
      </c>
    </row>
    <row r="985" spans="1:1" x14ac:dyDescent="0.3">
      <c r="A985" s="17">
        <v>2971</v>
      </c>
    </row>
    <row r="986" spans="1:1" x14ac:dyDescent="0.3">
      <c r="A986" s="17">
        <v>2990</v>
      </c>
    </row>
    <row r="987" spans="1:1" x14ac:dyDescent="0.3">
      <c r="A987" s="17">
        <v>2993</v>
      </c>
    </row>
    <row r="988" spans="1:1" x14ac:dyDescent="0.3">
      <c r="A988" s="17">
        <v>2994</v>
      </c>
    </row>
    <row r="989" spans="1:1" x14ac:dyDescent="0.3">
      <c r="A989" s="17">
        <v>3000</v>
      </c>
    </row>
    <row r="990" spans="1:1" x14ac:dyDescent="0.3">
      <c r="A990" s="17">
        <v>3001</v>
      </c>
    </row>
    <row r="991" spans="1:1" x14ac:dyDescent="0.3">
      <c r="A991" s="17">
        <v>3002</v>
      </c>
    </row>
    <row r="992" spans="1:1" x14ac:dyDescent="0.3">
      <c r="A992" s="17">
        <v>3003</v>
      </c>
    </row>
    <row r="993" spans="1:1" x14ac:dyDescent="0.3">
      <c r="A993" s="17">
        <v>3005</v>
      </c>
    </row>
    <row r="994" spans="1:1" x14ac:dyDescent="0.3">
      <c r="A994" s="17">
        <v>3010.01</v>
      </c>
    </row>
    <row r="995" spans="1:1" x14ac:dyDescent="0.3">
      <c r="A995" s="17">
        <v>3012</v>
      </c>
    </row>
    <row r="996" spans="1:1" x14ac:dyDescent="0.3">
      <c r="A996" s="17">
        <v>3014</v>
      </c>
    </row>
    <row r="997" spans="1:1" x14ac:dyDescent="0.3">
      <c r="A997" s="17">
        <v>3015</v>
      </c>
    </row>
    <row r="998" spans="1:1" x14ac:dyDescent="0.3">
      <c r="A998" s="17">
        <v>3015.73</v>
      </c>
    </row>
    <row r="999" spans="1:1" x14ac:dyDescent="0.3">
      <c r="A999" s="17">
        <v>3017</v>
      </c>
    </row>
    <row r="1000" spans="1:1" x14ac:dyDescent="0.3">
      <c r="A1000" s="17">
        <v>3022</v>
      </c>
    </row>
    <row r="1001" spans="1:1" x14ac:dyDescent="0.3">
      <c r="A1001" s="17">
        <v>3025.66</v>
      </c>
    </row>
    <row r="1002" spans="1:1" x14ac:dyDescent="0.3">
      <c r="A1002" s="17">
        <v>3030</v>
      </c>
    </row>
    <row r="1003" spans="1:1" x14ac:dyDescent="0.3">
      <c r="A1003" s="17">
        <v>3034</v>
      </c>
    </row>
    <row r="1004" spans="1:1" x14ac:dyDescent="0.3">
      <c r="A1004" s="17">
        <v>3035</v>
      </c>
    </row>
    <row r="1005" spans="1:1" x14ac:dyDescent="0.3">
      <c r="A1005" s="17">
        <v>3035.05</v>
      </c>
    </row>
    <row r="1006" spans="1:1" x14ac:dyDescent="0.3">
      <c r="A1006" s="17">
        <v>3036</v>
      </c>
    </row>
    <row r="1007" spans="1:1" x14ac:dyDescent="0.3">
      <c r="A1007" s="17">
        <v>3045</v>
      </c>
    </row>
    <row r="1008" spans="1:1" x14ac:dyDescent="0.3">
      <c r="A1008" s="17">
        <v>3046</v>
      </c>
    </row>
    <row r="1009" spans="1:1" x14ac:dyDescent="0.3">
      <c r="A1009" s="17">
        <v>3048</v>
      </c>
    </row>
    <row r="1010" spans="1:1" x14ac:dyDescent="0.3">
      <c r="A1010" s="17">
        <v>3055</v>
      </c>
    </row>
    <row r="1011" spans="1:1" x14ac:dyDescent="0.3">
      <c r="A1011" s="17">
        <v>3058</v>
      </c>
    </row>
    <row r="1012" spans="1:1" x14ac:dyDescent="0.3">
      <c r="A1012" s="17">
        <v>3060</v>
      </c>
    </row>
    <row r="1013" spans="1:1" x14ac:dyDescent="0.3">
      <c r="A1013" s="17">
        <v>3060.22</v>
      </c>
    </row>
    <row r="1014" spans="1:1" x14ac:dyDescent="0.3">
      <c r="A1014" s="17">
        <v>3061</v>
      </c>
    </row>
    <row r="1015" spans="1:1" x14ac:dyDescent="0.3">
      <c r="A1015" s="17">
        <v>3062</v>
      </c>
    </row>
    <row r="1016" spans="1:1" x14ac:dyDescent="0.3">
      <c r="A1016" s="17">
        <v>3067</v>
      </c>
    </row>
    <row r="1017" spans="1:1" x14ac:dyDescent="0.3">
      <c r="A1017" s="17">
        <v>3080</v>
      </c>
    </row>
    <row r="1018" spans="1:1" x14ac:dyDescent="0.3">
      <c r="A1018" s="17">
        <v>3081</v>
      </c>
    </row>
    <row r="1019" spans="1:1" x14ac:dyDescent="0.3">
      <c r="A1019" s="17">
        <v>3084</v>
      </c>
    </row>
    <row r="1020" spans="1:1" x14ac:dyDescent="0.3">
      <c r="A1020" s="17">
        <v>3095.11</v>
      </c>
    </row>
    <row r="1021" spans="1:1" x14ac:dyDescent="0.3">
      <c r="A1021" s="17">
        <v>3100</v>
      </c>
    </row>
    <row r="1022" spans="1:1" x14ac:dyDescent="0.3">
      <c r="A1022" s="17">
        <v>3105</v>
      </c>
    </row>
    <row r="1023" spans="1:1" x14ac:dyDescent="0.3">
      <c r="A1023" s="17">
        <v>3120</v>
      </c>
    </row>
    <row r="1024" spans="1:1" x14ac:dyDescent="0.3">
      <c r="A1024" s="17">
        <v>3122</v>
      </c>
    </row>
    <row r="1025" spans="1:1" x14ac:dyDescent="0.3">
      <c r="A1025" s="17">
        <v>3125</v>
      </c>
    </row>
    <row r="1026" spans="1:1" x14ac:dyDescent="0.3">
      <c r="A1026" s="17">
        <v>3132.63</v>
      </c>
    </row>
    <row r="1027" spans="1:1" x14ac:dyDescent="0.3">
      <c r="A1027" s="17">
        <v>3133</v>
      </c>
    </row>
    <row r="1028" spans="1:1" x14ac:dyDescent="0.3">
      <c r="A1028" s="17">
        <v>3135</v>
      </c>
    </row>
    <row r="1029" spans="1:1" x14ac:dyDescent="0.3">
      <c r="A1029" s="17">
        <v>3145</v>
      </c>
    </row>
    <row r="1030" spans="1:1" x14ac:dyDescent="0.3">
      <c r="A1030" s="17">
        <v>3148</v>
      </c>
    </row>
    <row r="1031" spans="1:1" x14ac:dyDescent="0.3">
      <c r="A1031" s="17">
        <v>3150</v>
      </c>
    </row>
    <row r="1032" spans="1:1" x14ac:dyDescent="0.3">
      <c r="A1032" s="17">
        <v>3155</v>
      </c>
    </row>
    <row r="1033" spans="1:1" x14ac:dyDescent="0.3">
      <c r="A1033" s="17">
        <v>3158</v>
      </c>
    </row>
    <row r="1034" spans="1:1" x14ac:dyDescent="0.3">
      <c r="A1034" s="17">
        <v>3160</v>
      </c>
    </row>
    <row r="1035" spans="1:1" x14ac:dyDescent="0.3">
      <c r="A1035" s="17">
        <v>3170</v>
      </c>
    </row>
    <row r="1036" spans="1:1" x14ac:dyDescent="0.3">
      <c r="A1036" s="17">
        <v>3171</v>
      </c>
    </row>
    <row r="1037" spans="1:1" x14ac:dyDescent="0.3">
      <c r="A1037" s="17">
        <v>3172</v>
      </c>
    </row>
    <row r="1038" spans="1:1" x14ac:dyDescent="0.3">
      <c r="A1038" s="17">
        <v>3175</v>
      </c>
    </row>
    <row r="1039" spans="1:1" x14ac:dyDescent="0.3">
      <c r="A1039" s="17">
        <v>3178</v>
      </c>
    </row>
    <row r="1040" spans="1:1" x14ac:dyDescent="0.3">
      <c r="A1040" s="17">
        <v>3185</v>
      </c>
    </row>
    <row r="1041" spans="1:1" x14ac:dyDescent="0.3">
      <c r="A1041" s="17">
        <v>3186</v>
      </c>
    </row>
    <row r="1042" spans="1:1" x14ac:dyDescent="0.3">
      <c r="A1042" s="17">
        <v>3190</v>
      </c>
    </row>
    <row r="1043" spans="1:1" x14ac:dyDescent="0.3">
      <c r="A1043" s="17">
        <v>3195</v>
      </c>
    </row>
    <row r="1044" spans="1:1" x14ac:dyDescent="0.3">
      <c r="A1044" s="17">
        <v>3200</v>
      </c>
    </row>
    <row r="1045" spans="1:1" x14ac:dyDescent="0.3">
      <c r="A1045" s="17">
        <v>3201</v>
      </c>
    </row>
    <row r="1046" spans="1:1" x14ac:dyDescent="0.3">
      <c r="A1046" s="17">
        <v>3205</v>
      </c>
    </row>
    <row r="1047" spans="1:1" x14ac:dyDescent="0.3">
      <c r="A1047" s="17">
        <v>3210</v>
      </c>
    </row>
    <row r="1048" spans="1:1" x14ac:dyDescent="0.3">
      <c r="A1048" s="17">
        <v>3211</v>
      </c>
    </row>
    <row r="1049" spans="1:1" x14ac:dyDescent="0.3">
      <c r="A1049" s="17">
        <v>3221</v>
      </c>
    </row>
    <row r="1050" spans="1:1" x14ac:dyDescent="0.3">
      <c r="A1050" s="17">
        <v>3222</v>
      </c>
    </row>
    <row r="1051" spans="1:1" x14ac:dyDescent="0.3">
      <c r="A1051" s="17">
        <v>3223</v>
      </c>
    </row>
    <row r="1052" spans="1:1" x14ac:dyDescent="0.3">
      <c r="A1052" s="17">
        <v>3225</v>
      </c>
    </row>
    <row r="1053" spans="1:1" x14ac:dyDescent="0.3">
      <c r="A1053" s="17">
        <v>3226</v>
      </c>
    </row>
    <row r="1054" spans="1:1" x14ac:dyDescent="0.3">
      <c r="A1054" s="17">
        <v>3231</v>
      </c>
    </row>
    <row r="1055" spans="1:1" x14ac:dyDescent="0.3">
      <c r="A1055" s="17">
        <v>3236</v>
      </c>
    </row>
    <row r="1056" spans="1:1" x14ac:dyDescent="0.3">
      <c r="A1056" s="17">
        <v>3250</v>
      </c>
    </row>
    <row r="1057" spans="1:1" x14ac:dyDescent="0.3">
      <c r="A1057" s="17">
        <v>3255</v>
      </c>
    </row>
    <row r="1058" spans="1:1" x14ac:dyDescent="0.3">
      <c r="A1058" s="17">
        <v>3258</v>
      </c>
    </row>
    <row r="1059" spans="1:1" x14ac:dyDescent="0.3">
      <c r="A1059" s="17">
        <v>3270</v>
      </c>
    </row>
    <row r="1060" spans="1:1" x14ac:dyDescent="0.3">
      <c r="A1060" s="17">
        <v>3271</v>
      </c>
    </row>
    <row r="1061" spans="1:1" x14ac:dyDescent="0.3">
      <c r="A1061" s="17">
        <v>3273</v>
      </c>
    </row>
    <row r="1062" spans="1:1" x14ac:dyDescent="0.3">
      <c r="A1062" s="17">
        <v>3275</v>
      </c>
    </row>
    <row r="1063" spans="1:1" x14ac:dyDescent="0.3">
      <c r="A1063" s="17">
        <v>3289</v>
      </c>
    </row>
    <row r="1064" spans="1:1" x14ac:dyDescent="0.3">
      <c r="A1064" s="17">
        <v>3292</v>
      </c>
    </row>
    <row r="1065" spans="1:1" x14ac:dyDescent="0.3">
      <c r="A1065" s="17">
        <v>3294.01</v>
      </c>
    </row>
    <row r="1066" spans="1:1" x14ac:dyDescent="0.3">
      <c r="A1066" s="17">
        <v>3305</v>
      </c>
    </row>
    <row r="1067" spans="1:1" x14ac:dyDescent="0.3">
      <c r="A1067" s="17">
        <v>3307</v>
      </c>
    </row>
    <row r="1068" spans="1:1" x14ac:dyDescent="0.3">
      <c r="A1068" s="17">
        <v>3315</v>
      </c>
    </row>
    <row r="1069" spans="1:1" x14ac:dyDescent="0.3">
      <c r="A1069" s="17">
        <v>3317</v>
      </c>
    </row>
    <row r="1070" spans="1:1" x14ac:dyDescent="0.3">
      <c r="A1070" s="17">
        <v>3318</v>
      </c>
    </row>
    <row r="1071" spans="1:1" x14ac:dyDescent="0.3">
      <c r="A1071" s="17">
        <v>3319</v>
      </c>
    </row>
    <row r="1072" spans="1:1" x14ac:dyDescent="0.3">
      <c r="A1072" s="17">
        <v>3320</v>
      </c>
    </row>
    <row r="1073" spans="1:1" x14ac:dyDescent="0.3">
      <c r="A1073" s="17">
        <v>3321.25</v>
      </c>
    </row>
    <row r="1074" spans="1:1" x14ac:dyDescent="0.3">
      <c r="A1074" s="17">
        <v>3330</v>
      </c>
    </row>
    <row r="1075" spans="1:1" x14ac:dyDescent="0.3">
      <c r="A1075" s="17">
        <v>3335</v>
      </c>
    </row>
    <row r="1076" spans="1:1" x14ac:dyDescent="0.3">
      <c r="A1076" s="17">
        <v>3350</v>
      </c>
    </row>
    <row r="1077" spans="1:1" x14ac:dyDescent="0.3">
      <c r="A1077" s="17">
        <v>3353</v>
      </c>
    </row>
    <row r="1078" spans="1:1" x14ac:dyDescent="0.3">
      <c r="A1078" s="17">
        <v>3360.72</v>
      </c>
    </row>
    <row r="1079" spans="1:1" x14ac:dyDescent="0.3">
      <c r="A1079" s="17">
        <v>3363</v>
      </c>
    </row>
    <row r="1080" spans="1:1" x14ac:dyDescent="0.3">
      <c r="A1080" s="17">
        <v>3366</v>
      </c>
    </row>
    <row r="1081" spans="1:1" x14ac:dyDescent="0.3">
      <c r="A1081" s="17">
        <v>3368</v>
      </c>
    </row>
    <row r="1082" spans="1:1" x14ac:dyDescent="0.3">
      <c r="A1082" s="17">
        <v>3372.25</v>
      </c>
    </row>
    <row r="1083" spans="1:1" x14ac:dyDescent="0.3">
      <c r="A1083" s="17">
        <v>3380</v>
      </c>
    </row>
    <row r="1084" spans="1:1" x14ac:dyDescent="0.3">
      <c r="A1084" s="17">
        <v>3383</v>
      </c>
    </row>
    <row r="1085" spans="1:1" x14ac:dyDescent="0.3">
      <c r="A1085" s="17">
        <v>3385</v>
      </c>
    </row>
    <row r="1086" spans="1:1" x14ac:dyDescent="0.3">
      <c r="A1086" s="17">
        <v>3390</v>
      </c>
    </row>
    <row r="1087" spans="1:1" x14ac:dyDescent="0.3">
      <c r="A1087" s="17">
        <v>3392</v>
      </c>
    </row>
    <row r="1088" spans="1:1" x14ac:dyDescent="0.3">
      <c r="A1088" s="17">
        <v>3395</v>
      </c>
    </row>
    <row r="1089" spans="1:1" x14ac:dyDescent="0.3">
      <c r="A1089" s="17">
        <v>3397</v>
      </c>
    </row>
    <row r="1090" spans="1:1" x14ac:dyDescent="0.3">
      <c r="A1090" s="17">
        <v>3398.1</v>
      </c>
    </row>
    <row r="1091" spans="1:1" x14ac:dyDescent="0.3">
      <c r="A1091" s="17">
        <v>3400</v>
      </c>
    </row>
    <row r="1092" spans="1:1" x14ac:dyDescent="0.3">
      <c r="A1092" s="17">
        <v>3405</v>
      </c>
    </row>
    <row r="1093" spans="1:1" x14ac:dyDescent="0.3">
      <c r="A1093" s="17">
        <v>3407</v>
      </c>
    </row>
    <row r="1094" spans="1:1" x14ac:dyDescent="0.3">
      <c r="A1094" s="17">
        <v>3410</v>
      </c>
    </row>
    <row r="1095" spans="1:1" x14ac:dyDescent="0.3">
      <c r="A1095" s="17">
        <v>3415</v>
      </c>
    </row>
    <row r="1096" spans="1:1" x14ac:dyDescent="0.3">
      <c r="A1096" s="17">
        <v>3417</v>
      </c>
    </row>
    <row r="1097" spans="1:1" x14ac:dyDescent="0.3">
      <c r="A1097" s="17">
        <v>3419</v>
      </c>
    </row>
    <row r="1098" spans="1:1" x14ac:dyDescent="0.3">
      <c r="A1098" s="17">
        <v>3432</v>
      </c>
    </row>
    <row r="1099" spans="1:1" x14ac:dyDescent="0.3">
      <c r="A1099" s="17">
        <v>3440</v>
      </c>
    </row>
    <row r="1100" spans="1:1" x14ac:dyDescent="0.3">
      <c r="A1100" s="17">
        <v>3441</v>
      </c>
    </row>
    <row r="1101" spans="1:1" x14ac:dyDescent="0.3">
      <c r="A1101" s="17">
        <v>3449</v>
      </c>
    </row>
    <row r="1102" spans="1:1" x14ac:dyDescent="0.3">
      <c r="A1102" s="17">
        <v>3453.69</v>
      </c>
    </row>
    <row r="1103" spans="1:1" x14ac:dyDescent="0.3">
      <c r="A1103" s="17">
        <v>3460</v>
      </c>
    </row>
    <row r="1104" spans="1:1" x14ac:dyDescent="0.3">
      <c r="A1104" s="17">
        <v>3465</v>
      </c>
    </row>
    <row r="1105" spans="1:1" x14ac:dyDescent="0.3">
      <c r="A1105" s="17">
        <v>3465.32</v>
      </c>
    </row>
    <row r="1106" spans="1:1" x14ac:dyDescent="0.3">
      <c r="A1106" s="17">
        <v>3466</v>
      </c>
    </row>
    <row r="1107" spans="1:1" x14ac:dyDescent="0.3">
      <c r="A1107" s="17">
        <v>3470</v>
      </c>
    </row>
    <row r="1108" spans="1:1" x14ac:dyDescent="0.3">
      <c r="A1108" s="17">
        <v>3485</v>
      </c>
    </row>
    <row r="1109" spans="1:1" x14ac:dyDescent="0.3">
      <c r="A1109" s="17">
        <v>3486</v>
      </c>
    </row>
    <row r="1110" spans="1:1" x14ac:dyDescent="0.3">
      <c r="A1110" s="17">
        <v>3499</v>
      </c>
    </row>
    <row r="1111" spans="1:1" x14ac:dyDescent="0.3">
      <c r="A1111" s="17">
        <v>3500</v>
      </c>
    </row>
    <row r="1112" spans="1:1" x14ac:dyDescent="0.3">
      <c r="A1112" s="17">
        <v>3501.52</v>
      </c>
    </row>
    <row r="1113" spans="1:1" x14ac:dyDescent="0.3">
      <c r="A1113" s="17">
        <v>3506</v>
      </c>
    </row>
    <row r="1114" spans="1:1" x14ac:dyDescent="0.3">
      <c r="A1114" s="17">
        <v>3508</v>
      </c>
    </row>
    <row r="1115" spans="1:1" x14ac:dyDescent="0.3">
      <c r="A1115" s="17">
        <v>3510</v>
      </c>
    </row>
    <row r="1116" spans="1:1" x14ac:dyDescent="0.3">
      <c r="A1116" s="17">
        <v>3514</v>
      </c>
    </row>
    <row r="1117" spans="1:1" x14ac:dyDescent="0.3">
      <c r="A1117" s="17">
        <v>3526</v>
      </c>
    </row>
    <row r="1118" spans="1:1" x14ac:dyDescent="0.3">
      <c r="A1118" s="17">
        <v>3530</v>
      </c>
    </row>
    <row r="1119" spans="1:1" x14ac:dyDescent="0.3">
      <c r="A1119" s="17">
        <v>3531</v>
      </c>
    </row>
    <row r="1120" spans="1:1" x14ac:dyDescent="0.3">
      <c r="A1120" s="17">
        <v>3535</v>
      </c>
    </row>
    <row r="1121" spans="1:1" x14ac:dyDescent="0.3">
      <c r="A1121" s="17">
        <v>3540</v>
      </c>
    </row>
    <row r="1122" spans="1:1" x14ac:dyDescent="0.3">
      <c r="A1122" s="17">
        <v>3550</v>
      </c>
    </row>
    <row r="1123" spans="1:1" x14ac:dyDescent="0.3">
      <c r="A1123" s="17">
        <v>3555</v>
      </c>
    </row>
    <row r="1124" spans="1:1" x14ac:dyDescent="0.3">
      <c r="A1124" s="17">
        <v>3562</v>
      </c>
    </row>
    <row r="1125" spans="1:1" x14ac:dyDescent="0.3">
      <c r="A1125" s="17">
        <v>3572.12</v>
      </c>
    </row>
    <row r="1126" spans="1:1" x14ac:dyDescent="0.3">
      <c r="A1126" s="17">
        <v>3575</v>
      </c>
    </row>
    <row r="1127" spans="1:1" x14ac:dyDescent="0.3">
      <c r="A1127" s="17">
        <v>3590</v>
      </c>
    </row>
    <row r="1128" spans="1:1" x14ac:dyDescent="0.3">
      <c r="A1128" s="17">
        <v>3598</v>
      </c>
    </row>
    <row r="1129" spans="1:1" x14ac:dyDescent="0.3">
      <c r="A1129" s="17">
        <v>3600</v>
      </c>
    </row>
    <row r="1130" spans="1:1" x14ac:dyDescent="0.3">
      <c r="A1130" s="17">
        <v>3636</v>
      </c>
    </row>
    <row r="1131" spans="1:1" x14ac:dyDescent="0.3">
      <c r="A1131" s="17">
        <v>3638</v>
      </c>
    </row>
    <row r="1132" spans="1:1" x14ac:dyDescent="0.3">
      <c r="A1132" s="17">
        <v>3641</v>
      </c>
    </row>
    <row r="1133" spans="1:1" x14ac:dyDescent="0.3">
      <c r="A1133" s="17">
        <v>3655</v>
      </c>
    </row>
    <row r="1134" spans="1:1" x14ac:dyDescent="0.3">
      <c r="A1134" s="17">
        <v>3659</v>
      </c>
    </row>
    <row r="1135" spans="1:1" x14ac:dyDescent="0.3">
      <c r="A1135" s="17">
        <v>3660</v>
      </c>
    </row>
    <row r="1136" spans="1:1" x14ac:dyDescent="0.3">
      <c r="A1136" s="17">
        <v>3670</v>
      </c>
    </row>
    <row r="1137" spans="1:1" x14ac:dyDescent="0.3">
      <c r="A1137" s="17">
        <v>3674</v>
      </c>
    </row>
    <row r="1138" spans="1:1" x14ac:dyDescent="0.3">
      <c r="A1138" s="17">
        <v>3684</v>
      </c>
    </row>
    <row r="1139" spans="1:1" x14ac:dyDescent="0.3">
      <c r="A1139" s="17">
        <v>3685</v>
      </c>
    </row>
    <row r="1140" spans="1:1" x14ac:dyDescent="0.3">
      <c r="A1140" s="17">
        <v>3700</v>
      </c>
    </row>
    <row r="1141" spans="1:1" x14ac:dyDescent="0.3">
      <c r="A1141" s="17">
        <v>3710</v>
      </c>
    </row>
    <row r="1142" spans="1:1" x14ac:dyDescent="0.3">
      <c r="A1142" s="17">
        <v>3730</v>
      </c>
    </row>
    <row r="1143" spans="1:1" x14ac:dyDescent="0.3">
      <c r="A1143" s="17">
        <v>3732</v>
      </c>
    </row>
    <row r="1144" spans="1:1" x14ac:dyDescent="0.3">
      <c r="A1144" s="17">
        <v>3735</v>
      </c>
    </row>
    <row r="1145" spans="1:1" x14ac:dyDescent="0.3">
      <c r="A1145" s="17">
        <v>3736.55</v>
      </c>
    </row>
    <row r="1146" spans="1:1" x14ac:dyDescent="0.3">
      <c r="A1146" s="17">
        <v>3746</v>
      </c>
    </row>
    <row r="1147" spans="1:1" x14ac:dyDescent="0.3">
      <c r="A1147" s="17">
        <v>3750</v>
      </c>
    </row>
    <row r="1148" spans="1:1" x14ac:dyDescent="0.3">
      <c r="A1148" s="17">
        <v>3751</v>
      </c>
    </row>
    <row r="1149" spans="1:1" x14ac:dyDescent="0.3">
      <c r="A1149" s="17">
        <v>3760</v>
      </c>
    </row>
    <row r="1150" spans="1:1" x14ac:dyDescent="0.3">
      <c r="A1150" s="17">
        <v>3773</v>
      </c>
    </row>
    <row r="1151" spans="1:1" x14ac:dyDescent="0.3">
      <c r="A1151" s="17">
        <v>3775.5</v>
      </c>
    </row>
    <row r="1152" spans="1:1" x14ac:dyDescent="0.3">
      <c r="A1152" s="17">
        <v>3781</v>
      </c>
    </row>
    <row r="1153" spans="1:1" x14ac:dyDescent="0.3">
      <c r="A1153" s="17">
        <v>3785</v>
      </c>
    </row>
    <row r="1154" spans="1:1" x14ac:dyDescent="0.3">
      <c r="A1154" s="17">
        <v>3791</v>
      </c>
    </row>
    <row r="1155" spans="1:1" x14ac:dyDescent="0.3">
      <c r="A1155" s="17">
        <v>3798</v>
      </c>
    </row>
    <row r="1156" spans="1:1" x14ac:dyDescent="0.3">
      <c r="A1156" s="17">
        <v>3800</v>
      </c>
    </row>
    <row r="1157" spans="1:1" x14ac:dyDescent="0.3">
      <c r="A1157" s="17">
        <v>3803.55</v>
      </c>
    </row>
    <row r="1158" spans="1:1" x14ac:dyDescent="0.3">
      <c r="A1158" s="17">
        <v>3822.33</v>
      </c>
    </row>
    <row r="1159" spans="1:1" x14ac:dyDescent="0.3">
      <c r="A1159" s="17">
        <v>3851.5</v>
      </c>
    </row>
    <row r="1160" spans="1:1" x14ac:dyDescent="0.3">
      <c r="A1160" s="17">
        <v>3865.55</v>
      </c>
    </row>
    <row r="1161" spans="1:1" x14ac:dyDescent="0.3">
      <c r="A1161" s="17">
        <v>3877</v>
      </c>
    </row>
    <row r="1162" spans="1:1" x14ac:dyDescent="0.3">
      <c r="A1162" s="17">
        <v>3880</v>
      </c>
    </row>
    <row r="1163" spans="1:1" x14ac:dyDescent="0.3">
      <c r="A1163" s="17">
        <v>3900</v>
      </c>
    </row>
    <row r="1164" spans="1:1" x14ac:dyDescent="0.3">
      <c r="A1164" s="17">
        <v>3902.5</v>
      </c>
    </row>
    <row r="1165" spans="1:1" x14ac:dyDescent="0.3">
      <c r="A1165" s="17">
        <v>3905</v>
      </c>
    </row>
    <row r="1166" spans="1:1" x14ac:dyDescent="0.3">
      <c r="A1166" s="17">
        <v>3906</v>
      </c>
    </row>
    <row r="1167" spans="1:1" x14ac:dyDescent="0.3">
      <c r="A1167" s="17">
        <v>3908</v>
      </c>
    </row>
    <row r="1168" spans="1:1" x14ac:dyDescent="0.3">
      <c r="A1168" s="17">
        <v>3910</v>
      </c>
    </row>
    <row r="1169" spans="1:1" x14ac:dyDescent="0.3">
      <c r="A1169" s="17">
        <v>3916</v>
      </c>
    </row>
    <row r="1170" spans="1:1" x14ac:dyDescent="0.3">
      <c r="A1170" s="17">
        <v>3925</v>
      </c>
    </row>
    <row r="1171" spans="1:1" x14ac:dyDescent="0.3">
      <c r="A1171" s="17">
        <v>3938</v>
      </c>
    </row>
    <row r="1172" spans="1:1" x14ac:dyDescent="0.3">
      <c r="A1172" s="17">
        <v>3955</v>
      </c>
    </row>
    <row r="1173" spans="1:1" x14ac:dyDescent="0.3">
      <c r="A1173" s="17">
        <v>3971</v>
      </c>
    </row>
    <row r="1174" spans="1:1" x14ac:dyDescent="0.3">
      <c r="A1174" s="17">
        <v>3976</v>
      </c>
    </row>
    <row r="1175" spans="1:1" x14ac:dyDescent="0.3">
      <c r="A1175" s="17">
        <v>3978</v>
      </c>
    </row>
    <row r="1176" spans="1:1" x14ac:dyDescent="0.3">
      <c r="A1176" s="17">
        <v>3981.5</v>
      </c>
    </row>
    <row r="1177" spans="1:1" x14ac:dyDescent="0.3">
      <c r="A1177" s="17">
        <v>3986</v>
      </c>
    </row>
    <row r="1178" spans="1:1" x14ac:dyDescent="0.3">
      <c r="A1178" s="17">
        <v>4000</v>
      </c>
    </row>
    <row r="1179" spans="1:1" x14ac:dyDescent="0.3">
      <c r="A1179" s="17">
        <v>4000.22</v>
      </c>
    </row>
    <row r="1180" spans="1:1" x14ac:dyDescent="0.3">
      <c r="A1180" s="17">
        <v>4000.5</v>
      </c>
    </row>
    <row r="1181" spans="1:1" x14ac:dyDescent="0.3">
      <c r="A1181" s="17">
        <v>4002</v>
      </c>
    </row>
    <row r="1182" spans="1:1" x14ac:dyDescent="0.3">
      <c r="A1182" s="17">
        <v>4004</v>
      </c>
    </row>
    <row r="1183" spans="1:1" x14ac:dyDescent="0.3">
      <c r="A1183" s="17">
        <v>4005</v>
      </c>
    </row>
    <row r="1184" spans="1:1" x14ac:dyDescent="0.3">
      <c r="A1184" s="17">
        <v>4010</v>
      </c>
    </row>
    <row r="1185" spans="1:1" x14ac:dyDescent="0.3">
      <c r="A1185" s="17">
        <v>4015.71</v>
      </c>
    </row>
    <row r="1186" spans="1:1" x14ac:dyDescent="0.3">
      <c r="A1186" s="17">
        <v>4018</v>
      </c>
    </row>
    <row r="1187" spans="1:1" x14ac:dyDescent="0.3">
      <c r="A1187" s="17">
        <v>4021</v>
      </c>
    </row>
    <row r="1188" spans="1:1" x14ac:dyDescent="0.3">
      <c r="A1188" s="17">
        <v>4022</v>
      </c>
    </row>
    <row r="1189" spans="1:1" x14ac:dyDescent="0.3">
      <c r="A1189" s="17">
        <v>4028</v>
      </c>
    </row>
    <row r="1190" spans="1:1" x14ac:dyDescent="0.3">
      <c r="A1190" s="17">
        <v>4030</v>
      </c>
    </row>
    <row r="1191" spans="1:1" x14ac:dyDescent="0.3">
      <c r="A1191" s="17">
        <v>4035</v>
      </c>
    </row>
    <row r="1192" spans="1:1" x14ac:dyDescent="0.3">
      <c r="A1192" s="17">
        <v>4037</v>
      </c>
    </row>
    <row r="1193" spans="1:1" x14ac:dyDescent="0.3">
      <c r="A1193" s="17">
        <v>4040</v>
      </c>
    </row>
    <row r="1194" spans="1:1" x14ac:dyDescent="0.3">
      <c r="A1194" s="17">
        <v>4045.93</v>
      </c>
    </row>
    <row r="1195" spans="1:1" x14ac:dyDescent="0.3">
      <c r="A1195" s="17">
        <v>4050</v>
      </c>
    </row>
    <row r="1196" spans="1:1" x14ac:dyDescent="0.3">
      <c r="A1196" s="17">
        <v>4051.99</v>
      </c>
    </row>
    <row r="1197" spans="1:1" x14ac:dyDescent="0.3">
      <c r="A1197" s="17">
        <v>4055</v>
      </c>
    </row>
    <row r="1198" spans="1:1" x14ac:dyDescent="0.3">
      <c r="A1198" s="17">
        <v>4065</v>
      </c>
    </row>
    <row r="1199" spans="1:1" x14ac:dyDescent="0.3">
      <c r="A1199" s="17">
        <v>4066</v>
      </c>
    </row>
    <row r="1200" spans="1:1" x14ac:dyDescent="0.3">
      <c r="A1200" s="17">
        <v>4067</v>
      </c>
    </row>
    <row r="1201" spans="1:1" x14ac:dyDescent="0.3">
      <c r="A1201" s="17">
        <v>4073</v>
      </c>
    </row>
    <row r="1202" spans="1:1" x14ac:dyDescent="0.3">
      <c r="A1202" s="17">
        <v>4078</v>
      </c>
    </row>
    <row r="1203" spans="1:1" x14ac:dyDescent="0.3">
      <c r="A1203" s="17">
        <v>4081</v>
      </c>
    </row>
    <row r="1204" spans="1:1" x14ac:dyDescent="0.3">
      <c r="A1204" s="17">
        <v>4085</v>
      </c>
    </row>
    <row r="1205" spans="1:1" x14ac:dyDescent="0.3">
      <c r="A1205" s="17">
        <v>4090</v>
      </c>
    </row>
    <row r="1206" spans="1:1" x14ac:dyDescent="0.3">
      <c r="A1206" s="17">
        <v>4092</v>
      </c>
    </row>
    <row r="1207" spans="1:1" x14ac:dyDescent="0.3">
      <c r="A1207" s="17">
        <v>4103</v>
      </c>
    </row>
    <row r="1208" spans="1:1" x14ac:dyDescent="0.3">
      <c r="A1208" s="17">
        <v>4119</v>
      </c>
    </row>
    <row r="1209" spans="1:1" x14ac:dyDescent="0.3">
      <c r="A1209" s="17">
        <v>4124</v>
      </c>
    </row>
    <row r="1210" spans="1:1" x14ac:dyDescent="0.3">
      <c r="A1210" s="17">
        <v>4130</v>
      </c>
    </row>
    <row r="1211" spans="1:1" x14ac:dyDescent="0.3">
      <c r="A1211" s="17">
        <v>4135</v>
      </c>
    </row>
    <row r="1212" spans="1:1" x14ac:dyDescent="0.3">
      <c r="A1212" s="17">
        <v>4137</v>
      </c>
    </row>
    <row r="1213" spans="1:1" x14ac:dyDescent="0.3">
      <c r="A1213" s="17">
        <v>4140</v>
      </c>
    </row>
    <row r="1214" spans="1:1" x14ac:dyDescent="0.3">
      <c r="A1214" s="17">
        <v>4145</v>
      </c>
    </row>
    <row r="1215" spans="1:1" x14ac:dyDescent="0.3">
      <c r="A1215" s="17">
        <v>4150</v>
      </c>
    </row>
    <row r="1216" spans="1:1" x14ac:dyDescent="0.3">
      <c r="A1216" s="17">
        <v>4151</v>
      </c>
    </row>
    <row r="1217" spans="1:1" x14ac:dyDescent="0.3">
      <c r="A1217" s="17">
        <v>4152</v>
      </c>
    </row>
    <row r="1218" spans="1:1" x14ac:dyDescent="0.3">
      <c r="A1218" s="17">
        <v>4170.17</v>
      </c>
    </row>
    <row r="1219" spans="1:1" x14ac:dyDescent="0.3">
      <c r="A1219" s="17">
        <v>4176</v>
      </c>
    </row>
    <row r="1220" spans="1:1" x14ac:dyDescent="0.3">
      <c r="A1220" s="17">
        <v>4176.1099999999997</v>
      </c>
    </row>
    <row r="1221" spans="1:1" x14ac:dyDescent="0.3">
      <c r="A1221" s="17">
        <v>4181</v>
      </c>
    </row>
    <row r="1222" spans="1:1" x14ac:dyDescent="0.3">
      <c r="A1222" s="17">
        <v>4187</v>
      </c>
    </row>
    <row r="1223" spans="1:1" x14ac:dyDescent="0.3">
      <c r="A1223" s="17">
        <v>4190</v>
      </c>
    </row>
    <row r="1224" spans="1:1" x14ac:dyDescent="0.3">
      <c r="A1224" s="17">
        <v>4205</v>
      </c>
    </row>
    <row r="1225" spans="1:1" x14ac:dyDescent="0.3">
      <c r="A1225" s="17">
        <v>4216</v>
      </c>
    </row>
    <row r="1226" spans="1:1" x14ac:dyDescent="0.3">
      <c r="A1226" s="17">
        <v>4219</v>
      </c>
    </row>
    <row r="1227" spans="1:1" x14ac:dyDescent="0.3">
      <c r="A1227" s="17">
        <v>4225</v>
      </c>
    </row>
    <row r="1228" spans="1:1" x14ac:dyDescent="0.3">
      <c r="A1228" s="17">
        <v>4230</v>
      </c>
    </row>
    <row r="1229" spans="1:1" x14ac:dyDescent="0.3">
      <c r="A1229" s="17">
        <v>4243</v>
      </c>
    </row>
    <row r="1230" spans="1:1" x14ac:dyDescent="0.3">
      <c r="A1230" s="17">
        <v>4247</v>
      </c>
    </row>
    <row r="1231" spans="1:1" x14ac:dyDescent="0.3">
      <c r="A1231" s="17">
        <v>4250</v>
      </c>
    </row>
    <row r="1232" spans="1:1" x14ac:dyDescent="0.3">
      <c r="A1232" s="17">
        <v>4261</v>
      </c>
    </row>
    <row r="1233" spans="1:1" x14ac:dyDescent="0.3">
      <c r="A1233" s="17">
        <v>4275</v>
      </c>
    </row>
    <row r="1234" spans="1:1" x14ac:dyDescent="0.3">
      <c r="A1234" s="17">
        <v>4280</v>
      </c>
    </row>
    <row r="1235" spans="1:1" x14ac:dyDescent="0.3">
      <c r="A1235" s="17">
        <v>4289.99</v>
      </c>
    </row>
    <row r="1236" spans="1:1" x14ac:dyDescent="0.3">
      <c r="A1236" s="17">
        <v>4296</v>
      </c>
    </row>
    <row r="1237" spans="1:1" x14ac:dyDescent="0.3">
      <c r="A1237" s="17">
        <v>4303</v>
      </c>
    </row>
    <row r="1238" spans="1:1" x14ac:dyDescent="0.3">
      <c r="A1238" s="17">
        <v>4306.1099999999997</v>
      </c>
    </row>
    <row r="1239" spans="1:1" x14ac:dyDescent="0.3">
      <c r="A1239" s="17">
        <v>4308</v>
      </c>
    </row>
    <row r="1240" spans="1:1" x14ac:dyDescent="0.3">
      <c r="A1240" s="17">
        <v>4310</v>
      </c>
    </row>
    <row r="1241" spans="1:1" x14ac:dyDescent="0.3">
      <c r="A1241" s="17">
        <v>4313</v>
      </c>
    </row>
    <row r="1242" spans="1:1" x14ac:dyDescent="0.3">
      <c r="A1242" s="17">
        <v>4315</v>
      </c>
    </row>
    <row r="1243" spans="1:1" x14ac:dyDescent="0.3">
      <c r="A1243" s="17">
        <v>4320</v>
      </c>
    </row>
    <row r="1244" spans="1:1" x14ac:dyDescent="0.3">
      <c r="A1244" s="17">
        <v>4340</v>
      </c>
    </row>
    <row r="1245" spans="1:1" x14ac:dyDescent="0.3">
      <c r="A1245" s="17">
        <v>4340.7</v>
      </c>
    </row>
    <row r="1246" spans="1:1" x14ac:dyDescent="0.3">
      <c r="A1246" s="17">
        <v>4343</v>
      </c>
    </row>
    <row r="1247" spans="1:1" x14ac:dyDescent="0.3">
      <c r="A1247" s="17">
        <v>4345</v>
      </c>
    </row>
    <row r="1248" spans="1:1" x14ac:dyDescent="0.3">
      <c r="A1248" s="17">
        <v>4371</v>
      </c>
    </row>
    <row r="1249" spans="1:1" x14ac:dyDescent="0.3">
      <c r="A1249" s="17">
        <v>4372</v>
      </c>
    </row>
    <row r="1250" spans="1:1" x14ac:dyDescent="0.3">
      <c r="A1250" s="17">
        <v>4388</v>
      </c>
    </row>
    <row r="1251" spans="1:1" x14ac:dyDescent="0.3">
      <c r="A1251" s="17">
        <v>4390</v>
      </c>
    </row>
    <row r="1252" spans="1:1" x14ac:dyDescent="0.3">
      <c r="A1252" s="17">
        <v>4395</v>
      </c>
    </row>
    <row r="1253" spans="1:1" x14ac:dyDescent="0.3">
      <c r="A1253" s="17">
        <v>4396</v>
      </c>
    </row>
    <row r="1254" spans="1:1" x14ac:dyDescent="0.3">
      <c r="A1254" s="17">
        <v>4400</v>
      </c>
    </row>
    <row r="1255" spans="1:1" x14ac:dyDescent="0.3">
      <c r="A1255" s="17">
        <v>4409.55</v>
      </c>
    </row>
    <row r="1256" spans="1:1" x14ac:dyDescent="0.3">
      <c r="A1256" s="17">
        <v>4409.7700000000004</v>
      </c>
    </row>
    <row r="1257" spans="1:1" x14ac:dyDescent="0.3">
      <c r="A1257" s="17">
        <v>4428</v>
      </c>
    </row>
    <row r="1258" spans="1:1" x14ac:dyDescent="0.3">
      <c r="A1258" s="17">
        <v>4443</v>
      </c>
    </row>
    <row r="1259" spans="1:1" x14ac:dyDescent="0.3">
      <c r="A1259" s="17">
        <v>4450</v>
      </c>
    </row>
    <row r="1260" spans="1:1" x14ac:dyDescent="0.3">
      <c r="A1260" s="17">
        <v>4457</v>
      </c>
    </row>
    <row r="1261" spans="1:1" x14ac:dyDescent="0.3">
      <c r="A1261" s="17">
        <v>4482</v>
      </c>
    </row>
    <row r="1262" spans="1:1" x14ac:dyDescent="0.3">
      <c r="A1262" s="17">
        <v>4500</v>
      </c>
    </row>
    <row r="1263" spans="1:1" x14ac:dyDescent="0.3">
      <c r="A1263" s="17">
        <v>4510.8599999999997</v>
      </c>
    </row>
    <row r="1264" spans="1:1" x14ac:dyDescent="0.3">
      <c r="A1264" s="17">
        <v>4511</v>
      </c>
    </row>
    <row r="1265" spans="1:1" x14ac:dyDescent="0.3">
      <c r="A1265" s="17">
        <v>4516.4399999999996</v>
      </c>
    </row>
    <row r="1266" spans="1:1" x14ac:dyDescent="0.3">
      <c r="A1266" s="17">
        <v>4518</v>
      </c>
    </row>
    <row r="1267" spans="1:1" x14ac:dyDescent="0.3">
      <c r="A1267" s="17">
        <v>4522.22</v>
      </c>
    </row>
    <row r="1268" spans="1:1" x14ac:dyDescent="0.3">
      <c r="A1268" s="17">
        <v>4524.1499999999996</v>
      </c>
    </row>
    <row r="1269" spans="1:1" x14ac:dyDescent="0.3">
      <c r="A1269" s="17">
        <v>4530</v>
      </c>
    </row>
    <row r="1270" spans="1:1" x14ac:dyDescent="0.3">
      <c r="A1270" s="17">
        <v>4545</v>
      </c>
    </row>
    <row r="1271" spans="1:1" x14ac:dyDescent="0.3">
      <c r="A1271" s="17">
        <v>4546</v>
      </c>
    </row>
    <row r="1272" spans="1:1" x14ac:dyDescent="0.3">
      <c r="A1272" s="17">
        <v>4550</v>
      </c>
    </row>
    <row r="1273" spans="1:1" x14ac:dyDescent="0.3">
      <c r="A1273" s="17">
        <v>4559</v>
      </c>
    </row>
    <row r="1274" spans="1:1" x14ac:dyDescent="0.3">
      <c r="A1274" s="17">
        <v>4559.13</v>
      </c>
    </row>
    <row r="1275" spans="1:1" x14ac:dyDescent="0.3">
      <c r="A1275" s="17">
        <v>4565</v>
      </c>
    </row>
    <row r="1276" spans="1:1" x14ac:dyDescent="0.3">
      <c r="A1276" s="17">
        <v>4569</v>
      </c>
    </row>
    <row r="1277" spans="1:1" x14ac:dyDescent="0.3">
      <c r="A1277" s="17">
        <v>4580</v>
      </c>
    </row>
    <row r="1278" spans="1:1" x14ac:dyDescent="0.3">
      <c r="A1278" s="17">
        <v>4592</v>
      </c>
    </row>
    <row r="1279" spans="1:1" x14ac:dyDescent="0.3">
      <c r="A1279" s="17">
        <v>4610</v>
      </c>
    </row>
    <row r="1280" spans="1:1" x14ac:dyDescent="0.3">
      <c r="A1280" s="17">
        <v>4622.01</v>
      </c>
    </row>
    <row r="1281" spans="1:1" x14ac:dyDescent="0.3">
      <c r="A1281" s="17">
        <v>4635</v>
      </c>
    </row>
    <row r="1282" spans="1:1" x14ac:dyDescent="0.3">
      <c r="A1282" s="17">
        <v>4641</v>
      </c>
    </row>
    <row r="1283" spans="1:1" x14ac:dyDescent="0.3">
      <c r="A1283" s="17">
        <v>4642</v>
      </c>
    </row>
    <row r="1284" spans="1:1" x14ac:dyDescent="0.3">
      <c r="A1284" s="17">
        <v>4648.33</v>
      </c>
    </row>
    <row r="1285" spans="1:1" x14ac:dyDescent="0.3">
      <c r="A1285" s="17">
        <v>4656</v>
      </c>
    </row>
    <row r="1286" spans="1:1" x14ac:dyDescent="0.3">
      <c r="A1286" s="17">
        <v>4660</v>
      </c>
    </row>
    <row r="1287" spans="1:1" x14ac:dyDescent="0.3">
      <c r="A1287" s="17">
        <v>4666</v>
      </c>
    </row>
    <row r="1288" spans="1:1" x14ac:dyDescent="0.3">
      <c r="A1288" s="17">
        <v>4669</v>
      </c>
    </row>
    <row r="1289" spans="1:1" x14ac:dyDescent="0.3">
      <c r="A1289" s="17">
        <v>4673</v>
      </c>
    </row>
    <row r="1290" spans="1:1" x14ac:dyDescent="0.3">
      <c r="A1290" s="17">
        <v>4678.5</v>
      </c>
    </row>
    <row r="1291" spans="1:1" x14ac:dyDescent="0.3">
      <c r="A1291" s="17">
        <v>4685</v>
      </c>
    </row>
    <row r="1292" spans="1:1" x14ac:dyDescent="0.3">
      <c r="A1292" s="17">
        <v>4712</v>
      </c>
    </row>
    <row r="1293" spans="1:1" x14ac:dyDescent="0.3">
      <c r="A1293" s="17">
        <v>4743</v>
      </c>
    </row>
    <row r="1294" spans="1:1" x14ac:dyDescent="0.3">
      <c r="A1294" s="17">
        <v>4784</v>
      </c>
    </row>
    <row r="1295" spans="1:1" x14ac:dyDescent="0.3">
      <c r="A1295" s="17">
        <v>4794.82</v>
      </c>
    </row>
    <row r="1296" spans="1:1" x14ac:dyDescent="0.3">
      <c r="A1296" s="17">
        <v>4796</v>
      </c>
    </row>
    <row r="1297" spans="1:1" x14ac:dyDescent="0.3">
      <c r="A1297" s="17">
        <v>4800.8</v>
      </c>
    </row>
    <row r="1298" spans="1:1" x14ac:dyDescent="0.3">
      <c r="A1298" s="17">
        <v>4804</v>
      </c>
    </row>
    <row r="1299" spans="1:1" x14ac:dyDescent="0.3">
      <c r="A1299" s="17">
        <v>4818</v>
      </c>
    </row>
    <row r="1300" spans="1:1" x14ac:dyDescent="0.3">
      <c r="A1300" s="17">
        <v>4826</v>
      </c>
    </row>
    <row r="1301" spans="1:1" x14ac:dyDescent="0.3">
      <c r="A1301" s="17">
        <v>4853</v>
      </c>
    </row>
    <row r="1302" spans="1:1" x14ac:dyDescent="0.3">
      <c r="A1302" s="17">
        <v>4856</v>
      </c>
    </row>
    <row r="1303" spans="1:1" x14ac:dyDescent="0.3">
      <c r="A1303" s="17">
        <v>4884</v>
      </c>
    </row>
    <row r="1304" spans="1:1" x14ac:dyDescent="0.3">
      <c r="A1304" s="17">
        <v>4890</v>
      </c>
    </row>
    <row r="1305" spans="1:1" x14ac:dyDescent="0.3">
      <c r="A1305" s="17">
        <v>4900</v>
      </c>
    </row>
    <row r="1306" spans="1:1" x14ac:dyDescent="0.3">
      <c r="A1306" s="17">
        <v>4906.59</v>
      </c>
    </row>
    <row r="1307" spans="1:1" x14ac:dyDescent="0.3">
      <c r="A1307" s="17">
        <v>4920</v>
      </c>
    </row>
    <row r="1308" spans="1:1" x14ac:dyDescent="0.3">
      <c r="A1308" s="17">
        <v>4935</v>
      </c>
    </row>
    <row r="1309" spans="1:1" x14ac:dyDescent="0.3">
      <c r="A1309" s="17">
        <v>4939</v>
      </c>
    </row>
    <row r="1310" spans="1:1" x14ac:dyDescent="0.3">
      <c r="A1310" s="17">
        <v>4940</v>
      </c>
    </row>
    <row r="1311" spans="1:1" x14ac:dyDescent="0.3">
      <c r="A1311" s="17">
        <v>4952</v>
      </c>
    </row>
    <row r="1312" spans="1:1" x14ac:dyDescent="0.3">
      <c r="A1312" s="17">
        <v>5000</v>
      </c>
    </row>
    <row r="1313" spans="1:1" x14ac:dyDescent="0.3">
      <c r="A1313" s="17">
        <v>5000.18</v>
      </c>
    </row>
    <row r="1314" spans="1:1" x14ac:dyDescent="0.3">
      <c r="A1314" s="17">
        <v>5001</v>
      </c>
    </row>
    <row r="1315" spans="1:1" x14ac:dyDescent="0.3">
      <c r="A1315" s="17">
        <v>5003</v>
      </c>
    </row>
    <row r="1316" spans="1:1" x14ac:dyDescent="0.3">
      <c r="A1316" s="17">
        <v>5010</v>
      </c>
    </row>
    <row r="1317" spans="1:1" x14ac:dyDescent="0.3">
      <c r="A1317" s="17">
        <v>5012.25</v>
      </c>
    </row>
    <row r="1318" spans="1:1" x14ac:dyDescent="0.3">
      <c r="A1318" s="17">
        <v>5016</v>
      </c>
    </row>
    <row r="1319" spans="1:1" x14ac:dyDescent="0.3">
      <c r="A1319" s="17">
        <v>5024</v>
      </c>
    </row>
    <row r="1320" spans="1:1" x14ac:dyDescent="0.3">
      <c r="A1320" s="17">
        <v>5025</v>
      </c>
    </row>
    <row r="1321" spans="1:1" x14ac:dyDescent="0.3">
      <c r="A1321" s="17">
        <v>5035.6899999999996</v>
      </c>
    </row>
    <row r="1322" spans="1:1" x14ac:dyDescent="0.3">
      <c r="A1322" s="17">
        <v>5040</v>
      </c>
    </row>
    <row r="1323" spans="1:1" x14ac:dyDescent="0.3">
      <c r="A1323" s="17">
        <v>5041</v>
      </c>
    </row>
    <row r="1324" spans="1:1" x14ac:dyDescent="0.3">
      <c r="A1324" s="17">
        <v>5045</v>
      </c>
    </row>
    <row r="1325" spans="1:1" x14ac:dyDescent="0.3">
      <c r="A1325" s="17">
        <v>5046.5200000000004</v>
      </c>
    </row>
    <row r="1326" spans="1:1" x14ac:dyDescent="0.3">
      <c r="A1326" s="17">
        <v>5050</v>
      </c>
    </row>
    <row r="1327" spans="1:1" x14ac:dyDescent="0.3">
      <c r="A1327" s="17">
        <v>5050.7700000000004</v>
      </c>
    </row>
    <row r="1328" spans="1:1" x14ac:dyDescent="0.3">
      <c r="A1328" s="17">
        <v>5051</v>
      </c>
    </row>
    <row r="1329" spans="1:1" x14ac:dyDescent="0.3">
      <c r="A1329" s="17">
        <v>5052</v>
      </c>
    </row>
    <row r="1330" spans="1:1" x14ac:dyDescent="0.3">
      <c r="A1330" s="17">
        <v>5055</v>
      </c>
    </row>
    <row r="1331" spans="1:1" x14ac:dyDescent="0.3">
      <c r="A1331" s="17">
        <v>5056.22</v>
      </c>
    </row>
    <row r="1332" spans="1:1" x14ac:dyDescent="0.3">
      <c r="A1332" s="17">
        <v>5066</v>
      </c>
    </row>
    <row r="1333" spans="1:1" x14ac:dyDescent="0.3">
      <c r="A1333" s="17">
        <v>5070</v>
      </c>
    </row>
    <row r="1334" spans="1:1" x14ac:dyDescent="0.3">
      <c r="A1334" s="17">
        <v>5078</v>
      </c>
    </row>
    <row r="1335" spans="1:1" x14ac:dyDescent="0.3">
      <c r="A1335" s="17">
        <v>5080</v>
      </c>
    </row>
    <row r="1336" spans="1:1" x14ac:dyDescent="0.3">
      <c r="A1336" s="17">
        <v>5086</v>
      </c>
    </row>
    <row r="1337" spans="1:1" x14ac:dyDescent="0.3">
      <c r="A1337" s="17">
        <v>5087</v>
      </c>
    </row>
    <row r="1338" spans="1:1" x14ac:dyDescent="0.3">
      <c r="A1338" s="17">
        <v>5096</v>
      </c>
    </row>
    <row r="1339" spans="1:1" x14ac:dyDescent="0.3">
      <c r="A1339" s="17">
        <v>5100</v>
      </c>
    </row>
    <row r="1340" spans="1:1" x14ac:dyDescent="0.3">
      <c r="A1340" s="17">
        <v>5103</v>
      </c>
    </row>
    <row r="1341" spans="1:1" x14ac:dyDescent="0.3">
      <c r="A1341" s="17">
        <v>5105</v>
      </c>
    </row>
    <row r="1342" spans="1:1" x14ac:dyDescent="0.3">
      <c r="A1342" s="17">
        <v>5116</v>
      </c>
    </row>
    <row r="1343" spans="1:1" x14ac:dyDescent="0.3">
      <c r="A1343" s="17">
        <v>5116.18</v>
      </c>
    </row>
    <row r="1344" spans="1:1" x14ac:dyDescent="0.3">
      <c r="A1344" s="17">
        <v>5135</v>
      </c>
    </row>
    <row r="1345" spans="1:1" x14ac:dyDescent="0.3">
      <c r="A1345" s="17">
        <v>5145</v>
      </c>
    </row>
    <row r="1346" spans="1:1" x14ac:dyDescent="0.3">
      <c r="A1346" s="17">
        <v>5157</v>
      </c>
    </row>
    <row r="1347" spans="1:1" x14ac:dyDescent="0.3">
      <c r="A1347" s="17">
        <v>5167</v>
      </c>
    </row>
    <row r="1348" spans="1:1" x14ac:dyDescent="0.3">
      <c r="A1348" s="17">
        <v>5175</v>
      </c>
    </row>
    <row r="1349" spans="1:1" x14ac:dyDescent="0.3">
      <c r="A1349" s="17">
        <v>5176</v>
      </c>
    </row>
    <row r="1350" spans="1:1" x14ac:dyDescent="0.3">
      <c r="A1350" s="17">
        <v>5186</v>
      </c>
    </row>
    <row r="1351" spans="1:1" x14ac:dyDescent="0.3">
      <c r="A1351" s="17">
        <v>5195</v>
      </c>
    </row>
    <row r="1352" spans="1:1" x14ac:dyDescent="0.3">
      <c r="A1352" s="17">
        <v>5200</v>
      </c>
    </row>
    <row r="1353" spans="1:1" x14ac:dyDescent="0.3">
      <c r="A1353" s="17">
        <v>5202.5</v>
      </c>
    </row>
    <row r="1354" spans="1:1" x14ac:dyDescent="0.3">
      <c r="A1354" s="17">
        <v>5212</v>
      </c>
    </row>
    <row r="1355" spans="1:1" x14ac:dyDescent="0.3">
      <c r="A1355" s="17">
        <v>5221</v>
      </c>
    </row>
    <row r="1356" spans="1:1" x14ac:dyDescent="0.3">
      <c r="A1356" s="17">
        <v>5222</v>
      </c>
    </row>
    <row r="1357" spans="1:1" x14ac:dyDescent="0.3">
      <c r="A1357" s="17">
        <v>5226</v>
      </c>
    </row>
    <row r="1358" spans="1:1" x14ac:dyDescent="0.3">
      <c r="A1358" s="17">
        <v>5232</v>
      </c>
    </row>
    <row r="1359" spans="1:1" x14ac:dyDescent="0.3">
      <c r="A1359" s="17">
        <v>5233</v>
      </c>
    </row>
    <row r="1360" spans="1:1" x14ac:dyDescent="0.3">
      <c r="A1360" s="17">
        <v>5234</v>
      </c>
    </row>
    <row r="1361" spans="1:1" x14ac:dyDescent="0.3">
      <c r="A1361" s="17">
        <v>5235</v>
      </c>
    </row>
    <row r="1362" spans="1:1" x14ac:dyDescent="0.3">
      <c r="A1362" s="17">
        <v>5236</v>
      </c>
    </row>
    <row r="1363" spans="1:1" x14ac:dyDescent="0.3">
      <c r="A1363" s="17">
        <v>5240</v>
      </c>
    </row>
    <row r="1364" spans="1:1" x14ac:dyDescent="0.3">
      <c r="A1364" s="17">
        <v>5250</v>
      </c>
    </row>
    <row r="1365" spans="1:1" x14ac:dyDescent="0.3">
      <c r="A1365" s="17">
        <v>5258</v>
      </c>
    </row>
    <row r="1366" spans="1:1" x14ac:dyDescent="0.3">
      <c r="A1366" s="17">
        <v>5259</v>
      </c>
    </row>
    <row r="1367" spans="1:1" x14ac:dyDescent="0.3">
      <c r="A1367" s="17">
        <v>5260</v>
      </c>
    </row>
    <row r="1368" spans="1:1" x14ac:dyDescent="0.3">
      <c r="A1368" s="17">
        <v>5260.92</v>
      </c>
    </row>
    <row r="1369" spans="1:1" x14ac:dyDescent="0.3">
      <c r="A1369" s="17">
        <v>5263</v>
      </c>
    </row>
    <row r="1370" spans="1:1" x14ac:dyDescent="0.3">
      <c r="A1370" s="17">
        <v>5271</v>
      </c>
    </row>
    <row r="1371" spans="1:1" x14ac:dyDescent="0.3">
      <c r="A1371" s="17">
        <v>5285</v>
      </c>
    </row>
    <row r="1372" spans="1:1" x14ac:dyDescent="0.3">
      <c r="A1372" s="17">
        <v>5291</v>
      </c>
    </row>
    <row r="1373" spans="1:1" x14ac:dyDescent="0.3">
      <c r="A1373" s="17">
        <v>5295</v>
      </c>
    </row>
    <row r="1374" spans="1:1" x14ac:dyDescent="0.3">
      <c r="A1374" s="17">
        <v>5297</v>
      </c>
    </row>
    <row r="1375" spans="1:1" x14ac:dyDescent="0.3">
      <c r="A1375" s="17">
        <v>5300</v>
      </c>
    </row>
    <row r="1376" spans="1:1" x14ac:dyDescent="0.3">
      <c r="A1376" s="17">
        <v>5308.26</v>
      </c>
    </row>
    <row r="1377" spans="1:1" x14ac:dyDescent="0.3">
      <c r="A1377" s="17">
        <v>5322</v>
      </c>
    </row>
    <row r="1378" spans="1:1" x14ac:dyDescent="0.3">
      <c r="A1378" s="17">
        <v>5323.01</v>
      </c>
    </row>
    <row r="1379" spans="1:1" x14ac:dyDescent="0.3">
      <c r="A1379" s="17">
        <v>5328</v>
      </c>
    </row>
    <row r="1380" spans="1:1" x14ac:dyDescent="0.3">
      <c r="A1380" s="17">
        <v>5330</v>
      </c>
    </row>
    <row r="1381" spans="1:1" x14ac:dyDescent="0.3">
      <c r="A1381" s="17">
        <v>5331</v>
      </c>
    </row>
    <row r="1382" spans="1:1" x14ac:dyDescent="0.3">
      <c r="A1382" s="17">
        <v>5343</v>
      </c>
    </row>
    <row r="1383" spans="1:1" x14ac:dyDescent="0.3">
      <c r="A1383" s="17">
        <v>5355</v>
      </c>
    </row>
    <row r="1384" spans="1:1" x14ac:dyDescent="0.3">
      <c r="A1384" s="17">
        <v>5358</v>
      </c>
    </row>
    <row r="1385" spans="1:1" x14ac:dyDescent="0.3">
      <c r="A1385" s="17">
        <v>5359.21</v>
      </c>
    </row>
    <row r="1386" spans="1:1" x14ac:dyDescent="0.3">
      <c r="A1386" s="17">
        <v>5360</v>
      </c>
    </row>
    <row r="1387" spans="1:1" x14ac:dyDescent="0.3">
      <c r="A1387" s="17">
        <v>5366</v>
      </c>
    </row>
    <row r="1388" spans="1:1" x14ac:dyDescent="0.3">
      <c r="A1388" s="17">
        <v>5376</v>
      </c>
    </row>
    <row r="1389" spans="1:1" x14ac:dyDescent="0.3">
      <c r="A1389" s="17">
        <v>5380</v>
      </c>
    </row>
    <row r="1390" spans="1:1" x14ac:dyDescent="0.3">
      <c r="A1390" s="17">
        <v>5380.55</v>
      </c>
    </row>
    <row r="1391" spans="1:1" x14ac:dyDescent="0.3">
      <c r="A1391" s="17">
        <v>5388.79</v>
      </c>
    </row>
    <row r="1392" spans="1:1" x14ac:dyDescent="0.3">
      <c r="A1392" s="17">
        <v>5390</v>
      </c>
    </row>
    <row r="1393" spans="1:1" x14ac:dyDescent="0.3">
      <c r="A1393" s="17">
        <v>5396</v>
      </c>
    </row>
    <row r="1394" spans="1:1" x14ac:dyDescent="0.3">
      <c r="A1394" s="17">
        <v>5398.99</v>
      </c>
    </row>
    <row r="1395" spans="1:1" x14ac:dyDescent="0.3">
      <c r="A1395" s="17">
        <v>5410</v>
      </c>
    </row>
    <row r="1396" spans="1:1" x14ac:dyDescent="0.3">
      <c r="A1396" s="17">
        <v>5414</v>
      </c>
    </row>
    <row r="1397" spans="1:1" x14ac:dyDescent="0.3">
      <c r="A1397" s="17">
        <v>5422</v>
      </c>
    </row>
    <row r="1398" spans="1:1" x14ac:dyDescent="0.3">
      <c r="A1398" s="17">
        <v>5430</v>
      </c>
    </row>
    <row r="1399" spans="1:1" x14ac:dyDescent="0.3">
      <c r="A1399" s="17">
        <v>5431</v>
      </c>
    </row>
    <row r="1400" spans="1:1" x14ac:dyDescent="0.3">
      <c r="A1400" s="17">
        <v>5433</v>
      </c>
    </row>
    <row r="1401" spans="1:1" x14ac:dyDescent="0.3">
      <c r="A1401" s="17">
        <v>5437</v>
      </c>
    </row>
    <row r="1402" spans="1:1" x14ac:dyDescent="0.3">
      <c r="A1402" s="17">
        <v>5443</v>
      </c>
    </row>
    <row r="1403" spans="1:1" x14ac:dyDescent="0.3">
      <c r="A1403" s="17">
        <v>5452</v>
      </c>
    </row>
    <row r="1404" spans="1:1" x14ac:dyDescent="0.3">
      <c r="A1404" s="17">
        <v>5456</v>
      </c>
    </row>
    <row r="1405" spans="1:1" x14ac:dyDescent="0.3">
      <c r="A1405" s="17">
        <v>5462</v>
      </c>
    </row>
    <row r="1406" spans="1:1" x14ac:dyDescent="0.3">
      <c r="A1406" s="17">
        <v>5465</v>
      </c>
    </row>
    <row r="1407" spans="1:1" x14ac:dyDescent="0.3">
      <c r="A1407" s="17">
        <v>5469</v>
      </c>
    </row>
    <row r="1408" spans="1:1" x14ac:dyDescent="0.3">
      <c r="A1408" s="17">
        <v>5478</v>
      </c>
    </row>
    <row r="1409" spans="1:1" x14ac:dyDescent="0.3">
      <c r="A1409" s="17">
        <v>5481</v>
      </c>
    </row>
    <row r="1410" spans="1:1" x14ac:dyDescent="0.3">
      <c r="A1410" s="17">
        <v>5496</v>
      </c>
    </row>
    <row r="1411" spans="1:1" x14ac:dyDescent="0.3">
      <c r="A1411" s="17">
        <v>5500</v>
      </c>
    </row>
    <row r="1412" spans="1:1" x14ac:dyDescent="0.3">
      <c r="A1412" s="17">
        <v>5501</v>
      </c>
    </row>
    <row r="1413" spans="1:1" x14ac:dyDescent="0.3">
      <c r="A1413" s="17">
        <v>5504</v>
      </c>
    </row>
    <row r="1414" spans="1:1" x14ac:dyDescent="0.3">
      <c r="A1414" s="17">
        <v>5509</v>
      </c>
    </row>
    <row r="1415" spans="1:1" x14ac:dyDescent="0.3">
      <c r="A1415" s="17">
        <v>5510</v>
      </c>
    </row>
    <row r="1416" spans="1:1" x14ac:dyDescent="0.3">
      <c r="A1416" s="17">
        <v>5516</v>
      </c>
    </row>
    <row r="1417" spans="1:1" x14ac:dyDescent="0.3">
      <c r="A1417" s="17">
        <v>5526</v>
      </c>
    </row>
    <row r="1418" spans="1:1" x14ac:dyDescent="0.3">
      <c r="A1418" s="17">
        <v>5535</v>
      </c>
    </row>
    <row r="1419" spans="1:1" x14ac:dyDescent="0.3">
      <c r="A1419" s="17">
        <v>5540</v>
      </c>
    </row>
    <row r="1420" spans="1:1" x14ac:dyDescent="0.3">
      <c r="A1420" s="17">
        <v>5555</v>
      </c>
    </row>
    <row r="1421" spans="1:1" x14ac:dyDescent="0.3">
      <c r="A1421" s="17">
        <v>5557</v>
      </c>
    </row>
    <row r="1422" spans="1:1" x14ac:dyDescent="0.3">
      <c r="A1422" s="17">
        <v>5570</v>
      </c>
    </row>
    <row r="1423" spans="1:1" x14ac:dyDescent="0.3">
      <c r="A1423" s="17">
        <v>5574</v>
      </c>
    </row>
    <row r="1424" spans="1:1" x14ac:dyDescent="0.3">
      <c r="A1424" s="17">
        <v>5580</v>
      </c>
    </row>
    <row r="1425" spans="1:1" x14ac:dyDescent="0.3">
      <c r="A1425" s="17">
        <v>5585</v>
      </c>
    </row>
    <row r="1426" spans="1:1" x14ac:dyDescent="0.3">
      <c r="A1426" s="17">
        <v>5599</v>
      </c>
    </row>
    <row r="1427" spans="1:1" x14ac:dyDescent="0.3">
      <c r="A1427" s="17">
        <v>5600</v>
      </c>
    </row>
    <row r="1428" spans="1:1" x14ac:dyDescent="0.3">
      <c r="A1428" s="17">
        <v>5604</v>
      </c>
    </row>
    <row r="1429" spans="1:1" x14ac:dyDescent="0.3">
      <c r="A1429" s="17">
        <v>5617</v>
      </c>
    </row>
    <row r="1430" spans="1:1" x14ac:dyDescent="0.3">
      <c r="A1430" s="17">
        <v>5621.38</v>
      </c>
    </row>
    <row r="1431" spans="1:1" x14ac:dyDescent="0.3">
      <c r="A1431" s="17">
        <v>5623</v>
      </c>
    </row>
    <row r="1432" spans="1:1" x14ac:dyDescent="0.3">
      <c r="A1432" s="17">
        <v>5634</v>
      </c>
    </row>
    <row r="1433" spans="1:1" x14ac:dyDescent="0.3">
      <c r="A1433" s="17">
        <v>5635</v>
      </c>
    </row>
    <row r="1434" spans="1:1" x14ac:dyDescent="0.3">
      <c r="A1434" s="17">
        <v>5645</v>
      </c>
    </row>
    <row r="1435" spans="1:1" x14ac:dyDescent="0.3">
      <c r="A1435" s="17">
        <v>5651.58</v>
      </c>
    </row>
    <row r="1436" spans="1:1" x14ac:dyDescent="0.3">
      <c r="A1436" s="17">
        <v>5655.6</v>
      </c>
    </row>
    <row r="1437" spans="1:1" x14ac:dyDescent="0.3">
      <c r="A1437" s="17">
        <v>5660</v>
      </c>
    </row>
    <row r="1438" spans="1:1" x14ac:dyDescent="0.3">
      <c r="A1438" s="17">
        <v>5665</v>
      </c>
    </row>
    <row r="1439" spans="1:1" x14ac:dyDescent="0.3">
      <c r="A1439" s="17">
        <v>5666</v>
      </c>
    </row>
    <row r="1440" spans="1:1" x14ac:dyDescent="0.3">
      <c r="A1440" s="17">
        <v>5671.11</v>
      </c>
    </row>
    <row r="1441" spans="1:1" x14ac:dyDescent="0.3">
      <c r="A1441" s="17">
        <v>5673</v>
      </c>
    </row>
    <row r="1442" spans="1:1" x14ac:dyDescent="0.3">
      <c r="A1442" s="17">
        <v>5680</v>
      </c>
    </row>
    <row r="1443" spans="1:1" x14ac:dyDescent="0.3">
      <c r="A1443" s="17">
        <v>5696</v>
      </c>
    </row>
    <row r="1444" spans="1:1" x14ac:dyDescent="0.3">
      <c r="A1444" s="17">
        <v>5700</v>
      </c>
    </row>
    <row r="1445" spans="1:1" x14ac:dyDescent="0.3">
      <c r="A1445" s="17">
        <v>5713</v>
      </c>
    </row>
    <row r="1446" spans="1:1" x14ac:dyDescent="0.3">
      <c r="A1446" s="17">
        <v>5739</v>
      </c>
    </row>
    <row r="1447" spans="1:1" x14ac:dyDescent="0.3">
      <c r="A1447" s="17">
        <v>5757</v>
      </c>
    </row>
    <row r="1448" spans="1:1" x14ac:dyDescent="0.3">
      <c r="A1448" s="17">
        <v>5771</v>
      </c>
    </row>
    <row r="1449" spans="1:1" x14ac:dyDescent="0.3">
      <c r="A1449" s="17">
        <v>5800</v>
      </c>
    </row>
    <row r="1450" spans="1:1" x14ac:dyDescent="0.3">
      <c r="A1450" s="17">
        <v>5813</v>
      </c>
    </row>
    <row r="1451" spans="1:1" x14ac:dyDescent="0.3">
      <c r="A1451" s="17">
        <v>5824</v>
      </c>
    </row>
    <row r="1452" spans="1:1" x14ac:dyDescent="0.3">
      <c r="A1452" s="17">
        <v>5830.83</v>
      </c>
    </row>
    <row r="1453" spans="1:1" x14ac:dyDescent="0.3">
      <c r="A1453" s="17">
        <v>5831.74</v>
      </c>
    </row>
    <row r="1454" spans="1:1" x14ac:dyDescent="0.3">
      <c r="A1454" s="17">
        <v>5845</v>
      </c>
    </row>
    <row r="1455" spans="1:1" x14ac:dyDescent="0.3">
      <c r="A1455" s="17">
        <v>5854</v>
      </c>
    </row>
    <row r="1456" spans="1:1" x14ac:dyDescent="0.3">
      <c r="A1456" s="17">
        <v>5858.84</v>
      </c>
    </row>
    <row r="1457" spans="1:1" x14ac:dyDescent="0.3">
      <c r="A1457" s="17">
        <v>5875</v>
      </c>
    </row>
    <row r="1458" spans="1:1" x14ac:dyDescent="0.3">
      <c r="A1458" s="17">
        <v>5876</v>
      </c>
    </row>
    <row r="1459" spans="1:1" x14ac:dyDescent="0.3">
      <c r="A1459" s="17">
        <v>5902</v>
      </c>
    </row>
    <row r="1460" spans="1:1" x14ac:dyDescent="0.3">
      <c r="A1460" s="17">
        <v>5904</v>
      </c>
    </row>
    <row r="1461" spans="1:1" x14ac:dyDescent="0.3">
      <c r="A1461" s="17">
        <v>5907</v>
      </c>
    </row>
    <row r="1462" spans="1:1" x14ac:dyDescent="0.3">
      <c r="A1462" s="17">
        <v>5910</v>
      </c>
    </row>
    <row r="1463" spans="1:1" x14ac:dyDescent="0.3">
      <c r="A1463" s="17">
        <v>5922</v>
      </c>
    </row>
    <row r="1464" spans="1:1" x14ac:dyDescent="0.3">
      <c r="A1464" s="17">
        <v>5940</v>
      </c>
    </row>
    <row r="1465" spans="1:1" x14ac:dyDescent="0.3">
      <c r="A1465" s="17">
        <v>5985</v>
      </c>
    </row>
    <row r="1466" spans="1:1" x14ac:dyDescent="0.3">
      <c r="A1466" s="17">
        <v>6000</v>
      </c>
    </row>
    <row r="1467" spans="1:1" x14ac:dyDescent="0.3">
      <c r="A1467" s="17">
        <v>6000.66</v>
      </c>
    </row>
    <row r="1468" spans="1:1" x14ac:dyDescent="0.3">
      <c r="A1468" s="17">
        <v>6001</v>
      </c>
    </row>
    <row r="1469" spans="1:1" x14ac:dyDescent="0.3">
      <c r="A1469" s="17">
        <v>6007</v>
      </c>
    </row>
    <row r="1470" spans="1:1" x14ac:dyDescent="0.3">
      <c r="A1470" s="17">
        <v>6019</v>
      </c>
    </row>
    <row r="1471" spans="1:1" x14ac:dyDescent="0.3">
      <c r="A1471" s="17">
        <v>6019.01</v>
      </c>
    </row>
    <row r="1472" spans="1:1" x14ac:dyDescent="0.3">
      <c r="A1472" s="17">
        <v>6020</v>
      </c>
    </row>
    <row r="1473" spans="1:1" x14ac:dyDescent="0.3">
      <c r="A1473" s="17">
        <v>6025</v>
      </c>
    </row>
    <row r="1474" spans="1:1" x14ac:dyDescent="0.3">
      <c r="A1474" s="17">
        <v>6027</v>
      </c>
    </row>
    <row r="1475" spans="1:1" x14ac:dyDescent="0.3">
      <c r="A1475" s="17">
        <v>6029</v>
      </c>
    </row>
    <row r="1476" spans="1:1" x14ac:dyDescent="0.3">
      <c r="A1476" s="17">
        <v>6030</v>
      </c>
    </row>
    <row r="1477" spans="1:1" x14ac:dyDescent="0.3">
      <c r="A1477" s="17">
        <v>6039</v>
      </c>
    </row>
    <row r="1478" spans="1:1" x14ac:dyDescent="0.3">
      <c r="A1478" s="17">
        <v>6041.55</v>
      </c>
    </row>
    <row r="1479" spans="1:1" x14ac:dyDescent="0.3">
      <c r="A1479" s="17">
        <v>6041.6</v>
      </c>
    </row>
    <row r="1480" spans="1:1" x14ac:dyDescent="0.3">
      <c r="A1480" s="17">
        <v>6042.02</v>
      </c>
    </row>
    <row r="1481" spans="1:1" x14ac:dyDescent="0.3">
      <c r="A1481" s="17">
        <v>6053</v>
      </c>
    </row>
    <row r="1482" spans="1:1" x14ac:dyDescent="0.3">
      <c r="A1482" s="17">
        <v>6056</v>
      </c>
    </row>
    <row r="1483" spans="1:1" x14ac:dyDescent="0.3">
      <c r="A1483" s="17">
        <v>6060</v>
      </c>
    </row>
    <row r="1484" spans="1:1" x14ac:dyDescent="0.3">
      <c r="A1484" s="17">
        <v>6061</v>
      </c>
    </row>
    <row r="1485" spans="1:1" x14ac:dyDescent="0.3">
      <c r="A1485" s="17">
        <v>6071</v>
      </c>
    </row>
    <row r="1486" spans="1:1" x14ac:dyDescent="0.3">
      <c r="A1486" s="17">
        <v>6077</v>
      </c>
    </row>
    <row r="1487" spans="1:1" x14ac:dyDescent="0.3">
      <c r="A1487" s="17">
        <v>6080</v>
      </c>
    </row>
    <row r="1488" spans="1:1" x14ac:dyDescent="0.3">
      <c r="A1488" s="17">
        <v>6086.26</v>
      </c>
    </row>
    <row r="1489" spans="1:1" x14ac:dyDescent="0.3">
      <c r="A1489" s="17">
        <v>6100</v>
      </c>
    </row>
    <row r="1490" spans="1:1" x14ac:dyDescent="0.3">
      <c r="A1490" s="17">
        <v>6108</v>
      </c>
    </row>
    <row r="1491" spans="1:1" x14ac:dyDescent="0.3">
      <c r="A1491" s="17">
        <v>6111</v>
      </c>
    </row>
    <row r="1492" spans="1:1" x14ac:dyDescent="0.3">
      <c r="A1492" s="17">
        <v>6118</v>
      </c>
    </row>
    <row r="1493" spans="1:1" x14ac:dyDescent="0.3">
      <c r="A1493" s="17">
        <v>6120</v>
      </c>
    </row>
    <row r="1494" spans="1:1" x14ac:dyDescent="0.3">
      <c r="A1494" s="17">
        <v>6130</v>
      </c>
    </row>
    <row r="1495" spans="1:1" x14ac:dyDescent="0.3">
      <c r="A1495" s="17">
        <v>6141.99</v>
      </c>
    </row>
    <row r="1496" spans="1:1" x14ac:dyDescent="0.3">
      <c r="A1496" s="17">
        <v>6146.27</v>
      </c>
    </row>
    <row r="1497" spans="1:1" x14ac:dyDescent="0.3">
      <c r="A1497" s="17">
        <v>6155</v>
      </c>
    </row>
    <row r="1498" spans="1:1" x14ac:dyDescent="0.3">
      <c r="A1498" s="17">
        <v>6181</v>
      </c>
    </row>
    <row r="1499" spans="1:1" x14ac:dyDescent="0.3">
      <c r="A1499" s="17">
        <v>6207</v>
      </c>
    </row>
    <row r="1500" spans="1:1" x14ac:dyDescent="0.3">
      <c r="A1500" s="17">
        <v>6208.98</v>
      </c>
    </row>
    <row r="1501" spans="1:1" x14ac:dyDescent="0.3">
      <c r="A1501" s="17">
        <v>6210</v>
      </c>
    </row>
    <row r="1502" spans="1:1" x14ac:dyDescent="0.3">
      <c r="A1502" s="17">
        <v>6215</v>
      </c>
    </row>
    <row r="1503" spans="1:1" x14ac:dyDescent="0.3">
      <c r="A1503" s="17">
        <v>6215.56</v>
      </c>
    </row>
    <row r="1504" spans="1:1" x14ac:dyDescent="0.3">
      <c r="A1504" s="17">
        <v>6220</v>
      </c>
    </row>
    <row r="1505" spans="1:1" x14ac:dyDescent="0.3">
      <c r="A1505" s="17">
        <v>6235</v>
      </c>
    </row>
    <row r="1506" spans="1:1" x14ac:dyDescent="0.3">
      <c r="A1506" s="17">
        <v>6240</v>
      </c>
    </row>
    <row r="1507" spans="1:1" x14ac:dyDescent="0.3">
      <c r="A1507" s="17">
        <v>6257</v>
      </c>
    </row>
    <row r="1508" spans="1:1" x14ac:dyDescent="0.3">
      <c r="A1508" s="17">
        <v>6258</v>
      </c>
    </row>
    <row r="1509" spans="1:1" x14ac:dyDescent="0.3">
      <c r="A1509" s="17">
        <v>6300</v>
      </c>
    </row>
    <row r="1510" spans="1:1" x14ac:dyDescent="0.3">
      <c r="A1510" s="17">
        <v>6301</v>
      </c>
    </row>
    <row r="1511" spans="1:1" x14ac:dyDescent="0.3">
      <c r="A1511" s="17">
        <v>6301.76</v>
      </c>
    </row>
    <row r="1512" spans="1:1" x14ac:dyDescent="0.3">
      <c r="A1512" s="17">
        <v>6308</v>
      </c>
    </row>
    <row r="1513" spans="1:1" x14ac:dyDescent="0.3">
      <c r="A1513" s="17">
        <v>6360</v>
      </c>
    </row>
    <row r="1514" spans="1:1" x14ac:dyDescent="0.3">
      <c r="A1514" s="17">
        <v>6373.27</v>
      </c>
    </row>
    <row r="1515" spans="1:1" x14ac:dyDescent="0.3">
      <c r="A1515" s="17">
        <v>6375</v>
      </c>
    </row>
    <row r="1516" spans="1:1" x14ac:dyDescent="0.3">
      <c r="A1516" s="17">
        <v>6382.34</v>
      </c>
    </row>
    <row r="1517" spans="1:1" x14ac:dyDescent="0.3">
      <c r="A1517" s="17">
        <v>6387</v>
      </c>
    </row>
    <row r="1518" spans="1:1" x14ac:dyDescent="0.3">
      <c r="A1518" s="17">
        <v>6388</v>
      </c>
    </row>
    <row r="1519" spans="1:1" x14ac:dyDescent="0.3">
      <c r="A1519" s="17">
        <v>6400.47</v>
      </c>
    </row>
    <row r="1520" spans="1:1" x14ac:dyDescent="0.3">
      <c r="A1520" s="17">
        <v>6438</v>
      </c>
    </row>
    <row r="1521" spans="1:1" x14ac:dyDescent="0.3">
      <c r="A1521" s="17">
        <v>6485</v>
      </c>
    </row>
    <row r="1522" spans="1:1" x14ac:dyDescent="0.3">
      <c r="A1522" s="17">
        <v>6500</v>
      </c>
    </row>
    <row r="1523" spans="1:1" x14ac:dyDescent="0.3">
      <c r="A1523" s="17">
        <v>6500.09</v>
      </c>
    </row>
    <row r="1524" spans="1:1" x14ac:dyDescent="0.3">
      <c r="A1524" s="17">
        <v>6505</v>
      </c>
    </row>
    <row r="1525" spans="1:1" x14ac:dyDescent="0.3">
      <c r="A1525" s="17">
        <v>6506</v>
      </c>
    </row>
    <row r="1526" spans="1:1" x14ac:dyDescent="0.3">
      <c r="A1526" s="17">
        <v>6511</v>
      </c>
    </row>
    <row r="1527" spans="1:1" x14ac:dyDescent="0.3">
      <c r="A1527" s="17">
        <v>6515</v>
      </c>
    </row>
    <row r="1528" spans="1:1" x14ac:dyDescent="0.3">
      <c r="A1528" s="17">
        <v>6530</v>
      </c>
    </row>
    <row r="1529" spans="1:1" x14ac:dyDescent="0.3">
      <c r="A1529" s="17">
        <v>6541</v>
      </c>
    </row>
    <row r="1530" spans="1:1" x14ac:dyDescent="0.3">
      <c r="A1530" s="17">
        <v>6555</v>
      </c>
    </row>
    <row r="1531" spans="1:1" x14ac:dyDescent="0.3">
      <c r="A1531" s="17">
        <v>6565</v>
      </c>
    </row>
    <row r="1532" spans="1:1" x14ac:dyDescent="0.3">
      <c r="A1532" s="17">
        <v>6592</v>
      </c>
    </row>
    <row r="1533" spans="1:1" x14ac:dyDescent="0.3">
      <c r="A1533" s="17">
        <v>6610</v>
      </c>
    </row>
    <row r="1534" spans="1:1" x14ac:dyDescent="0.3">
      <c r="A1534" s="17">
        <v>6628</v>
      </c>
    </row>
    <row r="1535" spans="1:1" x14ac:dyDescent="0.3">
      <c r="A1535" s="17">
        <v>6632.32</v>
      </c>
    </row>
    <row r="1536" spans="1:1" x14ac:dyDescent="0.3">
      <c r="A1536" s="17">
        <v>6633</v>
      </c>
    </row>
    <row r="1537" spans="1:1" x14ac:dyDescent="0.3">
      <c r="A1537" s="17">
        <v>6645</v>
      </c>
    </row>
    <row r="1538" spans="1:1" x14ac:dyDescent="0.3">
      <c r="A1538" s="17">
        <v>6646</v>
      </c>
    </row>
    <row r="1539" spans="1:1" x14ac:dyDescent="0.3">
      <c r="A1539" s="17">
        <v>6658</v>
      </c>
    </row>
    <row r="1540" spans="1:1" x14ac:dyDescent="0.3">
      <c r="A1540" s="17">
        <v>6663</v>
      </c>
    </row>
    <row r="1541" spans="1:1" x14ac:dyDescent="0.3">
      <c r="A1541" s="17">
        <v>6680.22</v>
      </c>
    </row>
    <row r="1542" spans="1:1" x14ac:dyDescent="0.3">
      <c r="A1542" s="17">
        <v>6684</v>
      </c>
    </row>
    <row r="1543" spans="1:1" x14ac:dyDescent="0.3">
      <c r="A1543" s="17">
        <v>6691</v>
      </c>
    </row>
    <row r="1544" spans="1:1" x14ac:dyDescent="0.3">
      <c r="A1544" s="17">
        <v>6700</v>
      </c>
    </row>
    <row r="1545" spans="1:1" x14ac:dyDescent="0.3">
      <c r="A1545" s="17">
        <v>6705</v>
      </c>
    </row>
    <row r="1546" spans="1:1" x14ac:dyDescent="0.3">
      <c r="A1546" s="17">
        <v>6740.37</v>
      </c>
    </row>
    <row r="1547" spans="1:1" x14ac:dyDescent="0.3">
      <c r="A1547" s="17">
        <v>6755</v>
      </c>
    </row>
    <row r="1548" spans="1:1" x14ac:dyDescent="0.3">
      <c r="A1548" s="17">
        <v>6780</v>
      </c>
    </row>
    <row r="1549" spans="1:1" x14ac:dyDescent="0.3">
      <c r="A1549" s="17">
        <v>6842</v>
      </c>
    </row>
    <row r="1550" spans="1:1" x14ac:dyDescent="0.3">
      <c r="A1550" s="17">
        <v>6853</v>
      </c>
    </row>
    <row r="1551" spans="1:1" x14ac:dyDescent="0.3">
      <c r="A1551" s="17">
        <v>6863</v>
      </c>
    </row>
    <row r="1552" spans="1:1" x14ac:dyDescent="0.3">
      <c r="A1552" s="17">
        <v>6904</v>
      </c>
    </row>
    <row r="1553" spans="1:1" x14ac:dyDescent="0.3">
      <c r="A1553" s="17">
        <v>6925</v>
      </c>
    </row>
    <row r="1554" spans="1:1" x14ac:dyDescent="0.3">
      <c r="A1554" s="17">
        <v>6962</v>
      </c>
    </row>
    <row r="1555" spans="1:1" x14ac:dyDescent="0.3">
      <c r="A1555" s="17">
        <v>7000.58</v>
      </c>
    </row>
    <row r="1556" spans="1:1" x14ac:dyDescent="0.3">
      <c r="A1556" s="17">
        <v>7003</v>
      </c>
    </row>
    <row r="1557" spans="1:1" x14ac:dyDescent="0.3">
      <c r="A1557" s="17">
        <v>7011</v>
      </c>
    </row>
    <row r="1558" spans="1:1" x14ac:dyDescent="0.3">
      <c r="A1558" s="17">
        <v>7015</v>
      </c>
    </row>
    <row r="1559" spans="1:1" x14ac:dyDescent="0.3">
      <c r="A1559" s="17">
        <v>7019</v>
      </c>
    </row>
    <row r="1560" spans="1:1" x14ac:dyDescent="0.3">
      <c r="A1560" s="17">
        <v>7040</v>
      </c>
    </row>
    <row r="1561" spans="1:1" x14ac:dyDescent="0.3">
      <c r="A1561" s="17">
        <v>7050</v>
      </c>
    </row>
    <row r="1562" spans="1:1" x14ac:dyDescent="0.3">
      <c r="A1562" s="17">
        <v>7053.61</v>
      </c>
    </row>
    <row r="1563" spans="1:1" x14ac:dyDescent="0.3">
      <c r="A1563" s="17">
        <v>7062</v>
      </c>
    </row>
    <row r="1564" spans="1:1" x14ac:dyDescent="0.3">
      <c r="A1564" s="17">
        <v>7140</v>
      </c>
    </row>
    <row r="1565" spans="1:1" x14ac:dyDescent="0.3">
      <c r="A1565" s="17">
        <v>7160.12</v>
      </c>
    </row>
    <row r="1566" spans="1:1" x14ac:dyDescent="0.3">
      <c r="A1566" s="17">
        <v>7164</v>
      </c>
    </row>
    <row r="1567" spans="1:1" x14ac:dyDescent="0.3">
      <c r="A1567" s="17">
        <v>7173</v>
      </c>
    </row>
    <row r="1568" spans="1:1" x14ac:dyDescent="0.3">
      <c r="A1568" s="17">
        <v>7184</v>
      </c>
    </row>
    <row r="1569" spans="1:1" x14ac:dyDescent="0.3">
      <c r="A1569" s="17">
        <v>7206</v>
      </c>
    </row>
    <row r="1570" spans="1:1" x14ac:dyDescent="0.3">
      <c r="A1570" s="17">
        <v>7219</v>
      </c>
    </row>
    <row r="1571" spans="1:1" x14ac:dyDescent="0.3">
      <c r="A1571" s="17">
        <v>7220</v>
      </c>
    </row>
    <row r="1572" spans="1:1" x14ac:dyDescent="0.3">
      <c r="A1572" s="17">
        <v>7226</v>
      </c>
    </row>
    <row r="1573" spans="1:1" x14ac:dyDescent="0.3">
      <c r="A1573" s="17">
        <v>7304.04</v>
      </c>
    </row>
    <row r="1574" spans="1:1" x14ac:dyDescent="0.3">
      <c r="A1574" s="17">
        <v>7326.88</v>
      </c>
    </row>
    <row r="1575" spans="1:1" x14ac:dyDescent="0.3">
      <c r="A1575" s="17">
        <v>7336.01</v>
      </c>
    </row>
    <row r="1576" spans="1:1" x14ac:dyDescent="0.3">
      <c r="A1576" s="17">
        <v>7340</v>
      </c>
    </row>
    <row r="1577" spans="1:1" x14ac:dyDescent="0.3">
      <c r="A1577" s="17">
        <v>7344</v>
      </c>
    </row>
    <row r="1578" spans="1:1" x14ac:dyDescent="0.3">
      <c r="A1578" s="17">
        <v>7365</v>
      </c>
    </row>
    <row r="1579" spans="1:1" x14ac:dyDescent="0.3">
      <c r="A1579" s="17">
        <v>7383.01</v>
      </c>
    </row>
    <row r="1580" spans="1:1" x14ac:dyDescent="0.3">
      <c r="A1580" s="17">
        <v>7397</v>
      </c>
    </row>
    <row r="1581" spans="1:1" x14ac:dyDescent="0.3">
      <c r="A1581" s="17">
        <v>7412</v>
      </c>
    </row>
    <row r="1582" spans="1:1" x14ac:dyDescent="0.3">
      <c r="A1582" s="17">
        <v>7415</v>
      </c>
    </row>
    <row r="1583" spans="1:1" x14ac:dyDescent="0.3">
      <c r="A1583" s="17">
        <v>7433.48</v>
      </c>
    </row>
    <row r="1584" spans="1:1" x14ac:dyDescent="0.3">
      <c r="A1584" s="17">
        <v>7445.14</v>
      </c>
    </row>
    <row r="1585" spans="1:1" x14ac:dyDescent="0.3">
      <c r="A1585" s="17">
        <v>7495</v>
      </c>
    </row>
    <row r="1586" spans="1:1" x14ac:dyDescent="0.3">
      <c r="A1586" s="17">
        <v>7500</v>
      </c>
    </row>
    <row r="1587" spans="1:1" x14ac:dyDescent="0.3">
      <c r="A1587" s="17">
        <v>7505</v>
      </c>
    </row>
    <row r="1588" spans="1:1" x14ac:dyDescent="0.3">
      <c r="A1588" s="17">
        <v>7520</v>
      </c>
    </row>
    <row r="1589" spans="1:1" x14ac:dyDescent="0.3">
      <c r="A1589" s="17">
        <v>7525.12</v>
      </c>
    </row>
    <row r="1590" spans="1:1" x14ac:dyDescent="0.3">
      <c r="A1590" s="17">
        <v>7527</v>
      </c>
    </row>
    <row r="1591" spans="1:1" x14ac:dyDescent="0.3">
      <c r="A1591" s="17">
        <v>7530</v>
      </c>
    </row>
    <row r="1592" spans="1:1" x14ac:dyDescent="0.3">
      <c r="A1592" s="17">
        <v>7540</v>
      </c>
    </row>
    <row r="1593" spans="1:1" x14ac:dyDescent="0.3">
      <c r="A1593" s="17">
        <v>7555</v>
      </c>
    </row>
    <row r="1594" spans="1:1" x14ac:dyDescent="0.3">
      <c r="A1594" s="17">
        <v>7559</v>
      </c>
    </row>
    <row r="1595" spans="1:1" x14ac:dyDescent="0.3">
      <c r="A1595" s="17">
        <v>7576</v>
      </c>
    </row>
    <row r="1596" spans="1:1" x14ac:dyDescent="0.3">
      <c r="A1596" s="17">
        <v>7595.43</v>
      </c>
    </row>
    <row r="1597" spans="1:1" x14ac:dyDescent="0.3">
      <c r="A1597" s="17">
        <v>7617</v>
      </c>
    </row>
    <row r="1598" spans="1:1" x14ac:dyDescent="0.3">
      <c r="A1598" s="17">
        <v>7620</v>
      </c>
    </row>
    <row r="1599" spans="1:1" x14ac:dyDescent="0.3">
      <c r="A1599" s="17">
        <v>7635</v>
      </c>
    </row>
    <row r="1600" spans="1:1" x14ac:dyDescent="0.3">
      <c r="A1600" s="17">
        <v>7655</v>
      </c>
    </row>
    <row r="1601" spans="1:1" x14ac:dyDescent="0.3">
      <c r="A1601" s="17">
        <v>7665</v>
      </c>
    </row>
    <row r="1602" spans="1:1" x14ac:dyDescent="0.3">
      <c r="A1602" s="17">
        <v>7670</v>
      </c>
    </row>
    <row r="1603" spans="1:1" x14ac:dyDescent="0.3">
      <c r="A1603" s="17">
        <v>7685</v>
      </c>
    </row>
    <row r="1604" spans="1:1" x14ac:dyDescent="0.3">
      <c r="A1604" s="17">
        <v>7701.93</v>
      </c>
    </row>
    <row r="1605" spans="1:1" x14ac:dyDescent="0.3">
      <c r="A1605" s="17">
        <v>7711.3</v>
      </c>
    </row>
    <row r="1606" spans="1:1" x14ac:dyDescent="0.3">
      <c r="A1606" s="17">
        <v>7733</v>
      </c>
    </row>
    <row r="1607" spans="1:1" x14ac:dyDescent="0.3">
      <c r="A1607" s="17">
        <v>7750</v>
      </c>
    </row>
    <row r="1608" spans="1:1" x14ac:dyDescent="0.3">
      <c r="A1608" s="17">
        <v>7764</v>
      </c>
    </row>
    <row r="1609" spans="1:1" x14ac:dyDescent="0.3">
      <c r="A1609" s="17">
        <v>7785</v>
      </c>
    </row>
    <row r="1610" spans="1:1" x14ac:dyDescent="0.3">
      <c r="A1610" s="17">
        <v>7790</v>
      </c>
    </row>
    <row r="1611" spans="1:1" x14ac:dyDescent="0.3">
      <c r="A1611" s="17">
        <v>7793</v>
      </c>
    </row>
    <row r="1612" spans="1:1" x14ac:dyDescent="0.3">
      <c r="A1612" s="17">
        <v>7795</v>
      </c>
    </row>
    <row r="1613" spans="1:1" x14ac:dyDescent="0.3">
      <c r="A1613" s="17">
        <v>7810</v>
      </c>
    </row>
    <row r="1614" spans="1:1" x14ac:dyDescent="0.3">
      <c r="A1614" s="17">
        <v>7833</v>
      </c>
    </row>
    <row r="1615" spans="1:1" x14ac:dyDescent="0.3">
      <c r="A1615" s="17">
        <v>7834</v>
      </c>
    </row>
    <row r="1616" spans="1:1" x14ac:dyDescent="0.3">
      <c r="A1616" s="17">
        <v>7839</v>
      </c>
    </row>
    <row r="1617" spans="1:1" x14ac:dyDescent="0.3">
      <c r="A1617" s="17">
        <v>7860</v>
      </c>
    </row>
    <row r="1618" spans="1:1" x14ac:dyDescent="0.3">
      <c r="A1618" s="17">
        <v>7873</v>
      </c>
    </row>
    <row r="1619" spans="1:1" x14ac:dyDescent="0.3">
      <c r="A1619" s="17">
        <v>7876</v>
      </c>
    </row>
    <row r="1620" spans="1:1" x14ac:dyDescent="0.3">
      <c r="A1620" s="17">
        <v>7877</v>
      </c>
    </row>
    <row r="1621" spans="1:1" x14ac:dyDescent="0.3">
      <c r="A1621" s="17">
        <v>7905</v>
      </c>
    </row>
    <row r="1622" spans="1:1" x14ac:dyDescent="0.3">
      <c r="A1622" s="17">
        <v>7917.45</v>
      </c>
    </row>
    <row r="1623" spans="1:1" x14ac:dyDescent="0.3">
      <c r="A1623" s="17">
        <v>7934</v>
      </c>
    </row>
    <row r="1624" spans="1:1" x14ac:dyDescent="0.3">
      <c r="A1624" s="17">
        <v>7942</v>
      </c>
    </row>
    <row r="1625" spans="1:1" x14ac:dyDescent="0.3">
      <c r="A1625" s="17">
        <v>7981</v>
      </c>
    </row>
    <row r="1626" spans="1:1" x14ac:dyDescent="0.3">
      <c r="A1626" s="17">
        <v>8000</v>
      </c>
    </row>
    <row r="1627" spans="1:1" x14ac:dyDescent="0.3">
      <c r="A1627" s="17">
        <v>8001</v>
      </c>
    </row>
    <row r="1628" spans="1:1" x14ac:dyDescent="0.3">
      <c r="A1628" s="17">
        <v>8005</v>
      </c>
    </row>
    <row r="1629" spans="1:1" x14ac:dyDescent="0.3">
      <c r="A1629" s="17">
        <v>8010</v>
      </c>
    </row>
    <row r="1630" spans="1:1" x14ac:dyDescent="0.3">
      <c r="A1630" s="17">
        <v>8014</v>
      </c>
    </row>
    <row r="1631" spans="1:1" x14ac:dyDescent="0.3">
      <c r="A1631" s="17">
        <v>8026</v>
      </c>
    </row>
    <row r="1632" spans="1:1" x14ac:dyDescent="0.3">
      <c r="A1632" s="17">
        <v>8035</v>
      </c>
    </row>
    <row r="1633" spans="1:1" x14ac:dyDescent="0.3">
      <c r="A1633" s="17">
        <v>8053</v>
      </c>
    </row>
    <row r="1634" spans="1:1" x14ac:dyDescent="0.3">
      <c r="A1634" s="17">
        <v>8058.55</v>
      </c>
    </row>
    <row r="1635" spans="1:1" x14ac:dyDescent="0.3">
      <c r="A1635" s="17">
        <v>8064</v>
      </c>
    </row>
    <row r="1636" spans="1:1" x14ac:dyDescent="0.3">
      <c r="A1636" s="17">
        <v>8070.43</v>
      </c>
    </row>
    <row r="1637" spans="1:1" x14ac:dyDescent="0.3">
      <c r="A1637" s="17">
        <v>8076</v>
      </c>
    </row>
    <row r="1638" spans="1:1" x14ac:dyDescent="0.3">
      <c r="A1638" s="17">
        <v>8077</v>
      </c>
    </row>
    <row r="1639" spans="1:1" x14ac:dyDescent="0.3">
      <c r="A1639" s="17">
        <v>8080.33</v>
      </c>
    </row>
    <row r="1640" spans="1:1" x14ac:dyDescent="0.3">
      <c r="A1640" s="17">
        <v>8084</v>
      </c>
    </row>
    <row r="1641" spans="1:1" x14ac:dyDescent="0.3">
      <c r="A1641" s="17">
        <v>8091</v>
      </c>
    </row>
    <row r="1642" spans="1:1" x14ac:dyDescent="0.3">
      <c r="A1642" s="17">
        <v>8095</v>
      </c>
    </row>
    <row r="1643" spans="1:1" x14ac:dyDescent="0.3">
      <c r="A1643" s="17">
        <v>8098</v>
      </c>
    </row>
    <row r="1644" spans="1:1" x14ac:dyDescent="0.3">
      <c r="A1644" s="17">
        <v>8105</v>
      </c>
    </row>
    <row r="1645" spans="1:1" x14ac:dyDescent="0.3">
      <c r="A1645" s="17">
        <v>8109</v>
      </c>
    </row>
    <row r="1646" spans="1:1" x14ac:dyDescent="0.3">
      <c r="A1646" s="17">
        <v>8110</v>
      </c>
    </row>
    <row r="1647" spans="1:1" x14ac:dyDescent="0.3">
      <c r="A1647" s="17">
        <v>8114</v>
      </c>
    </row>
    <row r="1648" spans="1:1" x14ac:dyDescent="0.3">
      <c r="A1648" s="17">
        <v>8120</v>
      </c>
    </row>
    <row r="1649" spans="1:1" x14ac:dyDescent="0.3">
      <c r="A1649" s="17">
        <v>8136.01</v>
      </c>
    </row>
    <row r="1650" spans="1:1" x14ac:dyDescent="0.3">
      <c r="A1650" s="17">
        <v>8152</v>
      </c>
    </row>
    <row r="1651" spans="1:1" x14ac:dyDescent="0.3">
      <c r="A1651" s="17">
        <v>8160</v>
      </c>
    </row>
    <row r="1652" spans="1:1" x14ac:dyDescent="0.3">
      <c r="A1652" s="17">
        <v>8165.55</v>
      </c>
    </row>
    <row r="1653" spans="1:1" x14ac:dyDescent="0.3">
      <c r="A1653" s="17">
        <v>8173</v>
      </c>
    </row>
    <row r="1654" spans="1:1" x14ac:dyDescent="0.3">
      <c r="A1654" s="17">
        <v>8190</v>
      </c>
    </row>
    <row r="1655" spans="1:1" x14ac:dyDescent="0.3">
      <c r="A1655" s="17">
        <v>8191</v>
      </c>
    </row>
    <row r="1656" spans="1:1" x14ac:dyDescent="0.3">
      <c r="A1656" s="17">
        <v>8207</v>
      </c>
    </row>
    <row r="1657" spans="1:1" x14ac:dyDescent="0.3">
      <c r="A1657" s="17">
        <v>8211</v>
      </c>
    </row>
    <row r="1658" spans="1:1" x14ac:dyDescent="0.3">
      <c r="A1658" s="17">
        <v>8211.61</v>
      </c>
    </row>
    <row r="1659" spans="1:1" x14ac:dyDescent="0.3">
      <c r="A1659" s="17">
        <v>8227</v>
      </c>
    </row>
    <row r="1660" spans="1:1" x14ac:dyDescent="0.3">
      <c r="A1660" s="17">
        <v>8230</v>
      </c>
    </row>
    <row r="1661" spans="1:1" x14ac:dyDescent="0.3">
      <c r="A1661" s="17">
        <v>8241</v>
      </c>
    </row>
    <row r="1662" spans="1:1" x14ac:dyDescent="0.3">
      <c r="A1662" s="17">
        <v>8256</v>
      </c>
    </row>
    <row r="1663" spans="1:1" x14ac:dyDescent="0.3">
      <c r="A1663" s="17">
        <v>8272</v>
      </c>
    </row>
    <row r="1664" spans="1:1" x14ac:dyDescent="0.3">
      <c r="A1664" s="17">
        <v>8300</v>
      </c>
    </row>
    <row r="1665" spans="1:1" x14ac:dyDescent="0.3">
      <c r="A1665" s="17">
        <v>8301</v>
      </c>
    </row>
    <row r="1666" spans="1:1" x14ac:dyDescent="0.3">
      <c r="A1666" s="17">
        <v>8306.42</v>
      </c>
    </row>
    <row r="1667" spans="1:1" x14ac:dyDescent="0.3">
      <c r="A1667" s="17">
        <v>8315.01</v>
      </c>
    </row>
    <row r="1668" spans="1:1" x14ac:dyDescent="0.3">
      <c r="A1668" s="17">
        <v>8320</v>
      </c>
    </row>
    <row r="1669" spans="1:1" x14ac:dyDescent="0.3">
      <c r="A1669" s="17">
        <v>8348</v>
      </c>
    </row>
    <row r="1670" spans="1:1" x14ac:dyDescent="0.3">
      <c r="A1670" s="17">
        <v>8349</v>
      </c>
    </row>
    <row r="1671" spans="1:1" x14ac:dyDescent="0.3">
      <c r="A1671" s="17">
        <v>8355</v>
      </c>
    </row>
    <row r="1672" spans="1:1" x14ac:dyDescent="0.3">
      <c r="A1672" s="17">
        <v>8399</v>
      </c>
    </row>
    <row r="1673" spans="1:1" x14ac:dyDescent="0.3">
      <c r="A1673" s="17">
        <v>8401</v>
      </c>
    </row>
    <row r="1674" spans="1:1" x14ac:dyDescent="0.3">
      <c r="A1674" s="17">
        <v>8425</v>
      </c>
    </row>
    <row r="1675" spans="1:1" x14ac:dyDescent="0.3">
      <c r="A1675" s="17">
        <v>8447</v>
      </c>
    </row>
    <row r="1676" spans="1:1" x14ac:dyDescent="0.3">
      <c r="A1676" s="17">
        <v>8471</v>
      </c>
    </row>
    <row r="1677" spans="1:1" x14ac:dyDescent="0.3">
      <c r="A1677" s="17">
        <v>8519</v>
      </c>
    </row>
    <row r="1678" spans="1:1" x14ac:dyDescent="0.3">
      <c r="A1678" s="17">
        <v>8529</v>
      </c>
    </row>
    <row r="1679" spans="1:1" x14ac:dyDescent="0.3">
      <c r="A1679" s="17">
        <v>8537</v>
      </c>
    </row>
    <row r="1680" spans="1:1" x14ac:dyDescent="0.3">
      <c r="A1680" s="17">
        <v>8538.66</v>
      </c>
    </row>
    <row r="1681" spans="1:1" x14ac:dyDescent="0.3">
      <c r="A1681" s="17">
        <v>8567</v>
      </c>
    </row>
    <row r="1682" spans="1:1" x14ac:dyDescent="0.3">
      <c r="A1682" s="17">
        <v>8581</v>
      </c>
    </row>
    <row r="1683" spans="1:1" x14ac:dyDescent="0.3">
      <c r="A1683" s="17">
        <v>8586</v>
      </c>
    </row>
    <row r="1684" spans="1:1" x14ac:dyDescent="0.3">
      <c r="A1684" s="17">
        <v>8620</v>
      </c>
    </row>
    <row r="1685" spans="1:1" x14ac:dyDescent="0.3">
      <c r="A1685" s="17">
        <v>8632</v>
      </c>
    </row>
    <row r="1686" spans="1:1" x14ac:dyDescent="0.3">
      <c r="A1686" s="17">
        <v>8636</v>
      </c>
    </row>
    <row r="1687" spans="1:1" x14ac:dyDescent="0.3">
      <c r="A1687" s="17">
        <v>8640</v>
      </c>
    </row>
    <row r="1688" spans="1:1" x14ac:dyDescent="0.3">
      <c r="A1688" s="17">
        <v>8666</v>
      </c>
    </row>
    <row r="1689" spans="1:1" x14ac:dyDescent="0.3">
      <c r="A1689" s="17">
        <v>8685</v>
      </c>
    </row>
    <row r="1690" spans="1:1" x14ac:dyDescent="0.3">
      <c r="A1690" s="17">
        <v>8711.52</v>
      </c>
    </row>
    <row r="1691" spans="1:1" x14ac:dyDescent="0.3">
      <c r="A1691" s="17">
        <v>8722</v>
      </c>
    </row>
    <row r="1692" spans="1:1" x14ac:dyDescent="0.3">
      <c r="A1692" s="17">
        <v>8725</v>
      </c>
    </row>
    <row r="1693" spans="1:1" x14ac:dyDescent="0.3">
      <c r="A1693" s="17">
        <v>8730</v>
      </c>
    </row>
    <row r="1694" spans="1:1" x14ac:dyDescent="0.3">
      <c r="A1694" s="17">
        <v>8735</v>
      </c>
    </row>
    <row r="1695" spans="1:1" x14ac:dyDescent="0.3">
      <c r="A1695" s="17">
        <v>8739.01</v>
      </c>
    </row>
    <row r="1696" spans="1:1" x14ac:dyDescent="0.3">
      <c r="A1696" s="17">
        <v>8740</v>
      </c>
    </row>
    <row r="1697" spans="1:1" x14ac:dyDescent="0.3">
      <c r="A1697" s="17">
        <v>8750</v>
      </c>
    </row>
    <row r="1698" spans="1:1" x14ac:dyDescent="0.3">
      <c r="A1698" s="17">
        <v>8780</v>
      </c>
    </row>
    <row r="1699" spans="1:1" x14ac:dyDescent="0.3">
      <c r="A1699" s="17">
        <v>8792.02</v>
      </c>
    </row>
    <row r="1700" spans="1:1" x14ac:dyDescent="0.3">
      <c r="A1700" s="17">
        <v>8807</v>
      </c>
    </row>
    <row r="1701" spans="1:1" x14ac:dyDescent="0.3">
      <c r="A1701" s="17">
        <v>8815</v>
      </c>
    </row>
    <row r="1702" spans="1:1" x14ac:dyDescent="0.3">
      <c r="A1702" s="17">
        <v>8827</v>
      </c>
    </row>
    <row r="1703" spans="1:1" x14ac:dyDescent="0.3">
      <c r="A1703" s="17">
        <v>8832.49</v>
      </c>
    </row>
    <row r="1704" spans="1:1" x14ac:dyDescent="0.3">
      <c r="A1704" s="17">
        <v>8837</v>
      </c>
    </row>
    <row r="1705" spans="1:1" x14ac:dyDescent="0.3">
      <c r="A1705" s="17">
        <v>8950</v>
      </c>
    </row>
    <row r="1706" spans="1:1" x14ac:dyDescent="0.3">
      <c r="A1706" s="17">
        <v>9015</v>
      </c>
    </row>
    <row r="1707" spans="1:1" x14ac:dyDescent="0.3">
      <c r="A1707" s="17">
        <v>9030</v>
      </c>
    </row>
    <row r="1708" spans="1:1" x14ac:dyDescent="0.3">
      <c r="A1708" s="17">
        <v>9044</v>
      </c>
    </row>
    <row r="1709" spans="1:1" x14ac:dyDescent="0.3">
      <c r="A1709" s="17">
        <v>9110</v>
      </c>
    </row>
    <row r="1710" spans="1:1" x14ac:dyDescent="0.3">
      <c r="A1710" s="17">
        <v>9111</v>
      </c>
    </row>
    <row r="1711" spans="1:1" x14ac:dyDescent="0.3">
      <c r="A1711" s="17">
        <v>9121</v>
      </c>
    </row>
    <row r="1712" spans="1:1" x14ac:dyDescent="0.3">
      <c r="A1712" s="17">
        <v>9124</v>
      </c>
    </row>
    <row r="1713" spans="1:1" x14ac:dyDescent="0.3">
      <c r="A1713" s="17">
        <v>9130</v>
      </c>
    </row>
    <row r="1714" spans="1:1" x14ac:dyDescent="0.3">
      <c r="A1714" s="17">
        <v>9137</v>
      </c>
    </row>
    <row r="1715" spans="1:1" x14ac:dyDescent="0.3">
      <c r="A1715" s="17">
        <v>9170</v>
      </c>
    </row>
    <row r="1716" spans="1:1" x14ac:dyDescent="0.3">
      <c r="A1716" s="17">
        <v>9203.23</v>
      </c>
    </row>
    <row r="1717" spans="1:1" x14ac:dyDescent="0.3">
      <c r="A1717" s="17">
        <v>9228</v>
      </c>
    </row>
    <row r="1718" spans="1:1" x14ac:dyDescent="0.3">
      <c r="A1718" s="17">
        <v>9302.5</v>
      </c>
    </row>
    <row r="1719" spans="1:1" x14ac:dyDescent="0.3">
      <c r="A1719" s="17">
        <v>9302.75</v>
      </c>
    </row>
    <row r="1720" spans="1:1" x14ac:dyDescent="0.3">
      <c r="A1720" s="17">
        <v>9342</v>
      </c>
    </row>
    <row r="1721" spans="1:1" x14ac:dyDescent="0.3">
      <c r="A1721" s="17">
        <v>9370</v>
      </c>
    </row>
    <row r="1722" spans="1:1" x14ac:dyDescent="0.3">
      <c r="A1722" s="17">
        <v>9387</v>
      </c>
    </row>
    <row r="1723" spans="1:1" x14ac:dyDescent="0.3">
      <c r="A1723" s="17">
        <v>9395</v>
      </c>
    </row>
    <row r="1724" spans="1:1" x14ac:dyDescent="0.3">
      <c r="A1724" s="17">
        <v>9419</v>
      </c>
    </row>
    <row r="1725" spans="1:1" x14ac:dyDescent="0.3">
      <c r="A1725" s="17">
        <v>9425.23</v>
      </c>
    </row>
    <row r="1726" spans="1:1" x14ac:dyDescent="0.3">
      <c r="A1726" s="17">
        <v>9446</v>
      </c>
    </row>
    <row r="1727" spans="1:1" x14ac:dyDescent="0.3">
      <c r="A1727" s="17">
        <v>9460</v>
      </c>
    </row>
    <row r="1728" spans="1:1" x14ac:dyDescent="0.3">
      <c r="A1728" s="17">
        <v>9477</v>
      </c>
    </row>
    <row r="1729" spans="1:1" x14ac:dyDescent="0.3">
      <c r="A1729" s="17">
        <v>9486.69</v>
      </c>
    </row>
    <row r="1730" spans="1:1" x14ac:dyDescent="0.3">
      <c r="A1730" s="17">
        <v>9500</v>
      </c>
    </row>
    <row r="1731" spans="1:1" x14ac:dyDescent="0.3">
      <c r="A1731" s="17">
        <v>9525</v>
      </c>
    </row>
    <row r="1732" spans="1:1" x14ac:dyDescent="0.3">
      <c r="A1732" s="17">
        <v>9536</v>
      </c>
    </row>
    <row r="1733" spans="1:1" x14ac:dyDescent="0.3">
      <c r="A1733" s="17">
        <v>9545</v>
      </c>
    </row>
    <row r="1734" spans="1:1" x14ac:dyDescent="0.3">
      <c r="A1734" s="17">
        <v>9700</v>
      </c>
    </row>
    <row r="1735" spans="1:1" x14ac:dyDescent="0.3">
      <c r="A1735" s="17">
        <v>9725</v>
      </c>
    </row>
    <row r="1736" spans="1:1" x14ac:dyDescent="0.3">
      <c r="A1736" s="17">
        <v>9775</v>
      </c>
    </row>
    <row r="1737" spans="1:1" x14ac:dyDescent="0.3">
      <c r="A1737" s="17">
        <v>9801</v>
      </c>
    </row>
    <row r="1738" spans="1:1" x14ac:dyDescent="0.3">
      <c r="A1738" s="17">
        <v>9832</v>
      </c>
    </row>
    <row r="1739" spans="1:1" x14ac:dyDescent="0.3">
      <c r="A1739" s="17">
        <v>9875</v>
      </c>
    </row>
    <row r="1740" spans="1:1" x14ac:dyDescent="0.3">
      <c r="A1740" s="17">
        <v>10000</v>
      </c>
    </row>
    <row r="1741" spans="1:1" x14ac:dyDescent="0.3">
      <c r="A1741" s="17">
        <v>10013</v>
      </c>
    </row>
    <row r="1742" spans="1:1" x14ac:dyDescent="0.3">
      <c r="A1742" s="17">
        <v>10017</v>
      </c>
    </row>
    <row r="1743" spans="1:1" x14ac:dyDescent="0.3">
      <c r="A1743" s="17">
        <v>10025</v>
      </c>
    </row>
    <row r="1744" spans="1:1" x14ac:dyDescent="0.3">
      <c r="A1744" s="17">
        <v>10026.49</v>
      </c>
    </row>
    <row r="1745" spans="1:1" x14ac:dyDescent="0.3">
      <c r="A1745" s="17">
        <v>10027</v>
      </c>
    </row>
    <row r="1746" spans="1:1" x14ac:dyDescent="0.3">
      <c r="A1746" s="17">
        <v>10031</v>
      </c>
    </row>
    <row r="1747" spans="1:1" x14ac:dyDescent="0.3">
      <c r="A1747" s="17">
        <v>10041</v>
      </c>
    </row>
    <row r="1748" spans="1:1" x14ac:dyDescent="0.3">
      <c r="A1748" s="17">
        <v>10042</v>
      </c>
    </row>
    <row r="1749" spans="1:1" x14ac:dyDescent="0.3">
      <c r="A1749" s="17">
        <v>10045</v>
      </c>
    </row>
    <row r="1750" spans="1:1" x14ac:dyDescent="0.3">
      <c r="A1750" s="17">
        <v>10046</v>
      </c>
    </row>
    <row r="1751" spans="1:1" x14ac:dyDescent="0.3">
      <c r="A1751" s="17">
        <v>10065</v>
      </c>
    </row>
    <row r="1752" spans="1:1" x14ac:dyDescent="0.3">
      <c r="A1752" s="17">
        <v>10067.5</v>
      </c>
    </row>
    <row r="1753" spans="1:1" x14ac:dyDescent="0.3">
      <c r="A1753" s="17">
        <v>10071</v>
      </c>
    </row>
    <row r="1754" spans="1:1" x14ac:dyDescent="0.3">
      <c r="A1754" s="17">
        <v>10081</v>
      </c>
    </row>
    <row r="1755" spans="1:1" x14ac:dyDescent="0.3">
      <c r="A1755" s="17">
        <v>10085</v>
      </c>
    </row>
    <row r="1756" spans="1:1" x14ac:dyDescent="0.3">
      <c r="A1756" s="17">
        <v>10088</v>
      </c>
    </row>
    <row r="1757" spans="1:1" x14ac:dyDescent="0.3">
      <c r="A1757" s="17">
        <v>10092</v>
      </c>
    </row>
    <row r="1758" spans="1:1" x14ac:dyDescent="0.3">
      <c r="A1758" s="17">
        <v>10100</v>
      </c>
    </row>
    <row r="1759" spans="1:1" x14ac:dyDescent="0.3">
      <c r="A1759" s="17">
        <v>10115</v>
      </c>
    </row>
    <row r="1760" spans="1:1" x14ac:dyDescent="0.3">
      <c r="A1760" s="17">
        <v>10119</v>
      </c>
    </row>
    <row r="1761" spans="1:1" x14ac:dyDescent="0.3">
      <c r="A1761" s="17">
        <v>10133</v>
      </c>
    </row>
    <row r="1762" spans="1:1" x14ac:dyDescent="0.3">
      <c r="A1762" s="17">
        <v>10135</v>
      </c>
    </row>
    <row r="1763" spans="1:1" x14ac:dyDescent="0.3">
      <c r="A1763" s="17">
        <v>10156</v>
      </c>
    </row>
    <row r="1764" spans="1:1" x14ac:dyDescent="0.3">
      <c r="A1764" s="17">
        <v>10173</v>
      </c>
    </row>
    <row r="1765" spans="1:1" x14ac:dyDescent="0.3">
      <c r="A1765" s="17">
        <v>10182.02</v>
      </c>
    </row>
    <row r="1766" spans="1:1" x14ac:dyDescent="0.3">
      <c r="A1766" s="17">
        <v>10200</v>
      </c>
    </row>
    <row r="1767" spans="1:1" x14ac:dyDescent="0.3">
      <c r="A1767" s="17">
        <v>10210</v>
      </c>
    </row>
    <row r="1768" spans="1:1" x14ac:dyDescent="0.3">
      <c r="A1768" s="17">
        <v>10235</v>
      </c>
    </row>
    <row r="1769" spans="1:1" x14ac:dyDescent="0.3">
      <c r="A1769" s="17">
        <v>10265.01</v>
      </c>
    </row>
    <row r="1770" spans="1:1" x14ac:dyDescent="0.3">
      <c r="A1770" s="17">
        <v>10290</v>
      </c>
    </row>
    <row r="1771" spans="1:1" x14ac:dyDescent="0.3">
      <c r="A1771" s="17">
        <v>10291</v>
      </c>
    </row>
    <row r="1772" spans="1:1" x14ac:dyDescent="0.3">
      <c r="A1772" s="17">
        <v>10299</v>
      </c>
    </row>
    <row r="1773" spans="1:1" x14ac:dyDescent="0.3">
      <c r="A1773" s="17">
        <v>10300</v>
      </c>
    </row>
    <row r="1774" spans="1:1" x14ac:dyDescent="0.3">
      <c r="A1774" s="17">
        <v>10335.01</v>
      </c>
    </row>
    <row r="1775" spans="1:1" x14ac:dyDescent="0.3">
      <c r="A1775" s="17">
        <v>10338</v>
      </c>
    </row>
    <row r="1776" spans="1:1" x14ac:dyDescent="0.3">
      <c r="A1776" s="17">
        <v>10346</v>
      </c>
    </row>
    <row r="1777" spans="1:1" x14ac:dyDescent="0.3">
      <c r="A1777" s="17">
        <v>10373</v>
      </c>
    </row>
    <row r="1778" spans="1:1" x14ac:dyDescent="0.3">
      <c r="A1778" s="17">
        <v>10390</v>
      </c>
    </row>
    <row r="1779" spans="1:1" x14ac:dyDescent="0.3">
      <c r="A1779" s="17">
        <v>10420</v>
      </c>
    </row>
    <row r="1780" spans="1:1" x14ac:dyDescent="0.3">
      <c r="A1780" s="17">
        <v>10429</v>
      </c>
    </row>
    <row r="1781" spans="1:1" x14ac:dyDescent="0.3">
      <c r="A1781" s="17">
        <v>10435</v>
      </c>
    </row>
    <row r="1782" spans="1:1" x14ac:dyDescent="0.3">
      <c r="A1782" s="17">
        <v>10440</v>
      </c>
    </row>
    <row r="1783" spans="1:1" x14ac:dyDescent="0.3">
      <c r="A1783" s="17">
        <v>10501</v>
      </c>
    </row>
    <row r="1784" spans="1:1" x14ac:dyDescent="0.3">
      <c r="A1784" s="17">
        <v>10526</v>
      </c>
    </row>
    <row r="1785" spans="1:1" x14ac:dyDescent="0.3">
      <c r="A1785" s="17">
        <v>10550</v>
      </c>
    </row>
    <row r="1786" spans="1:1" x14ac:dyDescent="0.3">
      <c r="A1786" s="17">
        <v>10554.11</v>
      </c>
    </row>
    <row r="1787" spans="1:1" x14ac:dyDescent="0.3">
      <c r="A1787" s="17">
        <v>10555</v>
      </c>
    </row>
    <row r="1788" spans="1:1" x14ac:dyDescent="0.3">
      <c r="A1788" s="17">
        <v>10556</v>
      </c>
    </row>
    <row r="1789" spans="1:1" x14ac:dyDescent="0.3">
      <c r="A1789" s="17">
        <v>10603</v>
      </c>
    </row>
    <row r="1790" spans="1:1" x14ac:dyDescent="0.3">
      <c r="A1790" s="17">
        <v>10610</v>
      </c>
    </row>
    <row r="1791" spans="1:1" x14ac:dyDescent="0.3">
      <c r="A1791" s="17">
        <v>10640</v>
      </c>
    </row>
    <row r="1792" spans="1:1" x14ac:dyDescent="0.3">
      <c r="A1792" s="17">
        <v>10670</v>
      </c>
    </row>
    <row r="1793" spans="1:1" x14ac:dyDescent="0.3">
      <c r="A1793" s="17">
        <v>10678</v>
      </c>
    </row>
    <row r="1794" spans="1:1" x14ac:dyDescent="0.3">
      <c r="A1794" s="17">
        <v>10680</v>
      </c>
    </row>
    <row r="1795" spans="1:1" x14ac:dyDescent="0.3">
      <c r="A1795" s="17">
        <v>10685</v>
      </c>
    </row>
    <row r="1796" spans="1:1" x14ac:dyDescent="0.3">
      <c r="A1796" s="17">
        <v>10706</v>
      </c>
    </row>
    <row r="1797" spans="1:1" x14ac:dyDescent="0.3">
      <c r="A1797" s="17">
        <v>10710</v>
      </c>
    </row>
    <row r="1798" spans="1:1" x14ac:dyDescent="0.3">
      <c r="A1798" s="17">
        <v>10740</v>
      </c>
    </row>
    <row r="1799" spans="1:1" x14ac:dyDescent="0.3">
      <c r="A1799" s="17">
        <v>10775</v>
      </c>
    </row>
    <row r="1800" spans="1:1" x14ac:dyDescent="0.3">
      <c r="A1800" s="17">
        <v>10800</v>
      </c>
    </row>
    <row r="1801" spans="1:1" x14ac:dyDescent="0.3">
      <c r="A1801" s="17">
        <v>10802</v>
      </c>
    </row>
    <row r="1802" spans="1:1" x14ac:dyDescent="0.3">
      <c r="A1802" s="17">
        <v>10804.45</v>
      </c>
    </row>
    <row r="1803" spans="1:1" x14ac:dyDescent="0.3">
      <c r="A1803" s="17">
        <v>10814</v>
      </c>
    </row>
    <row r="1804" spans="1:1" x14ac:dyDescent="0.3">
      <c r="A1804" s="17">
        <v>10843</v>
      </c>
    </row>
    <row r="1805" spans="1:1" x14ac:dyDescent="0.3">
      <c r="A1805" s="17">
        <v>10846</v>
      </c>
    </row>
    <row r="1806" spans="1:1" x14ac:dyDescent="0.3">
      <c r="A1806" s="17">
        <v>10950</v>
      </c>
    </row>
    <row r="1807" spans="1:1" x14ac:dyDescent="0.3">
      <c r="A1807" s="17">
        <v>10965</v>
      </c>
    </row>
    <row r="1808" spans="1:1" x14ac:dyDescent="0.3">
      <c r="A1808" s="17">
        <v>11032</v>
      </c>
    </row>
    <row r="1809" spans="1:1" x14ac:dyDescent="0.3">
      <c r="A1809" s="17">
        <v>11045</v>
      </c>
    </row>
    <row r="1810" spans="1:1" x14ac:dyDescent="0.3">
      <c r="A1810" s="17">
        <v>11056.75</v>
      </c>
    </row>
    <row r="1811" spans="1:1" x14ac:dyDescent="0.3">
      <c r="A1811" s="17">
        <v>11070</v>
      </c>
    </row>
    <row r="1812" spans="1:1" x14ac:dyDescent="0.3">
      <c r="A1812" s="17">
        <v>11090</v>
      </c>
    </row>
    <row r="1813" spans="1:1" x14ac:dyDescent="0.3">
      <c r="A1813" s="17">
        <v>11094.23</v>
      </c>
    </row>
    <row r="1814" spans="1:1" x14ac:dyDescent="0.3">
      <c r="A1814" s="17">
        <v>11122</v>
      </c>
    </row>
    <row r="1815" spans="1:1" x14ac:dyDescent="0.3">
      <c r="A1815" s="17">
        <v>11160</v>
      </c>
    </row>
    <row r="1816" spans="1:1" x14ac:dyDescent="0.3">
      <c r="A1816" s="17">
        <v>11176</v>
      </c>
    </row>
    <row r="1817" spans="1:1" x14ac:dyDescent="0.3">
      <c r="A1817" s="17">
        <v>11215</v>
      </c>
    </row>
    <row r="1818" spans="1:1" x14ac:dyDescent="0.3">
      <c r="A1818" s="17">
        <v>11226</v>
      </c>
    </row>
    <row r="1819" spans="1:1" x14ac:dyDescent="0.3">
      <c r="A1819" s="17">
        <v>11230.25</v>
      </c>
    </row>
    <row r="1820" spans="1:1" x14ac:dyDescent="0.3">
      <c r="A1820" s="17">
        <v>11231</v>
      </c>
    </row>
    <row r="1821" spans="1:1" x14ac:dyDescent="0.3">
      <c r="A1821" s="17">
        <v>11292</v>
      </c>
    </row>
    <row r="1822" spans="1:1" x14ac:dyDescent="0.3">
      <c r="A1822" s="17">
        <v>11323</v>
      </c>
    </row>
    <row r="1823" spans="1:1" x14ac:dyDescent="0.3">
      <c r="A1823" s="17">
        <v>11335.7</v>
      </c>
    </row>
    <row r="1824" spans="1:1" x14ac:dyDescent="0.3">
      <c r="A1824" s="17">
        <v>11345</v>
      </c>
    </row>
    <row r="1825" spans="1:1" x14ac:dyDescent="0.3">
      <c r="A1825" s="17">
        <v>11353</v>
      </c>
    </row>
    <row r="1826" spans="1:1" x14ac:dyDescent="0.3">
      <c r="A1826" s="17">
        <v>11363</v>
      </c>
    </row>
    <row r="1827" spans="1:1" x14ac:dyDescent="0.3">
      <c r="A1827" s="17">
        <v>11364</v>
      </c>
    </row>
    <row r="1828" spans="1:1" x14ac:dyDescent="0.3">
      <c r="A1828" s="17">
        <v>11385</v>
      </c>
    </row>
    <row r="1829" spans="1:1" x14ac:dyDescent="0.3">
      <c r="A1829" s="17">
        <v>11428.19</v>
      </c>
    </row>
    <row r="1830" spans="1:1" x14ac:dyDescent="0.3">
      <c r="A1830" s="17">
        <v>11432</v>
      </c>
    </row>
    <row r="1831" spans="1:1" x14ac:dyDescent="0.3">
      <c r="A1831" s="17">
        <v>11450</v>
      </c>
    </row>
    <row r="1832" spans="1:1" x14ac:dyDescent="0.3">
      <c r="A1832" s="17">
        <v>11467</v>
      </c>
    </row>
    <row r="1833" spans="1:1" x14ac:dyDescent="0.3">
      <c r="A1833" s="17">
        <v>11472</v>
      </c>
    </row>
    <row r="1834" spans="1:1" x14ac:dyDescent="0.3">
      <c r="A1834" s="17">
        <v>11500</v>
      </c>
    </row>
    <row r="1835" spans="1:1" x14ac:dyDescent="0.3">
      <c r="A1835" s="17">
        <v>11530</v>
      </c>
    </row>
    <row r="1836" spans="1:1" x14ac:dyDescent="0.3">
      <c r="A1836" s="17">
        <v>11545</v>
      </c>
    </row>
    <row r="1837" spans="1:1" x14ac:dyDescent="0.3">
      <c r="A1837" s="17">
        <v>11545.1</v>
      </c>
    </row>
    <row r="1838" spans="1:1" x14ac:dyDescent="0.3">
      <c r="A1838" s="17">
        <v>11570.92</v>
      </c>
    </row>
    <row r="1839" spans="1:1" x14ac:dyDescent="0.3">
      <c r="A1839" s="17">
        <v>11594</v>
      </c>
    </row>
    <row r="1840" spans="1:1" x14ac:dyDescent="0.3">
      <c r="A1840" s="17">
        <v>11621</v>
      </c>
    </row>
    <row r="1841" spans="1:1" x14ac:dyDescent="0.3">
      <c r="A1841" s="17">
        <v>11633</v>
      </c>
    </row>
    <row r="1842" spans="1:1" x14ac:dyDescent="0.3">
      <c r="A1842" s="17">
        <v>11650</v>
      </c>
    </row>
    <row r="1843" spans="1:1" x14ac:dyDescent="0.3">
      <c r="A1843" s="17">
        <v>11656</v>
      </c>
    </row>
    <row r="1844" spans="1:1" x14ac:dyDescent="0.3">
      <c r="A1844" s="17">
        <v>11683</v>
      </c>
    </row>
    <row r="1845" spans="1:1" x14ac:dyDescent="0.3">
      <c r="A1845" s="17">
        <v>11727</v>
      </c>
    </row>
    <row r="1846" spans="1:1" x14ac:dyDescent="0.3">
      <c r="A1846" s="17">
        <v>11744.9</v>
      </c>
    </row>
    <row r="1847" spans="1:1" x14ac:dyDescent="0.3">
      <c r="A1847" s="17">
        <v>11745</v>
      </c>
    </row>
    <row r="1848" spans="1:1" x14ac:dyDescent="0.3">
      <c r="A1848" s="17">
        <v>11747.18</v>
      </c>
    </row>
    <row r="1849" spans="1:1" x14ac:dyDescent="0.3">
      <c r="A1849" s="17">
        <v>11751</v>
      </c>
    </row>
    <row r="1850" spans="1:1" x14ac:dyDescent="0.3">
      <c r="A1850" s="17">
        <v>11805</v>
      </c>
    </row>
    <row r="1851" spans="1:1" x14ac:dyDescent="0.3">
      <c r="A1851" s="17">
        <v>11828</v>
      </c>
    </row>
    <row r="1852" spans="1:1" x14ac:dyDescent="0.3">
      <c r="A1852" s="17">
        <v>11880</v>
      </c>
    </row>
    <row r="1853" spans="1:1" x14ac:dyDescent="0.3">
      <c r="A1853" s="17">
        <v>11923</v>
      </c>
    </row>
    <row r="1854" spans="1:1" x14ac:dyDescent="0.3">
      <c r="A1854" s="17">
        <v>11943</v>
      </c>
    </row>
    <row r="1855" spans="1:1" x14ac:dyDescent="0.3">
      <c r="A1855" s="17">
        <v>11992</v>
      </c>
    </row>
    <row r="1856" spans="1:1" x14ac:dyDescent="0.3">
      <c r="A1856" s="17">
        <v>11998.01</v>
      </c>
    </row>
    <row r="1857" spans="1:1" x14ac:dyDescent="0.3">
      <c r="A1857" s="17">
        <v>12000</v>
      </c>
    </row>
    <row r="1858" spans="1:1" x14ac:dyDescent="0.3">
      <c r="A1858" s="17">
        <v>12001.5</v>
      </c>
    </row>
    <row r="1859" spans="1:1" x14ac:dyDescent="0.3">
      <c r="A1859" s="17">
        <v>12007.18</v>
      </c>
    </row>
    <row r="1860" spans="1:1" x14ac:dyDescent="0.3">
      <c r="A1860" s="17">
        <v>12029</v>
      </c>
    </row>
    <row r="1861" spans="1:1" x14ac:dyDescent="0.3">
      <c r="A1861" s="17">
        <v>12041.66</v>
      </c>
    </row>
    <row r="1862" spans="1:1" x14ac:dyDescent="0.3">
      <c r="A1862" s="17">
        <v>12042</v>
      </c>
    </row>
    <row r="1863" spans="1:1" x14ac:dyDescent="0.3">
      <c r="A1863" s="17">
        <v>12095</v>
      </c>
    </row>
    <row r="1864" spans="1:1" x14ac:dyDescent="0.3">
      <c r="A1864" s="17">
        <v>12106</v>
      </c>
    </row>
    <row r="1865" spans="1:1" x14ac:dyDescent="0.3">
      <c r="A1865" s="17">
        <v>12110</v>
      </c>
    </row>
    <row r="1866" spans="1:1" x14ac:dyDescent="0.3">
      <c r="A1866" s="17">
        <v>12165</v>
      </c>
    </row>
    <row r="1867" spans="1:1" x14ac:dyDescent="0.3">
      <c r="A1867" s="17">
        <v>12178</v>
      </c>
    </row>
    <row r="1868" spans="1:1" x14ac:dyDescent="0.3">
      <c r="A1868" s="17">
        <v>12229</v>
      </c>
    </row>
    <row r="1869" spans="1:1" x14ac:dyDescent="0.3">
      <c r="A1869" s="17">
        <v>12252</v>
      </c>
    </row>
    <row r="1870" spans="1:1" x14ac:dyDescent="0.3">
      <c r="A1870" s="17">
        <v>12256</v>
      </c>
    </row>
    <row r="1871" spans="1:1" x14ac:dyDescent="0.3">
      <c r="A1871" s="17">
        <v>12321</v>
      </c>
    </row>
    <row r="1872" spans="1:1" x14ac:dyDescent="0.3">
      <c r="A1872" s="17">
        <v>12325</v>
      </c>
    </row>
    <row r="1873" spans="1:1" x14ac:dyDescent="0.3">
      <c r="A1873" s="17">
        <v>12348.5</v>
      </c>
    </row>
    <row r="1874" spans="1:1" x14ac:dyDescent="0.3">
      <c r="A1874" s="17">
        <v>12353</v>
      </c>
    </row>
    <row r="1875" spans="1:1" x14ac:dyDescent="0.3">
      <c r="A1875" s="17">
        <v>12400.61</v>
      </c>
    </row>
    <row r="1876" spans="1:1" x14ac:dyDescent="0.3">
      <c r="A1876" s="17">
        <v>12410.5</v>
      </c>
    </row>
    <row r="1877" spans="1:1" x14ac:dyDescent="0.3">
      <c r="A1877" s="17">
        <v>12413</v>
      </c>
    </row>
    <row r="1878" spans="1:1" x14ac:dyDescent="0.3">
      <c r="A1878" s="17">
        <v>12446</v>
      </c>
    </row>
    <row r="1879" spans="1:1" x14ac:dyDescent="0.3">
      <c r="A1879" s="17">
        <v>12521</v>
      </c>
    </row>
    <row r="1880" spans="1:1" x14ac:dyDescent="0.3">
      <c r="A1880" s="17">
        <v>12554</v>
      </c>
    </row>
    <row r="1881" spans="1:1" x14ac:dyDescent="0.3">
      <c r="A1881" s="17">
        <v>12571</v>
      </c>
    </row>
    <row r="1882" spans="1:1" x14ac:dyDescent="0.3">
      <c r="A1882" s="17">
        <v>12627</v>
      </c>
    </row>
    <row r="1883" spans="1:1" x14ac:dyDescent="0.3">
      <c r="A1883" s="17">
        <v>12668</v>
      </c>
    </row>
    <row r="1884" spans="1:1" x14ac:dyDescent="0.3">
      <c r="A1884" s="17">
        <v>12730.42</v>
      </c>
    </row>
    <row r="1885" spans="1:1" x14ac:dyDescent="0.3">
      <c r="A1885" s="17">
        <v>12772.6</v>
      </c>
    </row>
    <row r="1886" spans="1:1" x14ac:dyDescent="0.3">
      <c r="A1886" s="17">
        <v>12792</v>
      </c>
    </row>
    <row r="1887" spans="1:1" x14ac:dyDescent="0.3">
      <c r="A1887" s="17">
        <v>12795</v>
      </c>
    </row>
    <row r="1888" spans="1:1" x14ac:dyDescent="0.3">
      <c r="A1888" s="17">
        <v>12800</v>
      </c>
    </row>
    <row r="1889" spans="1:1" x14ac:dyDescent="0.3">
      <c r="A1889" s="17">
        <v>12806</v>
      </c>
    </row>
    <row r="1890" spans="1:1" x14ac:dyDescent="0.3">
      <c r="A1890" s="17">
        <v>12818</v>
      </c>
    </row>
    <row r="1891" spans="1:1" x14ac:dyDescent="0.3">
      <c r="A1891" s="17">
        <v>12870</v>
      </c>
    </row>
    <row r="1892" spans="1:1" x14ac:dyDescent="0.3">
      <c r="A1892" s="17">
        <v>12879</v>
      </c>
    </row>
    <row r="1893" spans="1:1" x14ac:dyDescent="0.3">
      <c r="A1893" s="17">
        <v>12929.35</v>
      </c>
    </row>
    <row r="1894" spans="1:1" x14ac:dyDescent="0.3">
      <c r="A1894" s="17">
        <v>12965.44</v>
      </c>
    </row>
    <row r="1895" spans="1:1" x14ac:dyDescent="0.3">
      <c r="A1895" s="17">
        <v>13014</v>
      </c>
    </row>
    <row r="1896" spans="1:1" x14ac:dyDescent="0.3">
      <c r="A1896" s="17">
        <v>13112</v>
      </c>
    </row>
    <row r="1897" spans="1:1" x14ac:dyDescent="0.3">
      <c r="A1897" s="17">
        <v>13114</v>
      </c>
    </row>
    <row r="1898" spans="1:1" x14ac:dyDescent="0.3">
      <c r="A1898" s="17">
        <v>13121</v>
      </c>
    </row>
    <row r="1899" spans="1:1" x14ac:dyDescent="0.3">
      <c r="A1899" s="17">
        <v>13163.5</v>
      </c>
    </row>
    <row r="1900" spans="1:1" x14ac:dyDescent="0.3">
      <c r="A1900" s="17">
        <v>13180</v>
      </c>
    </row>
    <row r="1901" spans="1:1" x14ac:dyDescent="0.3">
      <c r="A1901" s="17">
        <v>13228</v>
      </c>
    </row>
    <row r="1902" spans="1:1" x14ac:dyDescent="0.3">
      <c r="A1902" s="17">
        <v>13279</v>
      </c>
    </row>
    <row r="1903" spans="1:1" x14ac:dyDescent="0.3">
      <c r="A1903" s="17">
        <v>13293.8</v>
      </c>
    </row>
    <row r="1904" spans="1:1" x14ac:dyDescent="0.3">
      <c r="A1904" s="17">
        <v>13296</v>
      </c>
    </row>
    <row r="1905" spans="1:1" x14ac:dyDescent="0.3">
      <c r="A1905" s="17">
        <v>13323</v>
      </c>
    </row>
    <row r="1906" spans="1:1" x14ac:dyDescent="0.3">
      <c r="A1906" s="17">
        <v>13383</v>
      </c>
    </row>
    <row r="1907" spans="1:1" x14ac:dyDescent="0.3">
      <c r="A1907" s="17">
        <v>13451</v>
      </c>
    </row>
    <row r="1908" spans="1:1" x14ac:dyDescent="0.3">
      <c r="A1908" s="17">
        <v>13480.16</v>
      </c>
    </row>
    <row r="1909" spans="1:1" x14ac:dyDescent="0.3">
      <c r="A1909" s="17">
        <v>13500</v>
      </c>
    </row>
    <row r="1910" spans="1:1" x14ac:dyDescent="0.3">
      <c r="A1910" s="17">
        <v>13534</v>
      </c>
    </row>
    <row r="1911" spans="1:1" x14ac:dyDescent="0.3">
      <c r="A1911" s="17">
        <v>13566</v>
      </c>
    </row>
    <row r="1912" spans="1:1" x14ac:dyDescent="0.3">
      <c r="A1912" s="17">
        <v>13614</v>
      </c>
    </row>
    <row r="1913" spans="1:1" x14ac:dyDescent="0.3">
      <c r="A1913" s="17">
        <v>13685.99</v>
      </c>
    </row>
    <row r="1914" spans="1:1" x14ac:dyDescent="0.3">
      <c r="A1914" s="17">
        <v>13692</v>
      </c>
    </row>
    <row r="1915" spans="1:1" x14ac:dyDescent="0.3">
      <c r="A1915" s="17">
        <v>13704.33</v>
      </c>
    </row>
    <row r="1916" spans="1:1" x14ac:dyDescent="0.3">
      <c r="A1916" s="17">
        <v>13728</v>
      </c>
    </row>
    <row r="1917" spans="1:1" x14ac:dyDescent="0.3">
      <c r="A1917" s="17">
        <v>13846</v>
      </c>
    </row>
    <row r="1918" spans="1:1" x14ac:dyDescent="0.3">
      <c r="A1918" s="17">
        <v>13864</v>
      </c>
    </row>
    <row r="1919" spans="1:1" x14ac:dyDescent="0.3">
      <c r="A1919" s="17">
        <v>13864.17</v>
      </c>
    </row>
    <row r="1920" spans="1:1" x14ac:dyDescent="0.3">
      <c r="A1920" s="17">
        <v>14000</v>
      </c>
    </row>
    <row r="1921" spans="1:1" x14ac:dyDescent="0.3">
      <c r="A1921" s="17">
        <v>14055</v>
      </c>
    </row>
    <row r="1922" spans="1:1" x14ac:dyDescent="0.3">
      <c r="A1922" s="17">
        <v>14082</v>
      </c>
    </row>
    <row r="1923" spans="1:1" x14ac:dyDescent="0.3">
      <c r="A1923" s="17">
        <v>14166</v>
      </c>
    </row>
    <row r="1924" spans="1:1" x14ac:dyDescent="0.3">
      <c r="A1924" s="17">
        <v>14190</v>
      </c>
    </row>
    <row r="1925" spans="1:1" x14ac:dyDescent="0.3">
      <c r="A1925" s="17">
        <v>14203</v>
      </c>
    </row>
    <row r="1926" spans="1:1" x14ac:dyDescent="0.3">
      <c r="A1926" s="17">
        <v>14303</v>
      </c>
    </row>
    <row r="1927" spans="1:1" x14ac:dyDescent="0.3">
      <c r="A1927" s="17">
        <v>14437.46</v>
      </c>
    </row>
    <row r="1928" spans="1:1" x14ac:dyDescent="0.3">
      <c r="A1928" s="17">
        <v>14450</v>
      </c>
    </row>
    <row r="1929" spans="1:1" x14ac:dyDescent="0.3">
      <c r="A1929" s="17">
        <v>14511</v>
      </c>
    </row>
    <row r="1930" spans="1:1" x14ac:dyDescent="0.3">
      <c r="A1930" s="17">
        <v>14598</v>
      </c>
    </row>
    <row r="1931" spans="1:1" x14ac:dyDescent="0.3">
      <c r="A1931" s="17">
        <v>14653</v>
      </c>
    </row>
    <row r="1932" spans="1:1" x14ac:dyDescent="0.3">
      <c r="A1932" s="17">
        <v>14750</v>
      </c>
    </row>
    <row r="1933" spans="1:1" x14ac:dyDescent="0.3">
      <c r="A1933" s="17">
        <v>15039</v>
      </c>
    </row>
    <row r="1934" spans="1:1" x14ac:dyDescent="0.3">
      <c r="A1934" s="17">
        <v>15077</v>
      </c>
    </row>
    <row r="1935" spans="1:1" x14ac:dyDescent="0.3">
      <c r="A1935" s="17">
        <v>15091.06</v>
      </c>
    </row>
    <row r="1936" spans="1:1" x14ac:dyDescent="0.3">
      <c r="A1936" s="17">
        <v>15121</v>
      </c>
    </row>
    <row r="1937" spans="1:1" x14ac:dyDescent="0.3">
      <c r="A1937" s="17">
        <v>15126</v>
      </c>
    </row>
    <row r="1938" spans="1:1" x14ac:dyDescent="0.3">
      <c r="A1938" s="17">
        <v>15171.5</v>
      </c>
    </row>
    <row r="1939" spans="1:1" x14ac:dyDescent="0.3">
      <c r="A1939" s="17">
        <v>15186.69</v>
      </c>
    </row>
    <row r="1940" spans="1:1" x14ac:dyDescent="0.3">
      <c r="A1940" s="17">
        <v>15230</v>
      </c>
    </row>
    <row r="1941" spans="1:1" x14ac:dyDescent="0.3">
      <c r="A1941" s="17">
        <v>15230.03</v>
      </c>
    </row>
    <row r="1942" spans="1:1" x14ac:dyDescent="0.3">
      <c r="A1942" s="17">
        <v>15265</v>
      </c>
    </row>
    <row r="1943" spans="1:1" x14ac:dyDescent="0.3">
      <c r="A1943" s="17">
        <v>15273</v>
      </c>
    </row>
    <row r="1944" spans="1:1" x14ac:dyDescent="0.3">
      <c r="A1944" s="17">
        <v>15281</v>
      </c>
    </row>
    <row r="1945" spans="1:1" x14ac:dyDescent="0.3">
      <c r="A1945" s="17">
        <v>15285</v>
      </c>
    </row>
    <row r="1946" spans="1:1" x14ac:dyDescent="0.3">
      <c r="A1946" s="17">
        <v>15315</v>
      </c>
    </row>
    <row r="1947" spans="1:1" x14ac:dyDescent="0.3">
      <c r="A1947" s="17">
        <v>15318.55</v>
      </c>
    </row>
    <row r="1948" spans="1:1" x14ac:dyDescent="0.3">
      <c r="A1948" s="17">
        <v>15327</v>
      </c>
    </row>
    <row r="1949" spans="1:1" x14ac:dyDescent="0.3">
      <c r="A1949" s="17">
        <v>15335</v>
      </c>
    </row>
    <row r="1950" spans="1:1" x14ac:dyDescent="0.3">
      <c r="A1950" s="17">
        <v>15390</v>
      </c>
    </row>
    <row r="1951" spans="1:1" x14ac:dyDescent="0.3">
      <c r="A1951" s="17">
        <v>15435.55</v>
      </c>
    </row>
    <row r="1952" spans="1:1" x14ac:dyDescent="0.3">
      <c r="A1952" s="17">
        <v>15443</v>
      </c>
    </row>
    <row r="1953" spans="1:1" x14ac:dyDescent="0.3">
      <c r="A1953" s="17">
        <v>15481</v>
      </c>
    </row>
    <row r="1954" spans="1:1" x14ac:dyDescent="0.3">
      <c r="A1954" s="17">
        <v>15505</v>
      </c>
    </row>
    <row r="1955" spans="1:1" x14ac:dyDescent="0.3">
      <c r="A1955" s="17">
        <v>15530</v>
      </c>
    </row>
    <row r="1956" spans="1:1" x14ac:dyDescent="0.3">
      <c r="A1956" s="17">
        <v>15535</v>
      </c>
    </row>
    <row r="1957" spans="1:1" x14ac:dyDescent="0.3">
      <c r="A1957" s="17">
        <v>15565</v>
      </c>
    </row>
    <row r="1958" spans="1:1" x14ac:dyDescent="0.3">
      <c r="A1958" s="17">
        <v>15591</v>
      </c>
    </row>
    <row r="1959" spans="1:1" x14ac:dyDescent="0.3">
      <c r="A1959" s="17">
        <v>15596</v>
      </c>
    </row>
    <row r="1960" spans="1:1" x14ac:dyDescent="0.3">
      <c r="A1960" s="17">
        <v>15597</v>
      </c>
    </row>
    <row r="1961" spans="1:1" x14ac:dyDescent="0.3">
      <c r="A1961" s="17">
        <v>15606.4</v>
      </c>
    </row>
    <row r="1962" spans="1:1" x14ac:dyDescent="0.3">
      <c r="A1962" s="17">
        <v>15650</v>
      </c>
    </row>
    <row r="1963" spans="1:1" x14ac:dyDescent="0.3">
      <c r="A1963" s="17">
        <v>15651</v>
      </c>
    </row>
    <row r="1964" spans="1:1" x14ac:dyDescent="0.3">
      <c r="A1964" s="17">
        <v>15673.44</v>
      </c>
    </row>
    <row r="1965" spans="1:1" x14ac:dyDescent="0.3">
      <c r="A1965" s="17">
        <v>15677.5</v>
      </c>
    </row>
    <row r="1966" spans="1:1" x14ac:dyDescent="0.3">
      <c r="A1966" s="17">
        <v>15696</v>
      </c>
    </row>
    <row r="1967" spans="1:1" x14ac:dyDescent="0.3">
      <c r="A1967" s="17">
        <v>15700</v>
      </c>
    </row>
    <row r="1968" spans="1:1" x14ac:dyDescent="0.3">
      <c r="A1968" s="17">
        <v>15705</v>
      </c>
    </row>
    <row r="1969" spans="1:1" x14ac:dyDescent="0.3">
      <c r="A1969" s="17">
        <v>15723</v>
      </c>
    </row>
    <row r="1970" spans="1:1" x14ac:dyDescent="0.3">
      <c r="A1970" s="17">
        <v>15725</v>
      </c>
    </row>
    <row r="1971" spans="1:1" x14ac:dyDescent="0.3">
      <c r="A1971" s="17">
        <v>15744</v>
      </c>
    </row>
    <row r="1972" spans="1:1" x14ac:dyDescent="0.3">
      <c r="A1972" s="17">
        <v>15808</v>
      </c>
    </row>
    <row r="1973" spans="1:1" x14ac:dyDescent="0.3">
      <c r="A1973" s="17">
        <v>15851</v>
      </c>
    </row>
    <row r="1974" spans="1:1" x14ac:dyDescent="0.3">
      <c r="A1974" s="17">
        <v>15903.5</v>
      </c>
    </row>
    <row r="1975" spans="1:1" x14ac:dyDescent="0.3">
      <c r="A1975" s="17">
        <v>15918.65</v>
      </c>
    </row>
    <row r="1976" spans="1:1" x14ac:dyDescent="0.3">
      <c r="A1976" s="17">
        <v>15929.51</v>
      </c>
    </row>
    <row r="1977" spans="1:1" x14ac:dyDescent="0.3">
      <c r="A1977" s="17">
        <v>15937</v>
      </c>
    </row>
    <row r="1978" spans="1:1" x14ac:dyDescent="0.3">
      <c r="A1978" s="17">
        <v>16000</v>
      </c>
    </row>
    <row r="1979" spans="1:1" x14ac:dyDescent="0.3">
      <c r="A1979" s="17">
        <v>16145.12</v>
      </c>
    </row>
    <row r="1980" spans="1:1" x14ac:dyDescent="0.3">
      <c r="A1980" s="17">
        <v>16165.6</v>
      </c>
    </row>
    <row r="1981" spans="1:1" x14ac:dyDescent="0.3">
      <c r="A1981" s="17">
        <v>16200</v>
      </c>
    </row>
    <row r="1982" spans="1:1" x14ac:dyDescent="0.3">
      <c r="A1982" s="17">
        <v>16210</v>
      </c>
    </row>
    <row r="1983" spans="1:1" x14ac:dyDescent="0.3">
      <c r="A1983" s="17">
        <v>16232</v>
      </c>
    </row>
    <row r="1984" spans="1:1" x14ac:dyDescent="0.3">
      <c r="A1984" s="17">
        <v>16291</v>
      </c>
    </row>
    <row r="1985" spans="1:1" x14ac:dyDescent="0.3">
      <c r="A1985" s="17">
        <v>16373</v>
      </c>
    </row>
    <row r="1986" spans="1:1" x14ac:dyDescent="0.3">
      <c r="A1986" s="17">
        <v>16465</v>
      </c>
    </row>
    <row r="1987" spans="1:1" x14ac:dyDescent="0.3">
      <c r="A1987" s="17">
        <v>16501</v>
      </c>
    </row>
    <row r="1988" spans="1:1" x14ac:dyDescent="0.3">
      <c r="A1988" s="17">
        <v>16520.04</v>
      </c>
    </row>
    <row r="1989" spans="1:1" x14ac:dyDescent="0.3">
      <c r="A1989" s="17">
        <v>16573</v>
      </c>
    </row>
    <row r="1990" spans="1:1" x14ac:dyDescent="0.3">
      <c r="A1990" s="17">
        <v>16636.78</v>
      </c>
    </row>
    <row r="1991" spans="1:1" x14ac:dyDescent="0.3">
      <c r="A1991" s="17">
        <v>16700</v>
      </c>
    </row>
    <row r="1992" spans="1:1" x14ac:dyDescent="0.3">
      <c r="A1992" s="17">
        <v>16806</v>
      </c>
    </row>
    <row r="1993" spans="1:1" x14ac:dyDescent="0.3">
      <c r="A1993" s="17">
        <v>16862</v>
      </c>
    </row>
    <row r="1994" spans="1:1" x14ac:dyDescent="0.3">
      <c r="A1994" s="17">
        <v>16984</v>
      </c>
    </row>
    <row r="1995" spans="1:1" x14ac:dyDescent="0.3">
      <c r="A1995" s="17">
        <v>17028.88</v>
      </c>
    </row>
    <row r="1996" spans="1:1" x14ac:dyDescent="0.3">
      <c r="A1996" s="17">
        <v>17066</v>
      </c>
    </row>
    <row r="1997" spans="1:1" x14ac:dyDescent="0.3">
      <c r="A1997" s="17">
        <v>17155</v>
      </c>
    </row>
    <row r="1998" spans="1:1" x14ac:dyDescent="0.3">
      <c r="A1998" s="17">
        <v>17170</v>
      </c>
    </row>
    <row r="1999" spans="1:1" x14ac:dyDescent="0.3">
      <c r="A1999" s="17">
        <v>17176.13</v>
      </c>
    </row>
    <row r="2000" spans="1:1" x14ac:dyDescent="0.3">
      <c r="A2000" s="17">
        <v>17260.37</v>
      </c>
    </row>
    <row r="2001" spans="1:1" x14ac:dyDescent="0.3">
      <c r="A2001" s="17">
        <v>17277</v>
      </c>
    </row>
    <row r="2002" spans="1:1" x14ac:dyDescent="0.3">
      <c r="A2002" s="17">
        <v>17350.13</v>
      </c>
    </row>
    <row r="2003" spans="1:1" x14ac:dyDescent="0.3">
      <c r="A2003" s="17">
        <v>17390</v>
      </c>
    </row>
    <row r="2004" spans="1:1" x14ac:dyDescent="0.3">
      <c r="A2004" s="17">
        <v>17396</v>
      </c>
    </row>
    <row r="2005" spans="1:1" x14ac:dyDescent="0.3">
      <c r="A2005" s="17">
        <v>17412</v>
      </c>
    </row>
    <row r="2006" spans="1:1" x14ac:dyDescent="0.3">
      <c r="A2006" s="17">
        <v>17444</v>
      </c>
    </row>
    <row r="2007" spans="1:1" x14ac:dyDescent="0.3">
      <c r="A2007" s="17">
        <v>17482</v>
      </c>
    </row>
    <row r="2008" spans="1:1" x14ac:dyDescent="0.3">
      <c r="A2008" s="17">
        <v>17545</v>
      </c>
    </row>
    <row r="2009" spans="1:1" x14ac:dyDescent="0.3">
      <c r="A2009" s="17">
        <v>17561</v>
      </c>
    </row>
    <row r="2010" spans="1:1" x14ac:dyDescent="0.3">
      <c r="A2010" s="17">
        <v>17590</v>
      </c>
    </row>
    <row r="2011" spans="1:1" x14ac:dyDescent="0.3">
      <c r="A2011" s="17">
        <v>17680</v>
      </c>
    </row>
    <row r="2012" spans="1:1" x14ac:dyDescent="0.3">
      <c r="A2012" s="17">
        <v>17731</v>
      </c>
    </row>
    <row r="2013" spans="1:1" x14ac:dyDescent="0.3">
      <c r="A2013" s="17">
        <v>17805</v>
      </c>
    </row>
    <row r="2014" spans="1:1" x14ac:dyDescent="0.3">
      <c r="A2014" s="17">
        <v>17875</v>
      </c>
    </row>
    <row r="2015" spans="1:1" x14ac:dyDescent="0.3">
      <c r="A2015" s="17">
        <v>17895.25</v>
      </c>
    </row>
    <row r="2016" spans="1:1" x14ac:dyDescent="0.3">
      <c r="A2016" s="17">
        <v>17914</v>
      </c>
    </row>
    <row r="2017" spans="1:1" x14ac:dyDescent="0.3">
      <c r="A2017" s="17">
        <v>18066</v>
      </c>
    </row>
    <row r="2018" spans="1:1" x14ac:dyDescent="0.3">
      <c r="A2018" s="17">
        <v>18083</v>
      </c>
    </row>
    <row r="2019" spans="1:1" x14ac:dyDescent="0.3">
      <c r="A2019" s="17">
        <v>18100</v>
      </c>
    </row>
    <row r="2020" spans="1:1" x14ac:dyDescent="0.3">
      <c r="A2020" s="17">
        <v>18185</v>
      </c>
    </row>
    <row r="2021" spans="1:1" x14ac:dyDescent="0.3">
      <c r="A2021" s="17">
        <v>18221</v>
      </c>
    </row>
    <row r="2022" spans="1:1" x14ac:dyDescent="0.3">
      <c r="A2022" s="17">
        <v>18472</v>
      </c>
    </row>
    <row r="2023" spans="1:1" x14ac:dyDescent="0.3">
      <c r="A2023" s="17">
        <v>18542</v>
      </c>
    </row>
    <row r="2024" spans="1:1" x14ac:dyDescent="0.3">
      <c r="A2024" s="17">
        <v>18625</v>
      </c>
    </row>
    <row r="2025" spans="1:1" x14ac:dyDescent="0.3">
      <c r="A2025" s="17">
        <v>18645</v>
      </c>
    </row>
    <row r="2026" spans="1:1" x14ac:dyDescent="0.3">
      <c r="A2026" s="17">
        <v>18667</v>
      </c>
    </row>
    <row r="2027" spans="1:1" x14ac:dyDescent="0.3">
      <c r="A2027" s="17">
        <v>18671</v>
      </c>
    </row>
    <row r="2028" spans="1:1" x14ac:dyDescent="0.3">
      <c r="A2028" s="17">
        <v>18851</v>
      </c>
    </row>
    <row r="2029" spans="1:1" x14ac:dyDescent="0.3">
      <c r="A2029" s="17">
        <v>18855</v>
      </c>
    </row>
    <row r="2030" spans="1:1" x14ac:dyDescent="0.3">
      <c r="A2030" s="17">
        <v>19028</v>
      </c>
    </row>
    <row r="2031" spans="1:1" x14ac:dyDescent="0.3">
      <c r="A2031" s="17">
        <v>19129</v>
      </c>
    </row>
    <row r="2032" spans="1:1" x14ac:dyDescent="0.3">
      <c r="A2032" s="17">
        <v>19195</v>
      </c>
    </row>
    <row r="2033" spans="1:1" x14ac:dyDescent="0.3">
      <c r="A2033" s="17">
        <v>19292.5</v>
      </c>
    </row>
    <row r="2034" spans="1:1" x14ac:dyDescent="0.3">
      <c r="A2034" s="17">
        <v>19324</v>
      </c>
    </row>
    <row r="2035" spans="1:1" x14ac:dyDescent="0.3">
      <c r="A2035" s="17">
        <v>19430</v>
      </c>
    </row>
    <row r="2036" spans="1:1" x14ac:dyDescent="0.3">
      <c r="A2036" s="17">
        <v>19434</v>
      </c>
    </row>
    <row r="2037" spans="1:1" x14ac:dyDescent="0.3">
      <c r="A2037" s="17">
        <v>19523.310000000001</v>
      </c>
    </row>
    <row r="2038" spans="1:1" x14ac:dyDescent="0.3">
      <c r="A2038" s="17">
        <v>19557</v>
      </c>
    </row>
    <row r="2039" spans="1:1" x14ac:dyDescent="0.3">
      <c r="A2039" s="17">
        <v>19572</v>
      </c>
    </row>
    <row r="2040" spans="1:1" x14ac:dyDescent="0.3">
      <c r="A2040" s="17">
        <v>19770.11</v>
      </c>
    </row>
    <row r="2041" spans="1:1" x14ac:dyDescent="0.3">
      <c r="A2041" s="17">
        <v>19824</v>
      </c>
    </row>
    <row r="2042" spans="1:1" x14ac:dyDescent="0.3">
      <c r="A2042" s="17">
        <v>19860</v>
      </c>
    </row>
    <row r="2043" spans="1:1" x14ac:dyDescent="0.3">
      <c r="A2043" s="17">
        <v>19931</v>
      </c>
    </row>
    <row r="2044" spans="1:1" x14ac:dyDescent="0.3">
      <c r="A2044" s="17">
        <v>20022</v>
      </c>
    </row>
    <row r="2045" spans="1:1" x14ac:dyDescent="0.3">
      <c r="A2045" s="17">
        <v>20025.14</v>
      </c>
    </row>
    <row r="2046" spans="1:1" x14ac:dyDescent="0.3">
      <c r="A2046" s="17">
        <v>20032</v>
      </c>
    </row>
    <row r="2047" spans="1:1" x14ac:dyDescent="0.3">
      <c r="A2047" s="17">
        <v>20070</v>
      </c>
    </row>
    <row r="2048" spans="1:1" x14ac:dyDescent="0.3">
      <c r="A2048" s="17">
        <v>20120</v>
      </c>
    </row>
    <row r="2049" spans="1:1" x14ac:dyDescent="0.3">
      <c r="A2049" s="17">
        <v>20122</v>
      </c>
    </row>
    <row r="2050" spans="1:1" x14ac:dyDescent="0.3">
      <c r="A2050" s="17">
        <v>20128</v>
      </c>
    </row>
    <row r="2051" spans="1:1" x14ac:dyDescent="0.3">
      <c r="A2051" s="17">
        <v>20190</v>
      </c>
    </row>
    <row r="2052" spans="1:1" x14ac:dyDescent="0.3">
      <c r="A2052" s="17">
        <v>20253</v>
      </c>
    </row>
    <row r="2053" spans="1:1" x14ac:dyDescent="0.3">
      <c r="A2053" s="17">
        <v>20343.169999999998</v>
      </c>
    </row>
    <row r="2054" spans="1:1" x14ac:dyDescent="0.3">
      <c r="A2054" s="17">
        <v>20365</v>
      </c>
    </row>
    <row r="2055" spans="1:1" x14ac:dyDescent="0.3">
      <c r="A2055" s="17">
        <v>20398</v>
      </c>
    </row>
    <row r="2056" spans="1:1" x14ac:dyDescent="0.3">
      <c r="A2056" s="17">
        <v>20426</v>
      </c>
    </row>
    <row r="2057" spans="1:1" x14ac:dyDescent="0.3">
      <c r="A2057" s="17">
        <v>20459</v>
      </c>
    </row>
    <row r="2058" spans="1:1" x14ac:dyDescent="0.3">
      <c r="A2058" s="17">
        <v>20491</v>
      </c>
    </row>
    <row r="2059" spans="1:1" x14ac:dyDescent="0.3">
      <c r="A2059" s="17">
        <v>20552</v>
      </c>
    </row>
    <row r="2060" spans="1:1" x14ac:dyDescent="0.3">
      <c r="A2060" s="17">
        <v>20569.05</v>
      </c>
    </row>
    <row r="2061" spans="1:1" x14ac:dyDescent="0.3">
      <c r="A2061" s="17">
        <v>20631</v>
      </c>
    </row>
    <row r="2062" spans="1:1" x14ac:dyDescent="0.3">
      <c r="A2062" s="17">
        <v>20689</v>
      </c>
    </row>
    <row r="2063" spans="1:1" x14ac:dyDescent="0.3">
      <c r="A2063" s="17">
        <v>20755</v>
      </c>
    </row>
    <row r="2064" spans="1:1" x14ac:dyDescent="0.3">
      <c r="A2064" s="17">
        <v>20820.330000000002</v>
      </c>
    </row>
    <row r="2065" spans="1:1" x14ac:dyDescent="0.3">
      <c r="A2065" s="17">
        <v>20843.599999999999</v>
      </c>
    </row>
    <row r="2066" spans="1:1" x14ac:dyDescent="0.3">
      <c r="A2066" s="17">
        <v>20919.25</v>
      </c>
    </row>
    <row r="2067" spans="1:1" x14ac:dyDescent="0.3">
      <c r="A2067" s="17">
        <v>21144</v>
      </c>
    </row>
    <row r="2068" spans="1:1" x14ac:dyDescent="0.3">
      <c r="A2068" s="17">
        <v>21158</v>
      </c>
    </row>
    <row r="2069" spans="1:1" x14ac:dyDescent="0.3">
      <c r="A2069" s="17">
        <v>21300</v>
      </c>
    </row>
    <row r="2070" spans="1:1" x14ac:dyDescent="0.3">
      <c r="A2070" s="17">
        <v>21316</v>
      </c>
    </row>
    <row r="2071" spans="1:1" x14ac:dyDescent="0.3">
      <c r="A2071" s="17">
        <v>21360</v>
      </c>
    </row>
    <row r="2072" spans="1:1" x14ac:dyDescent="0.3">
      <c r="A2072" s="17">
        <v>21361</v>
      </c>
    </row>
    <row r="2073" spans="1:1" x14ac:dyDescent="0.3">
      <c r="A2073" s="17">
        <v>21380</v>
      </c>
    </row>
    <row r="2074" spans="1:1" x14ac:dyDescent="0.3">
      <c r="A2074" s="17">
        <v>21410</v>
      </c>
    </row>
    <row r="2075" spans="1:1" x14ac:dyDescent="0.3">
      <c r="A2075" s="17">
        <v>21480</v>
      </c>
    </row>
    <row r="2076" spans="1:1" x14ac:dyDescent="0.3">
      <c r="A2076" s="17">
        <v>21573</v>
      </c>
    </row>
    <row r="2077" spans="1:1" x14ac:dyDescent="0.3">
      <c r="A2077" s="17">
        <v>21588</v>
      </c>
    </row>
    <row r="2078" spans="1:1" x14ac:dyDescent="0.3">
      <c r="A2078" s="17">
        <v>21637.22</v>
      </c>
    </row>
    <row r="2079" spans="1:1" x14ac:dyDescent="0.3">
      <c r="A2079" s="17">
        <v>21679</v>
      </c>
    </row>
    <row r="2080" spans="1:1" x14ac:dyDescent="0.3">
      <c r="A2080" s="17">
        <v>21684.2</v>
      </c>
    </row>
    <row r="2081" spans="1:1" x14ac:dyDescent="0.3">
      <c r="A2081" s="17">
        <v>21742.78</v>
      </c>
    </row>
    <row r="2082" spans="1:1" x14ac:dyDescent="0.3">
      <c r="A2082" s="17">
        <v>21831</v>
      </c>
    </row>
    <row r="2083" spans="1:1" x14ac:dyDescent="0.3">
      <c r="A2083" s="17">
        <v>21882</v>
      </c>
    </row>
    <row r="2084" spans="1:1" x14ac:dyDescent="0.3">
      <c r="A2084" s="17">
        <v>21884.69</v>
      </c>
    </row>
    <row r="2085" spans="1:1" x14ac:dyDescent="0.3">
      <c r="A2085" s="17">
        <v>21904</v>
      </c>
    </row>
    <row r="2086" spans="1:1" x14ac:dyDescent="0.3">
      <c r="A2086" s="17">
        <v>21905</v>
      </c>
    </row>
    <row r="2087" spans="1:1" x14ac:dyDescent="0.3">
      <c r="A2087" s="17">
        <v>21935</v>
      </c>
    </row>
    <row r="2088" spans="1:1" x14ac:dyDescent="0.3">
      <c r="A2088" s="17">
        <v>21994</v>
      </c>
    </row>
    <row r="2089" spans="1:1" x14ac:dyDescent="0.3">
      <c r="A2089" s="17">
        <v>22197</v>
      </c>
    </row>
    <row r="2090" spans="1:1" x14ac:dyDescent="0.3">
      <c r="A2090" s="17">
        <v>22215</v>
      </c>
    </row>
    <row r="2091" spans="1:1" x14ac:dyDescent="0.3">
      <c r="A2091" s="17">
        <v>22318</v>
      </c>
    </row>
    <row r="2092" spans="1:1" x14ac:dyDescent="0.3">
      <c r="A2092" s="17">
        <v>22345</v>
      </c>
    </row>
    <row r="2093" spans="1:1" x14ac:dyDescent="0.3">
      <c r="A2093" s="17">
        <v>22396</v>
      </c>
    </row>
    <row r="2094" spans="1:1" x14ac:dyDescent="0.3">
      <c r="A2094" s="17">
        <v>22421</v>
      </c>
    </row>
    <row r="2095" spans="1:1" x14ac:dyDescent="0.3">
      <c r="A2095" s="17">
        <v>22542</v>
      </c>
    </row>
    <row r="2096" spans="1:1" x14ac:dyDescent="0.3">
      <c r="A2096" s="17">
        <v>22603</v>
      </c>
    </row>
    <row r="2097" spans="1:1" x14ac:dyDescent="0.3">
      <c r="A2097" s="17">
        <v>22645</v>
      </c>
    </row>
    <row r="2098" spans="1:1" x14ac:dyDescent="0.3">
      <c r="A2098" s="17">
        <v>22933.05</v>
      </c>
    </row>
    <row r="2099" spans="1:1" x14ac:dyDescent="0.3">
      <c r="A2099" s="17">
        <v>22991.01</v>
      </c>
    </row>
    <row r="2100" spans="1:1" x14ac:dyDescent="0.3">
      <c r="A2100" s="17">
        <v>23086</v>
      </c>
    </row>
    <row r="2101" spans="1:1" x14ac:dyDescent="0.3">
      <c r="A2101" s="17">
        <v>23096</v>
      </c>
    </row>
    <row r="2102" spans="1:1" x14ac:dyDescent="0.3">
      <c r="A2102" s="17">
        <v>23285</v>
      </c>
    </row>
    <row r="2103" spans="1:1" x14ac:dyDescent="0.3">
      <c r="A2103" s="17">
        <v>23414</v>
      </c>
    </row>
    <row r="2104" spans="1:1" x14ac:dyDescent="0.3">
      <c r="A2104" s="17">
        <v>23505</v>
      </c>
    </row>
    <row r="2105" spans="1:1" x14ac:dyDescent="0.3">
      <c r="A2105" s="17">
        <v>23530</v>
      </c>
    </row>
    <row r="2106" spans="1:1" x14ac:dyDescent="0.3">
      <c r="A2106" s="17">
        <v>23727.55</v>
      </c>
    </row>
    <row r="2107" spans="1:1" x14ac:dyDescent="0.3">
      <c r="A2107" s="17">
        <v>23948</v>
      </c>
    </row>
    <row r="2108" spans="1:1" x14ac:dyDescent="0.3">
      <c r="A2108" s="17">
        <v>24108</v>
      </c>
    </row>
    <row r="2109" spans="1:1" x14ac:dyDescent="0.3">
      <c r="A2109" s="17">
        <v>24201</v>
      </c>
    </row>
    <row r="2110" spans="1:1" x14ac:dyDescent="0.3">
      <c r="A2110" s="17">
        <v>24297</v>
      </c>
    </row>
    <row r="2111" spans="1:1" x14ac:dyDescent="0.3">
      <c r="A2111" s="17">
        <v>24315</v>
      </c>
    </row>
    <row r="2112" spans="1:1" x14ac:dyDescent="0.3">
      <c r="A2112" s="17">
        <v>24321.1</v>
      </c>
    </row>
    <row r="2113" spans="1:1" x14ac:dyDescent="0.3">
      <c r="A2113" s="17">
        <v>24418.6</v>
      </c>
    </row>
    <row r="2114" spans="1:1" x14ac:dyDescent="0.3">
      <c r="A2114" s="17">
        <v>24490</v>
      </c>
    </row>
    <row r="2115" spans="1:1" x14ac:dyDescent="0.3">
      <c r="A2115" s="17">
        <v>24505</v>
      </c>
    </row>
    <row r="2116" spans="1:1" x14ac:dyDescent="0.3">
      <c r="A2116" s="17">
        <v>24651</v>
      </c>
    </row>
    <row r="2117" spans="1:1" x14ac:dyDescent="0.3">
      <c r="A2117" s="17">
        <v>24691</v>
      </c>
    </row>
    <row r="2118" spans="1:1" x14ac:dyDescent="0.3">
      <c r="A2118" s="17">
        <v>24790</v>
      </c>
    </row>
    <row r="2119" spans="1:1" x14ac:dyDescent="0.3">
      <c r="A2119" s="17">
        <v>25088</v>
      </c>
    </row>
    <row r="2120" spans="1:1" x14ac:dyDescent="0.3">
      <c r="A2120" s="17">
        <v>25132</v>
      </c>
    </row>
    <row r="2121" spans="1:1" x14ac:dyDescent="0.3">
      <c r="A2121" s="17">
        <v>25174</v>
      </c>
    </row>
    <row r="2122" spans="1:1" x14ac:dyDescent="0.3">
      <c r="A2122" s="17">
        <v>25312</v>
      </c>
    </row>
    <row r="2123" spans="1:1" x14ac:dyDescent="0.3">
      <c r="A2123" s="17">
        <v>25375</v>
      </c>
    </row>
    <row r="2124" spans="1:1" x14ac:dyDescent="0.3">
      <c r="A2124" s="17">
        <v>25388</v>
      </c>
    </row>
    <row r="2125" spans="1:1" x14ac:dyDescent="0.3">
      <c r="A2125" s="17">
        <v>25430.66</v>
      </c>
    </row>
    <row r="2126" spans="1:1" x14ac:dyDescent="0.3">
      <c r="A2126" s="17">
        <v>25445</v>
      </c>
    </row>
    <row r="2127" spans="1:1" x14ac:dyDescent="0.3">
      <c r="A2127" s="17">
        <v>25568</v>
      </c>
    </row>
    <row r="2128" spans="1:1" x14ac:dyDescent="0.3">
      <c r="A2128" s="17">
        <v>25577.56</v>
      </c>
    </row>
    <row r="2129" spans="1:1" x14ac:dyDescent="0.3">
      <c r="A2129" s="17">
        <v>25648</v>
      </c>
    </row>
    <row r="2130" spans="1:1" x14ac:dyDescent="0.3">
      <c r="A2130" s="17">
        <v>25655</v>
      </c>
    </row>
    <row r="2131" spans="1:1" x14ac:dyDescent="0.3">
      <c r="A2131" s="17">
        <v>25740</v>
      </c>
    </row>
    <row r="2132" spans="1:1" x14ac:dyDescent="0.3">
      <c r="A2132" s="17">
        <v>25800</v>
      </c>
    </row>
    <row r="2133" spans="1:1" x14ac:dyDescent="0.3">
      <c r="A2133" s="17">
        <v>26024</v>
      </c>
    </row>
    <row r="2134" spans="1:1" x14ac:dyDescent="0.3">
      <c r="A2134" s="17">
        <v>26100</v>
      </c>
    </row>
    <row r="2135" spans="1:1" x14ac:dyDescent="0.3">
      <c r="A2135" s="17">
        <v>26182.5</v>
      </c>
    </row>
    <row r="2136" spans="1:1" x14ac:dyDescent="0.3">
      <c r="A2136" s="17">
        <v>26233.45</v>
      </c>
    </row>
    <row r="2137" spans="1:1" x14ac:dyDescent="0.3">
      <c r="A2137" s="17">
        <v>26241</v>
      </c>
    </row>
    <row r="2138" spans="1:1" x14ac:dyDescent="0.3">
      <c r="A2138" s="17">
        <v>26305.97</v>
      </c>
    </row>
    <row r="2139" spans="1:1" x14ac:dyDescent="0.3">
      <c r="A2139" s="17">
        <v>26349</v>
      </c>
    </row>
    <row r="2140" spans="1:1" x14ac:dyDescent="0.3">
      <c r="A2140" s="17">
        <v>26360</v>
      </c>
    </row>
    <row r="2141" spans="1:1" x14ac:dyDescent="0.3">
      <c r="A2141" s="17">
        <v>26438</v>
      </c>
    </row>
    <row r="2142" spans="1:1" x14ac:dyDescent="0.3">
      <c r="A2142" s="17">
        <v>26445</v>
      </c>
    </row>
    <row r="2143" spans="1:1" x14ac:dyDescent="0.3">
      <c r="A2143" s="17">
        <v>26452</v>
      </c>
    </row>
    <row r="2144" spans="1:1" x14ac:dyDescent="0.3">
      <c r="A2144" s="17">
        <v>26480</v>
      </c>
    </row>
    <row r="2145" spans="1:1" x14ac:dyDescent="0.3">
      <c r="A2145" s="17">
        <v>26495.5</v>
      </c>
    </row>
    <row r="2146" spans="1:1" x14ac:dyDescent="0.3">
      <c r="A2146" s="17">
        <v>26577</v>
      </c>
    </row>
    <row r="2147" spans="1:1" x14ac:dyDescent="0.3">
      <c r="A2147" s="17">
        <v>26619</v>
      </c>
    </row>
    <row r="2148" spans="1:1" x14ac:dyDescent="0.3">
      <c r="A2148" s="17">
        <v>26744.11</v>
      </c>
    </row>
    <row r="2149" spans="1:1" x14ac:dyDescent="0.3">
      <c r="A2149" s="17">
        <v>26978</v>
      </c>
    </row>
    <row r="2150" spans="1:1" x14ac:dyDescent="0.3">
      <c r="A2150" s="17">
        <v>27189</v>
      </c>
    </row>
    <row r="2151" spans="1:1" x14ac:dyDescent="0.3">
      <c r="A2151" s="17">
        <v>27196.71</v>
      </c>
    </row>
    <row r="2152" spans="1:1" x14ac:dyDescent="0.3">
      <c r="A2152" s="17">
        <v>27197.22</v>
      </c>
    </row>
    <row r="2153" spans="1:1" x14ac:dyDescent="0.3">
      <c r="A2153" s="17">
        <v>27541</v>
      </c>
    </row>
    <row r="2154" spans="1:1" x14ac:dyDescent="0.3">
      <c r="A2154" s="17">
        <v>27600.2</v>
      </c>
    </row>
    <row r="2155" spans="1:1" x14ac:dyDescent="0.3">
      <c r="A2155" s="17">
        <v>27675</v>
      </c>
    </row>
    <row r="2156" spans="1:1" x14ac:dyDescent="0.3">
      <c r="A2156" s="17">
        <v>27849.22</v>
      </c>
    </row>
    <row r="2157" spans="1:1" x14ac:dyDescent="0.3">
      <c r="A2157" s="17">
        <v>28067.34</v>
      </c>
    </row>
    <row r="2158" spans="1:1" x14ac:dyDescent="0.3">
      <c r="A2158" s="17">
        <v>28067.57</v>
      </c>
    </row>
    <row r="2159" spans="1:1" x14ac:dyDescent="0.3">
      <c r="A2159" s="17">
        <v>28167.25</v>
      </c>
    </row>
    <row r="2160" spans="1:1" x14ac:dyDescent="0.3">
      <c r="A2160" s="17">
        <v>28276</v>
      </c>
    </row>
    <row r="2161" spans="1:1" x14ac:dyDescent="0.3">
      <c r="A2161" s="17">
        <v>28300.45</v>
      </c>
    </row>
    <row r="2162" spans="1:1" x14ac:dyDescent="0.3">
      <c r="A2162" s="17">
        <v>28474</v>
      </c>
    </row>
    <row r="2163" spans="1:1" x14ac:dyDescent="0.3">
      <c r="A2163" s="17">
        <v>28520</v>
      </c>
    </row>
    <row r="2164" spans="1:1" x14ac:dyDescent="0.3">
      <c r="A2164" s="17">
        <v>28633.5</v>
      </c>
    </row>
    <row r="2165" spans="1:1" x14ac:dyDescent="0.3">
      <c r="A2165" s="17">
        <v>28690</v>
      </c>
    </row>
    <row r="2166" spans="1:1" x14ac:dyDescent="0.3">
      <c r="A2166" s="17">
        <v>28728</v>
      </c>
    </row>
    <row r="2167" spans="1:1" x14ac:dyDescent="0.3">
      <c r="A2167" s="17">
        <v>28817</v>
      </c>
    </row>
    <row r="2168" spans="1:1" x14ac:dyDescent="0.3">
      <c r="A2168" s="17">
        <v>28986.16</v>
      </c>
    </row>
    <row r="2169" spans="1:1" x14ac:dyDescent="0.3">
      <c r="A2169" s="17">
        <v>29089</v>
      </c>
    </row>
    <row r="2170" spans="1:1" x14ac:dyDescent="0.3">
      <c r="A2170" s="17">
        <v>29209.78</v>
      </c>
    </row>
    <row r="2171" spans="1:1" x14ac:dyDescent="0.3">
      <c r="A2171" s="17">
        <v>29520.27</v>
      </c>
    </row>
    <row r="2172" spans="1:1" x14ac:dyDescent="0.3">
      <c r="A2172" s="17">
        <v>29531</v>
      </c>
    </row>
    <row r="2173" spans="1:1" x14ac:dyDescent="0.3">
      <c r="A2173" s="17">
        <v>29681.55</v>
      </c>
    </row>
    <row r="2174" spans="1:1" x14ac:dyDescent="0.3">
      <c r="A2174" s="17">
        <v>29939</v>
      </c>
    </row>
    <row r="2175" spans="1:1" x14ac:dyDescent="0.3">
      <c r="A2175" s="17">
        <v>30026</v>
      </c>
    </row>
    <row r="2176" spans="1:1" x14ac:dyDescent="0.3">
      <c r="A2176" s="17">
        <v>30037.01</v>
      </c>
    </row>
    <row r="2177" spans="1:1" x14ac:dyDescent="0.3">
      <c r="A2177" s="17">
        <v>30047.64</v>
      </c>
    </row>
    <row r="2178" spans="1:1" x14ac:dyDescent="0.3">
      <c r="A2178" s="17">
        <v>30112</v>
      </c>
    </row>
    <row r="2179" spans="1:1" x14ac:dyDescent="0.3">
      <c r="A2179" s="17">
        <v>30177</v>
      </c>
    </row>
    <row r="2180" spans="1:1" x14ac:dyDescent="0.3">
      <c r="A2180" s="17">
        <v>30226</v>
      </c>
    </row>
    <row r="2181" spans="1:1" x14ac:dyDescent="0.3">
      <c r="A2181" s="17">
        <v>30241</v>
      </c>
    </row>
    <row r="2182" spans="1:1" x14ac:dyDescent="0.3">
      <c r="A2182" s="17">
        <v>30274</v>
      </c>
    </row>
    <row r="2183" spans="1:1" x14ac:dyDescent="0.3">
      <c r="A2183" s="17">
        <v>30303.24</v>
      </c>
    </row>
    <row r="2184" spans="1:1" x14ac:dyDescent="0.3">
      <c r="A2184" s="17">
        <v>30315</v>
      </c>
    </row>
    <row r="2185" spans="1:1" x14ac:dyDescent="0.3">
      <c r="A2185" s="17">
        <v>30334.83</v>
      </c>
    </row>
    <row r="2186" spans="1:1" x14ac:dyDescent="0.3">
      <c r="A2186" s="17">
        <v>30383.32</v>
      </c>
    </row>
    <row r="2187" spans="1:1" x14ac:dyDescent="0.3">
      <c r="A2187" s="17">
        <v>30505</v>
      </c>
    </row>
    <row r="2188" spans="1:1" x14ac:dyDescent="0.3">
      <c r="A2188" s="17">
        <v>30608.59</v>
      </c>
    </row>
    <row r="2189" spans="1:1" x14ac:dyDescent="0.3">
      <c r="A2189" s="17">
        <v>30610</v>
      </c>
    </row>
    <row r="2190" spans="1:1" x14ac:dyDescent="0.3">
      <c r="A2190" s="17">
        <v>30675</v>
      </c>
    </row>
    <row r="2191" spans="1:1" x14ac:dyDescent="0.3">
      <c r="A2191" s="17">
        <v>30751</v>
      </c>
    </row>
    <row r="2192" spans="1:1" x14ac:dyDescent="0.3">
      <c r="A2192" s="17">
        <v>30805</v>
      </c>
    </row>
    <row r="2193" spans="1:1" x14ac:dyDescent="0.3">
      <c r="A2193" s="17">
        <v>30866</v>
      </c>
    </row>
    <row r="2194" spans="1:1" x14ac:dyDescent="0.3">
      <c r="A2194" s="17">
        <v>30891.1</v>
      </c>
    </row>
    <row r="2195" spans="1:1" x14ac:dyDescent="0.3">
      <c r="A2195" s="17">
        <v>31272.92</v>
      </c>
    </row>
    <row r="2196" spans="1:1" x14ac:dyDescent="0.3">
      <c r="A2196" s="17">
        <v>31275.599999999999</v>
      </c>
    </row>
    <row r="2197" spans="1:1" x14ac:dyDescent="0.3">
      <c r="A2197" s="17">
        <v>31291</v>
      </c>
    </row>
    <row r="2198" spans="1:1" x14ac:dyDescent="0.3">
      <c r="A2198" s="17">
        <v>31330</v>
      </c>
    </row>
    <row r="2199" spans="1:1" x14ac:dyDescent="0.3">
      <c r="A2199" s="17">
        <v>31404</v>
      </c>
    </row>
    <row r="2200" spans="1:1" x14ac:dyDescent="0.3">
      <c r="A2200" s="17">
        <v>31522</v>
      </c>
    </row>
    <row r="2201" spans="1:1" x14ac:dyDescent="0.3">
      <c r="A2201" s="17">
        <v>31675</v>
      </c>
    </row>
    <row r="2202" spans="1:1" x14ac:dyDescent="0.3">
      <c r="A2202" s="17">
        <v>31683</v>
      </c>
    </row>
    <row r="2203" spans="1:1" x14ac:dyDescent="0.3">
      <c r="A2203" s="17">
        <v>31754.69</v>
      </c>
    </row>
    <row r="2204" spans="1:1" x14ac:dyDescent="0.3">
      <c r="A2204" s="17">
        <v>31820.5</v>
      </c>
    </row>
    <row r="2205" spans="1:1" x14ac:dyDescent="0.3">
      <c r="A2205" s="17">
        <v>31896.33</v>
      </c>
    </row>
    <row r="2206" spans="1:1" x14ac:dyDescent="0.3">
      <c r="A2206" s="17">
        <v>32006.67</v>
      </c>
    </row>
    <row r="2207" spans="1:1" x14ac:dyDescent="0.3">
      <c r="A2207" s="17">
        <v>32035.51</v>
      </c>
    </row>
    <row r="2208" spans="1:1" x14ac:dyDescent="0.3">
      <c r="A2208" s="17">
        <v>32075</v>
      </c>
    </row>
    <row r="2209" spans="1:1" x14ac:dyDescent="0.3">
      <c r="A2209" s="17">
        <v>32172.66</v>
      </c>
    </row>
    <row r="2210" spans="1:1" x14ac:dyDescent="0.3">
      <c r="A2210" s="17">
        <v>32616</v>
      </c>
    </row>
    <row r="2211" spans="1:1" x14ac:dyDescent="0.3">
      <c r="A2211" s="17">
        <v>32745</v>
      </c>
    </row>
    <row r="2212" spans="1:1" x14ac:dyDescent="0.3">
      <c r="A2212" s="17">
        <v>32865.300000000003</v>
      </c>
    </row>
    <row r="2213" spans="1:1" x14ac:dyDescent="0.3">
      <c r="A2213" s="17">
        <v>32903</v>
      </c>
    </row>
    <row r="2214" spans="1:1" x14ac:dyDescent="0.3">
      <c r="A2214" s="17">
        <v>33006</v>
      </c>
    </row>
    <row r="2215" spans="1:1" x14ac:dyDescent="0.3">
      <c r="A2215" s="17">
        <v>33229</v>
      </c>
    </row>
    <row r="2216" spans="1:1" x14ac:dyDescent="0.3">
      <c r="A2216" s="17">
        <v>33370.769999999997</v>
      </c>
    </row>
    <row r="2217" spans="1:1" x14ac:dyDescent="0.3">
      <c r="A2217" s="17">
        <v>33393</v>
      </c>
    </row>
    <row r="2218" spans="1:1" x14ac:dyDescent="0.3">
      <c r="A2218" s="17">
        <v>33393.339999999997</v>
      </c>
    </row>
    <row r="2219" spans="1:1" x14ac:dyDescent="0.3">
      <c r="A2219" s="17">
        <v>33486</v>
      </c>
    </row>
    <row r="2220" spans="1:1" x14ac:dyDescent="0.3">
      <c r="A2220" s="17">
        <v>33641</v>
      </c>
    </row>
    <row r="2221" spans="1:1" x14ac:dyDescent="0.3">
      <c r="A2221" s="17">
        <v>33791</v>
      </c>
    </row>
    <row r="2222" spans="1:1" x14ac:dyDescent="0.3">
      <c r="A2222" s="17">
        <v>33892</v>
      </c>
    </row>
    <row r="2223" spans="1:1" x14ac:dyDescent="0.3">
      <c r="A2223" s="17">
        <v>34090.629999999997</v>
      </c>
    </row>
    <row r="2224" spans="1:1" x14ac:dyDescent="0.3">
      <c r="A2224" s="17">
        <v>34198</v>
      </c>
    </row>
    <row r="2225" spans="1:1" x14ac:dyDescent="0.3">
      <c r="A2225" s="17">
        <v>34660</v>
      </c>
    </row>
    <row r="2226" spans="1:1" x14ac:dyDescent="0.3">
      <c r="A2226" s="17">
        <v>34676</v>
      </c>
    </row>
    <row r="2227" spans="1:1" x14ac:dyDescent="0.3">
      <c r="A2227" s="17">
        <v>35076</v>
      </c>
    </row>
    <row r="2228" spans="1:1" x14ac:dyDescent="0.3">
      <c r="A2228" s="17">
        <v>35123</v>
      </c>
    </row>
    <row r="2229" spans="1:1" x14ac:dyDescent="0.3">
      <c r="A2229" s="17">
        <v>35135</v>
      </c>
    </row>
    <row r="2230" spans="1:1" x14ac:dyDescent="0.3">
      <c r="A2230" s="17">
        <v>35275.64</v>
      </c>
    </row>
    <row r="2231" spans="1:1" x14ac:dyDescent="0.3">
      <c r="A2231" s="17">
        <v>35296</v>
      </c>
    </row>
    <row r="2232" spans="1:1" x14ac:dyDescent="0.3">
      <c r="A2232" s="17">
        <v>35307</v>
      </c>
    </row>
    <row r="2233" spans="1:1" x14ac:dyDescent="0.3">
      <c r="A2233" s="17">
        <v>35338</v>
      </c>
    </row>
    <row r="2234" spans="1:1" x14ac:dyDescent="0.3">
      <c r="A2234" s="17">
        <v>35389.129999999997</v>
      </c>
    </row>
    <row r="2235" spans="1:1" x14ac:dyDescent="0.3">
      <c r="A2235" s="17">
        <v>35640</v>
      </c>
    </row>
    <row r="2236" spans="1:1" x14ac:dyDescent="0.3">
      <c r="A2236" s="17">
        <v>35848</v>
      </c>
    </row>
    <row r="2237" spans="1:1" x14ac:dyDescent="0.3">
      <c r="A2237" s="17">
        <v>35932</v>
      </c>
    </row>
    <row r="2238" spans="1:1" x14ac:dyDescent="0.3">
      <c r="A2238" s="17">
        <v>36082</v>
      </c>
    </row>
    <row r="2239" spans="1:1" x14ac:dyDescent="0.3">
      <c r="A2239" s="17">
        <v>37104.03</v>
      </c>
    </row>
    <row r="2240" spans="1:1" x14ac:dyDescent="0.3">
      <c r="A2240" s="17">
        <v>37354.269999999997</v>
      </c>
    </row>
    <row r="2241" spans="1:1" x14ac:dyDescent="0.3">
      <c r="A2241" s="17">
        <v>37994</v>
      </c>
    </row>
    <row r="2242" spans="1:1" x14ac:dyDescent="0.3">
      <c r="A2242" s="17">
        <v>38082.69</v>
      </c>
    </row>
    <row r="2243" spans="1:1" x14ac:dyDescent="0.3">
      <c r="A2243" s="17">
        <v>38500</v>
      </c>
    </row>
    <row r="2244" spans="1:1" x14ac:dyDescent="0.3">
      <c r="A2244" s="17">
        <v>38743.839999999997</v>
      </c>
    </row>
    <row r="2245" spans="1:1" x14ac:dyDescent="0.3">
      <c r="A2245" s="17">
        <v>38876.949999999997</v>
      </c>
    </row>
    <row r="2246" spans="1:1" x14ac:dyDescent="0.3">
      <c r="A2246" s="17">
        <v>39131</v>
      </c>
    </row>
    <row r="2247" spans="1:1" x14ac:dyDescent="0.3">
      <c r="A2247" s="17">
        <v>39137</v>
      </c>
    </row>
    <row r="2248" spans="1:1" x14ac:dyDescent="0.3">
      <c r="A2248" s="17">
        <v>39304</v>
      </c>
    </row>
    <row r="2249" spans="1:1" x14ac:dyDescent="0.3">
      <c r="A2249" s="17">
        <v>39304.01</v>
      </c>
    </row>
    <row r="2250" spans="1:1" x14ac:dyDescent="0.3">
      <c r="A2250" s="17">
        <v>39500.5</v>
      </c>
    </row>
    <row r="2251" spans="1:1" x14ac:dyDescent="0.3">
      <c r="A2251" s="17">
        <v>39550.5</v>
      </c>
    </row>
    <row r="2252" spans="1:1" x14ac:dyDescent="0.3">
      <c r="A2252" s="17">
        <v>39693.279999999999</v>
      </c>
    </row>
    <row r="2253" spans="1:1" x14ac:dyDescent="0.3">
      <c r="A2253" s="17">
        <v>39757</v>
      </c>
    </row>
    <row r="2254" spans="1:1" x14ac:dyDescent="0.3">
      <c r="A2254" s="17">
        <v>40043.25</v>
      </c>
    </row>
    <row r="2255" spans="1:1" x14ac:dyDescent="0.3">
      <c r="A2255" s="17">
        <v>40055</v>
      </c>
    </row>
    <row r="2256" spans="1:1" x14ac:dyDescent="0.3">
      <c r="A2256" s="17">
        <v>40079</v>
      </c>
    </row>
    <row r="2257" spans="1:1" x14ac:dyDescent="0.3">
      <c r="A2257" s="17">
        <v>40140.01</v>
      </c>
    </row>
    <row r="2258" spans="1:1" x14ac:dyDescent="0.3">
      <c r="A2258" s="17">
        <v>40153</v>
      </c>
    </row>
    <row r="2259" spans="1:1" x14ac:dyDescent="0.3">
      <c r="A2259" s="17">
        <v>40280</v>
      </c>
    </row>
    <row r="2260" spans="1:1" x14ac:dyDescent="0.3">
      <c r="A2260" s="17">
        <v>40357</v>
      </c>
    </row>
    <row r="2261" spans="1:1" x14ac:dyDescent="0.3">
      <c r="A2261" s="17">
        <v>40404</v>
      </c>
    </row>
    <row r="2262" spans="1:1" x14ac:dyDescent="0.3">
      <c r="A2262" s="17">
        <v>40502.99</v>
      </c>
    </row>
    <row r="2263" spans="1:1" x14ac:dyDescent="0.3">
      <c r="A2263" s="17">
        <v>40594</v>
      </c>
    </row>
    <row r="2264" spans="1:1" x14ac:dyDescent="0.3">
      <c r="A2264" s="17">
        <v>40690</v>
      </c>
    </row>
    <row r="2265" spans="1:1" x14ac:dyDescent="0.3">
      <c r="A2265" s="17">
        <v>40850</v>
      </c>
    </row>
    <row r="2266" spans="1:1" x14ac:dyDescent="0.3">
      <c r="A2266" s="17">
        <v>41000</v>
      </c>
    </row>
    <row r="2267" spans="1:1" x14ac:dyDescent="0.3">
      <c r="A2267" s="17">
        <v>41500</v>
      </c>
    </row>
    <row r="2268" spans="1:1" x14ac:dyDescent="0.3">
      <c r="A2268" s="17">
        <v>41850.46</v>
      </c>
    </row>
    <row r="2269" spans="1:1" x14ac:dyDescent="0.3">
      <c r="A2269" s="17">
        <v>41950</v>
      </c>
    </row>
    <row r="2270" spans="1:1" x14ac:dyDescent="0.3">
      <c r="A2270" s="17">
        <v>42086.42</v>
      </c>
    </row>
    <row r="2271" spans="1:1" x14ac:dyDescent="0.3">
      <c r="A2271" s="17">
        <v>42311</v>
      </c>
    </row>
    <row r="2272" spans="1:1" x14ac:dyDescent="0.3">
      <c r="A2272" s="17">
        <v>42642</v>
      </c>
    </row>
    <row r="2273" spans="1:1" x14ac:dyDescent="0.3">
      <c r="A2273" s="17">
        <v>43015</v>
      </c>
    </row>
    <row r="2274" spans="1:1" x14ac:dyDescent="0.3">
      <c r="A2274" s="17">
        <v>43037</v>
      </c>
    </row>
    <row r="2275" spans="1:1" x14ac:dyDescent="0.3">
      <c r="A2275" s="17">
        <v>43296</v>
      </c>
    </row>
    <row r="2276" spans="1:1" x14ac:dyDescent="0.3">
      <c r="A2276" s="17">
        <v>43758</v>
      </c>
    </row>
    <row r="2277" spans="1:1" x14ac:dyDescent="0.3">
      <c r="A2277" s="17">
        <v>44388</v>
      </c>
    </row>
    <row r="2278" spans="1:1" x14ac:dyDescent="0.3">
      <c r="A2278" s="17">
        <v>44636.2</v>
      </c>
    </row>
    <row r="2279" spans="1:1" x14ac:dyDescent="0.3">
      <c r="A2279" s="17">
        <v>44669</v>
      </c>
    </row>
    <row r="2280" spans="1:1" x14ac:dyDescent="0.3">
      <c r="A2280" s="17">
        <v>45041</v>
      </c>
    </row>
    <row r="2281" spans="1:1" x14ac:dyDescent="0.3">
      <c r="A2281" s="17">
        <v>45126</v>
      </c>
    </row>
    <row r="2282" spans="1:1" x14ac:dyDescent="0.3">
      <c r="A2282" s="17">
        <v>45535</v>
      </c>
    </row>
    <row r="2283" spans="1:1" x14ac:dyDescent="0.3">
      <c r="A2283" s="17">
        <v>45979.01</v>
      </c>
    </row>
    <row r="2284" spans="1:1" x14ac:dyDescent="0.3">
      <c r="A2284" s="17">
        <v>46032</v>
      </c>
    </row>
    <row r="2285" spans="1:1" x14ac:dyDescent="0.3">
      <c r="A2285" s="17">
        <v>46100.69</v>
      </c>
    </row>
    <row r="2286" spans="1:1" x14ac:dyDescent="0.3">
      <c r="A2286" s="17">
        <v>46643.07</v>
      </c>
    </row>
    <row r="2287" spans="1:1" x14ac:dyDescent="0.3">
      <c r="A2287" s="17">
        <v>47074</v>
      </c>
    </row>
    <row r="2288" spans="1:1" x14ac:dyDescent="0.3">
      <c r="A2288" s="17">
        <v>47189</v>
      </c>
    </row>
    <row r="2289" spans="1:1" x14ac:dyDescent="0.3">
      <c r="A2289" s="17">
        <v>47327</v>
      </c>
    </row>
    <row r="2290" spans="1:1" x14ac:dyDescent="0.3">
      <c r="A2290" s="17">
        <v>47665</v>
      </c>
    </row>
    <row r="2291" spans="1:1" x14ac:dyDescent="0.3">
      <c r="A2291" s="17">
        <v>47978</v>
      </c>
    </row>
    <row r="2292" spans="1:1" x14ac:dyDescent="0.3">
      <c r="A2292" s="17">
        <v>48434</v>
      </c>
    </row>
    <row r="2293" spans="1:1" x14ac:dyDescent="0.3">
      <c r="A2293" s="17">
        <v>49100</v>
      </c>
    </row>
    <row r="2294" spans="1:1" x14ac:dyDescent="0.3">
      <c r="A2294" s="17">
        <v>49321</v>
      </c>
    </row>
    <row r="2295" spans="1:1" x14ac:dyDescent="0.3">
      <c r="A2295" s="17">
        <v>49588</v>
      </c>
    </row>
    <row r="2296" spans="1:1" x14ac:dyDescent="0.3">
      <c r="A2296" s="17">
        <v>49811</v>
      </c>
    </row>
    <row r="2297" spans="1:1" x14ac:dyDescent="0.3">
      <c r="A2297" s="17">
        <v>49830</v>
      </c>
    </row>
    <row r="2298" spans="1:1" x14ac:dyDescent="0.3">
      <c r="A2298" s="17">
        <v>50091</v>
      </c>
    </row>
    <row r="2299" spans="1:1" x14ac:dyDescent="0.3">
      <c r="A2299" s="17">
        <v>50251.41</v>
      </c>
    </row>
    <row r="2300" spans="1:1" x14ac:dyDescent="0.3">
      <c r="A2300" s="17">
        <v>50653.11</v>
      </c>
    </row>
    <row r="2301" spans="1:1" x14ac:dyDescent="0.3">
      <c r="A2301" s="17">
        <v>50803</v>
      </c>
    </row>
    <row r="2302" spans="1:1" x14ac:dyDescent="0.3">
      <c r="A2302" s="17">
        <v>50863</v>
      </c>
    </row>
    <row r="2303" spans="1:1" x14ac:dyDescent="0.3">
      <c r="A2303" s="17">
        <v>51149</v>
      </c>
    </row>
    <row r="2304" spans="1:1" x14ac:dyDescent="0.3">
      <c r="A2304" s="17">
        <v>51184</v>
      </c>
    </row>
    <row r="2305" spans="1:1" x14ac:dyDescent="0.3">
      <c r="A2305" s="17">
        <v>51514.5</v>
      </c>
    </row>
    <row r="2306" spans="1:1" x14ac:dyDescent="0.3">
      <c r="A2306" s="17">
        <v>51544</v>
      </c>
    </row>
    <row r="2307" spans="1:1" x14ac:dyDescent="0.3">
      <c r="A2307" s="17">
        <v>51605.31</v>
      </c>
    </row>
    <row r="2308" spans="1:1" x14ac:dyDescent="0.3">
      <c r="A2308" s="17">
        <v>51906</v>
      </c>
    </row>
    <row r="2309" spans="1:1" x14ac:dyDescent="0.3">
      <c r="A2309" s="17">
        <v>52198</v>
      </c>
    </row>
    <row r="2310" spans="1:1" x14ac:dyDescent="0.3">
      <c r="A2310" s="17">
        <v>52576</v>
      </c>
    </row>
    <row r="2311" spans="1:1" x14ac:dyDescent="0.3">
      <c r="A2311" s="17">
        <v>53001.3</v>
      </c>
    </row>
    <row r="2312" spans="1:1" x14ac:dyDescent="0.3">
      <c r="A2312" s="17">
        <v>53157</v>
      </c>
    </row>
    <row r="2313" spans="1:1" x14ac:dyDescent="0.3">
      <c r="A2313" s="17">
        <v>53670.6</v>
      </c>
    </row>
    <row r="2314" spans="1:1" x14ac:dyDescent="0.3">
      <c r="A2314" s="17">
        <v>53737</v>
      </c>
    </row>
    <row r="2315" spans="1:1" x14ac:dyDescent="0.3">
      <c r="A2315" s="17">
        <v>53769</v>
      </c>
    </row>
    <row r="2316" spans="1:1" x14ac:dyDescent="0.3">
      <c r="A2316" s="17">
        <v>53771</v>
      </c>
    </row>
    <row r="2317" spans="1:1" x14ac:dyDescent="0.3">
      <c r="A2317" s="17">
        <v>54116.28</v>
      </c>
    </row>
    <row r="2318" spans="1:1" x14ac:dyDescent="0.3">
      <c r="A2318" s="17">
        <v>55201.52</v>
      </c>
    </row>
    <row r="2319" spans="1:1" x14ac:dyDescent="0.3">
      <c r="A2319" s="17">
        <v>55223</v>
      </c>
    </row>
    <row r="2320" spans="1:1" x14ac:dyDescent="0.3">
      <c r="A2320" s="17">
        <v>56079.83</v>
      </c>
    </row>
    <row r="2321" spans="1:1" x14ac:dyDescent="0.3">
      <c r="A2321" s="17">
        <v>56146</v>
      </c>
    </row>
    <row r="2322" spans="1:1" x14ac:dyDescent="0.3">
      <c r="A2322" s="17">
        <v>56590</v>
      </c>
    </row>
    <row r="2323" spans="1:1" x14ac:dyDescent="0.3">
      <c r="A2323" s="17">
        <v>56618</v>
      </c>
    </row>
    <row r="2324" spans="1:1" x14ac:dyDescent="0.3">
      <c r="A2324" s="17">
        <v>57197</v>
      </c>
    </row>
    <row r="2325" spans="1:1" x14ac:dyDescent="0.3">
      <c r="A2325" s="17">
        <v>57342</v>
      </c>
    </row>
    <row r="2326" spans="1:1" x14ac:dyDescent="0.3">
      <c r="A2326" s="17">
        <v>57754</v>
      </c>
    </row>
    <row r="2327" spans="1:1" x14ac:dyDescent="0.3">
      <c r="A2327" s="17">
        <v>57817</v>
      </c>
    </row>
    <row r="2328" spans="1:1" x14ac:dyDescent="0.3">
      <c r="A2328" s="17">
        <v>58520.2</v>
      </c>
    </row>
    <row r="2329" spans="1:1" x14ac:dyDescent="0.3">
      <c r="A2329" s="17">
        <v>60046</v>
      </c>
    </row>
    <row r="2330" spans="1:1" x14ac:dyDescent="0.3">
      <c r="A2330" s="17">
        <v>60095.35</v>
      </c>
    </row>
    <row r="2331" spans="1:1" x14ac:dyDescent="0.3">
      <c r="A2331" s="17">
        <v>60175</v>
      </c>
    </row>
    <row r="2332" spans="1:1" x14ac:dyDescent="0.3">
      <c r="A2332" s="17">
        <v>60180</v>
      </c>
    </row>
    <row r="2333" spans="1:1" x14ac:dyDescent="0.3">
      <c r="A2333" s="17">
        <v>60450.1</v>
      </c>
    </row>
    <row r="2334" spans="1:1" x14ac:dyDescent="0.3">
      <c r="A2334" s="17">
        <v>63460.18</v>
      </c>
    </row>
    <row r="2335" spans="1:1" x14ac:dyDescent="0.3">
      <c r="A2335" s="17">
        <v>63527</v>
      </c>
    </row>
    <row r="2336" spans="1:1" x14ac:dyDescent="0.3">
      <c r="A2336" s="17">
        <v>64203.33</v>
      </c>
    </row>
    <row r="2337" spans="1:1" x14ac:dyDescent="0.3">
      <c r="A2337" s="17">
        <v>64974</v>
      </c>
    </row>
    <row r="2338" spans="1:1" x14ac:dyDescent="0.3">
      <c r="A2338" s="17">
        <v>65313</v>
      </c>
    </row>
    <row r="2339" spans="1:1" x14ac:dyDescent="0.3">
      <c r="A2339" s="17">
        <v>65924.38</v>
      </c>
    </row>
    <row r="2340" spans="1:1" x14ac:dyDescent="0.3">
      <c r="A2340" s="17">
        <v>66458.23</v>
      </c>
    </row>
    <row r="2341" spans="1:1" x14ac:dyDescent="0.3">
      <c r="A2341" s="17">
        <v>66554.559999999998</v>
      </c>
    </row>
    <row r="2342" spans="1:1" x14ac:dyDescent="0.3">
      <c r="A2342" s="17">
        <v>67856</v>
      </c>
    </row>
    <row r="2343" spans="1:1" x14ac:dyDescent="0.3">
      <c r="A2343" s="17">
        <v>69465.33</v>
      </c>
    </row>
    <row r="2344" spans="1:1" x14ac:dyDescent="0.3">
      <c r="A2344" s="17">
        <v>71748</v>
      </c>
    </row>
    <row r="2345" spans="1:1" x14ac:dyDescent="0.3">
      <c r="A2345" s="17">
        <v>71771</v>
      </c>
    </row>
    <row r="2346" spans="1:1" x14ac:dyDescent="0.3">
      <c r="A2346" s="17">
        <v>73552</v>
      </c>
    </row>
    <row r="2347" spans="1:1" x14ac:dyDescent="0.3">
      <c r="A2347" s="17">
        <v>73818.240000000005</v>
      </c>
    </row>
    <row r="2348" spans="1:1" x14ac:dyDescent="0.3">
      <c r="A2348" s="17">
        <v>74026</v>
      </c>
    </row>
    <row r="2349" spans="1:1" x14ac:dyDescent="0.3">
      <c r="A2349" s="17">
        <v>74134</v>
      </c>
    </row>
    <row r="2350" spans="1:1" x14ac:dyDescent="0.3">
      <c r="A2350" s="17">
        <v>75029.48</v>
      </c>
    </row>
    <row r="2351" spans="1:1" x14ac:dyDescent="0.3">
      <c r="A2351" s="17">
        <v>75099.199999999997</v>
      </c>
    </row>
    <row r="2352" spans="1:1" x14ac:dyDescent="0.3">
      <c r="A2352" s="17">
        <v>76047</v>
      </c>
    </row>
    <row r="2353" spans="1:1" x14ac:dyDescent="0.3">
      <c r="A2353" s="17">
        <v>76105</v>
      </c>
    </row>
    <row r="2354" spans="1:1" x14ac:dyDescent="0.3">
      <c r="A2354" s="17">
        <v>76130.2</v>
      </c>
    </row>
    <row r="2355" spans="1:1" x14ac:dyDescent="0.3">
      <c r="A2355" s="17">
        <v>76726</v>
      </c>
    </row>
    <row r="2356" spans="1:1" x14ac:dyDescent="0.3">
      <c r="A2356" s="17">
        <v>76949.820000000007</v>
      </c>
    </row>
    <row r="2357" spans="1:1" x14ac:dyDescent="0.3">
      <c r="A2357" s="17">
        <v>77710.8</v>
      </c>
    </row>
    <row r="2358" spans="1:1" x14ac:dyDescent="0.3">
      <c r="A2358" s="17">
        <v>79173</v>
      </c>
    </row>
    <row r="2359" spans="1:1" x14ac:dyDescent="0.3">
      <c r="A2359" s="17">
        <v>79335.360000000001</v>
      </c>
    </row>
    <row r="2360" spans="1:1" x14ac:dyDescent="0.3">
      <c r="A2360" s="17">
        <v>79686.05</v>
      </c>
    </row>
    <row r="2361" spans="1:1" x14ac:dyDescent="0.3">
      <c r="A2361" s="17">
        <v>80070</v>
      </c>
    </row>
    <row r="2362" spans="1:1" x14ac:dyDescent="0.3">
      <c r="A2362" s="17">
        <v>81316</v>
      </c>
    </row>
    <row r="2363" spans="1:1" x14ac:dyDescent="0.3">
      <c r="A2363" s="17">
        <v>82532</v>
      </c>
    </row>
    <row r="2364" spans="1:1" x14ac:dyDescent="0.3">
      <c r="A2364" s="17">
        <v>84947</v>
      </c>
    </row>
    <row r="2365" spans="1:1" x14ac:dyDescent="0.3">
      <c r="A2365" s="17">
        <v>85192</v>
      </c>
    </row>
    <row r="2366" spans="1:1" x14ac:dyDescent="0.3">
      <c r="A2366" s="17">
        <v>86133</v>
      </c>
    </row>
    <row r="2367" spans="1:1" x14ac:dyDescent="0.3">
      <c r="A2367" s="17">
        <v>86492</v>
      </c>
    </row>
    <row r="2368" spans="1:1" x14ac:dyDescent="0.3">
      <c r="A2368" s="17">
        <v>92154.22</v>
      </c>
    </row>
    <row r="2369" spans="1:1" x14ac:dyDescent="0.3">
      <c r="A2369" s="17">
        <v>92340.21</v>
      </c>
    </row>
    <row r="2370" spans="1:1" x14ac:dyDescent="0.3">
      <c r="A2370" s="17">
        <v>92848.5</v>
      </c>
    </row>
    <row r="2371" spans="1:1" x14ac:dyDescent="0.3">
      <c r="A2371" s="17">
        <v>93374</v>
      </c>
    </row>
    <row r="2372" spans="1:1" x14ac:dyDescent="0.3">
      <c r="A2372" s="17">
        <v>96015.9</v>
      </c>
    </row>
    <row r="2373" spans="1:1" x14ac:dyDescent="0.3">
      <c r="A2373" s="17">
        <v>96248.960000000006</v>
      </c>
    </row>
    <row r="2374" spans="1:1" x14ac:dyDescent="0.3">
      <c r="A2374" s="17">
        <v>97273</v>
      </c>
    </row>
    <row r="2375" spans="1:1" x14ac:dyDescent="0.3">
      <c r="A2375" s="17">
        <v>98953.42</v>
      </c>
    </row>
    <row r="2376" spans="1:1" x14ac:dyDescent="0.3">
      <c r="A2376" s="17">
        <v>100036</v>
      </c>
    </row>
    <row r="2377" spans="1:1" x14ac:dyDescent="0.3">
      <c r="A2377" s="17">
        <v>100490.02</v>
      </c>
    </row>
    <row r="2378" spans="1:1" x14ac:dyDescent="0.3">
      <c r="A2378" s="17">
        <v>100824</v>
      </c>
    </row>
    <row r="2379" spans="1:1" x14ac:dyDescent="0.3">
      <c r="A2379" s="17">
        <v>100939</v>
      </c>
    </row>
    <row r="2380" spans="1:1" x14ac:dyDescent="0.3">
      <c r="A2380" s="17">
        <v>104146.51</v>
      </c>
    </row>
    <row r="2381" spans="1:1" x14ac:dyDescent="0.3">
      <c r="A2381" s="17">
        <v>105745</v>
      </c>
    </row>
    <row r="2382" spans="1:1" x14ac:dyDescent="0.3">
      <c r="A2382" s="17">
        <v>105881</v>
      </c>
    </row>
    <row r="2383" spans="1:1" x14ac:dyDescent="0.3">
      <c r="A2383" s="17">
        <v>106084.5</v>
      </c>
    </row>
    <row r="2384" spans="1:1" x14ac:dyDescent="0.3">
      <c r="A2384" s="17">
        <v>106222</v>
      </c>
    </row>
    <row r="2385" spans="1:1" x14ac:dyDescent="0.3">
      <c r="A2385" s="17">
        <v>106330.39</v>
      </c>
    </row>
    <row r="2386" spans="1:1" x14ac:dyDescent="0.3">
      <c r="A2386" s="17">
        <v>107148.74</v>
      </c>
    </row>
    <row r="2387" spans="1:1" x14ac:dyDescent="0.3">
      <c r="A2387" s="17">
        <v>107421.57</v>
      </c>
    </row>
    <row r="2388" spans="1:1" x14ac:dyDescent="0.3">
      <c r="A2388" s="17">
        <v>108397.11</v>
      </c>
    </row>
    <row r="2389" spans="1:1" x14ac:dyDescent="0.3">
      <c r="A2389" s="17">
        <v>110353.65</v>
      </c>
    </row>
    <row r="2390" spans="1:1" x14ac:dyDescent="0.3">
      <c r="A2390" s="17">
        <v>110538.12</v>
      </c>
    </row>
    <row r="2391" spans="1:1" x14ac:dyDescent="0.3">
      <c r="A2391" s="17">
        <v>112536</v>
      </c>
    </row>
    <row r="2392" spans="1:1" x14ac:dyDescent="0.3">
      <c r="A2392" s="17">
        <v>113015</v>
      </c>
    </row>
    <row r="2393" spans="1:1" x14ac:dyDescent="0.3">
      <c r="A2393" s="17">
        <v>114977</v>
      </c>
    </row>
    <row r="2394" spans="1:1" x14ac:dyDescent="0.3">
      <c r="A2394" s="17">
        <v>115297.5</v>
      </c>
    </row>
    <row r="2395" spans="1:1" x14ac:dyDescent="0.3">
      <c r="A2395" s="17">
        <v>115816</v>
      </c>
    </row>
    <row r="2396" spans="1:1" x14ac:dyDescent="0.3">
      <c r="A2396" s="17">
        <v>117108</v>
      </c>
    </row>
    <row r="2397" spans="1:1" x14ac:dyDescent="0.3">
      <c r="A2397" s="17">
        <v>117210.24000000001</v>
      </c>
    </row>
    <row r="2398" spans="1:1" x14ac:dyDescent="0.3">
      <c r="A2398" s="17">
        <v>120249</v>
      </c>
    </row>
    <row r="2399" spans="1:1" x14ac:dyDescent="0.3">
      <c r="A2399" s="17">
        <v>123444.12</v>
      </c>
    </row>
    <row r="2400" spans="1:1" x14ac:dyDescent="0.3">
      <c r="A2400" s="17">
        <v>123920</v>
      </c>
    </row>
    <row r="2401" spans="1:1" x14ac:dyDescent="0.3">
      <c r="A2401" s="17">
        <v>125137</v>
      </c>
    </row>
    <row r="2402" spans="1:1" x14ac:dyDescent="0.3">
      <c r="A2402" s="17">
        <v>126082.45</v>
      </c>
    </row>
    <row r="2403" spans="1:1" x14ac:dyDescent="0.3">
      <c r="A2403" s="17">
        <v>129748.82</v>
      </c>
    </row>
    <row r="2404" spans="1:1" x14ac:dyDescent="0.3">
      <c r="A2404" s="17">
        <v>136009.76</v>
      </c>
    </row>
    <row r="2405" spans="1:1" x14ac:dyDescent="0.3">
      <c r="A2405" s="17">
        <v>136924.35</v>
      </c>
    </row>
    <row r="2406" spans="1:1" x14ac:dyDescent="0.3">
      <c r="A2406" s="17">
        <v>137254.84</v>
      </c>
    </row>
    <row r="2407" spans="1:1" x14ac:dyDescent="0.3">
      <c r="A2407" s="17">
        <v>142483</v>
      </c>
    </row>
    <row r="2408" spans="1:1" x14ac:dyDescent="0.3">
      <c r="A2408" s="17">
        <v>147233.76999999999</v>
      </c>
    </row>
    <row r="2409" spans="1:1" x14ac:dyDescent="0.3">
      <c r="A2409" s="17">
        <v>150102</v>
      </c>
    </row>
    <row r="2410" spans="1:1" x14ac:dyDescent="0.3">
      <c r="A2410" s="17">
        <v>152165</v>
      </c>
    </row>
    <row r="2411" spans="1:1" x14ac:dyDescent="0.3">
      <c r="A2411" s="17">
        <v>152579</v>
      </c>
    </row>
    <row r="2412" spans="1:1" x14ac:dyDescent="0.3">
      <c r="A2412" s="17">
        <v>152604.29999999999</v>
      </c>
    </row>
    <row r="2413" spans="1:1" x14ac:dyDescent="0.3">
      <c r="A2413" s="17">
        <v>153362</v>
      </c>
    </row>
    <row r="2414" spans="1:1" x14ac:dyDescent="0.3">
      <c r="A2414" s="17">
        <v>160920</v>
      </c>
    </row>
    <row r="2415" spans="1:1" x14ac:dyDescent="0.3">
      <c r="A2415" s="17">
        <v>161459</v>
      </c>
    </row>
    <row r="2416" spans="1:1" x14ac:dyDescent="0.3">
      <c r="A2416" s="17">
        <v>167410.01999999999</v>
      </c>
    </row>
    <row r="2417" spans="1:1" x14ac:dyDescent="0.3">
      <c r="A2417" s="17">
        <v>167820.6</v>
      </c>
    </row>
    <row r="2418" spans="1:1" x14ac:dyDescent="0.3">
      <c r="A2418" s="17">
        <v>168829.14</v>
      </c>
    </row>
    <row r="2419" spans="1:1" x14ac:dyDescent="0.3">
      <c r="A2419" s="17">
        <v>169394.6</v>
      </c>
    </row>
    <row r="2420" spans="1:1" x14ac:dyDescent="0.3">
      <c r="A2420" s="17">
        <v>169985.91</v>
      </c>
    </row>
    <row r="2421" spans="1:1" x14ac:dyDescent="0.3">
      <c r="A2421" s="17">
        <v>170271</v>
      </c>
    </row>
    <row r="2422" spans="1:1" x14ac:dyDescent="0.3">
      <c r="A2422" s="17">
        <v>170525</v>
      </c>
    </row>
    <row r="2423" spans="1:1" x14ac:dyDescent="0.3">
      <c r="A2423" s="17">
        <v>171253</v>
      </c>
    </row>
    <row r="2424" spans="1:1" x14ac:dyDescent="0.3">
      <c r="A2424" s="17">
        <v>176420</v>
      </c>
    </row>
    <row r="2425" spans="1:1" x14ac:dyDescent="0.3">
      <c r="A2425" s="17">
        <v>176524</v>
      </c>
    </row>
    <row r="2426" spans="1:1" x14ac:dyDescent="0.3">
      <c r="A2426" s="17">
        <v>177412.01</v>
      </c>
    </row>
    <row r="2427" spans="1:1" x14ac:dyDescent="0.3">
      <c r="A2427" s="17">
        <v>180062</v>
      </c>
    </row>
    <row r="2428" spans="1:1" x14ac:dyDescent="0.3">
      <c r="A2428" s="17">
        <v>184133.01</v>
      </c>
    </row>
    <row r="2429" spans="1:1" x14ac:dyDescent="0.3">
      <c r="A2429" s="17">
        <v>193963.9</v>
      </c>
    </row>
    <row r="2430" spans="1:1" x14ac:dyDescent="0.3">
      <c r="A2430" s="17">
        <v>198415.01</v>
      </c>
    </row>
    <row r="2431" spans="1:1" x14ac:dyDescent="0.3">
      <c r="A2431" s="17">
        <v>201165</v>
      </c>
    </row>
    <row r="2432" spans="1:1" x14ac:dyDescent="0.3">
      <c r="A2432" s="17">
        <v>202928.5</v>
      </c>
    </row>
    <row r="2433" spans="1:1" x14ac:dyDescent="0.3">
      <c r="A2433" s="17">
        <v>205025</v>
      </c>
    </row>
    <row r="2434" spans="1:1" x14ac:dyDescent="0.3">
      <c r="A2434" s="17">
        <v>206743.09</v>
      </c>
    </row>
    <row r="2435" spans="1:1" x14ac:dyDescent="0.3">
      <c r="A2435" s="17">
        <v>210171</v>
      </c>
    </row>
    <row r="2436" spans="1:1" x14ac:dyDescent="0.3">
      <c r="A2436" s="17">
        <v>229802.31</v>
      </c>
    </row>
    <row r="2437" spans="1:1" x14ac:dyDescent="0.3">
      <c r="A2437" s="17">
        <v>231543.12</v>
      </c>
    </row>
    <row r="2438" spans="1:1" x14ac:dyDescent="0.3">
      <c r="A2438" s="17">
        <v>243778</v>
      </c>
    </row>
    <row r="2439" spans="1:1" x14ac:dyDescent="0.3">
      <c r="A2439" s="17">
        <v>285309.33</v>
      </c>
    </row>
    <row r="2440" spans="1:1" x14ac:dyDescent="0.3">
      <c r="A2440" s="17">
        <v>292097</v>
      </c>
    </row>
    <row r="2441" spans="1:1" x14ac:dyDescent="0.3">
      <c r="A2441" s="17">
        <v>301719.59000000003</v>
      </c>
    </row>
    <row r="2442" spans="1:1" x14ac:dyDescent="0.3">
      <c r="A2442" s="17">
        <v>306970</v>
      </c>
    </row>
    <row r="2443" spans="1:1" x14ac:dyDescent="0.3">
      <c r="A2443" s="17">
        <v>315222.2</v>
      </c>
    </row>
    <row r="2444" spans="1:1" x14ac:dyDescent="0.3">
      <c r="A2444" s="17">
        <v>315295.89</v>
      </c>
    </row>
    <row r="2445" spans="1:1" x14ac:dyDescent="0.3">
      <c r="A2445" s="17">
        <v>335597.31</v>
      </c>
    </row>
    <row r="2446" spans="1:1" x14ac:dyDescent="0.3">
      <c r="A2446" s="17">
        <v>348018</v>
      </c>
    </row>
    <row r="2447" spans="1:1" x14ac:dyDescent="0.3">
      <c r="A2447" s="17">
        <v>349474</v>
      </c>
    </row>
    <row r="2448" spans="1:1" x14ac:dyDescent="0.3">
      <c r="A2448" s="17">
        <v>396659</v>
      </c>
    </row>
    <row r="2449" spans="1:1" x14ac:dyDescent="0.3">
      <c r="A2449" s="17">
        <v>409782</v>
      </c>
    </row>
    <row r="2450" spans="1:1" x14ac:dyDescent="0.3">
      <c r="A2450" s="17">
        <v>471567</v>
      </c>
    </row>
    <row r="2451" spans="1:1" x14ac:dyDescent="0.3">
      <c r="A2451" s="17">
        <v>500784.27</v>
      </c>
    </row>
    <row r="2452" spans="1:1" x14ac:dyDescent="0.3">
      <c r="A2452" s="17">
        <v>508525.01</v>
      </c>
    </row>
    <row r="2453" spans="1:1" x14ac:dyDescent="0.3">
      <c r="A2453" s="17">
        <v>513422.57</v>
      </c>
    </row>
    <row r="2454" spans="1:1" x14ac:dyDescent="0.3">
      <c r="A2454" s="17">
        <v>590807.11</v>
      </c>
    </row>
    <row r="2455" spans="1:1" x14ac:dyDescent="0.3">
      <c r="A2455" s="17">
        <v>791862</v>
      </c>
    </row>
    <row r="2456" spans="1:1" x14ac:dyDescent="0.3">
      <c r="A2456" s="17">
        <v>800211</v>
      </c>
    </row>
    <row r="2457" spans="1:1" x14ac:dyDescent="0.3">
      <c r="A2457" s="17">
        <v>972594.99</v>
      </c>
    </row>
    <row r="2458" spans="1:1" x14ac:dyDescent="0.3">
      <c r="A2458" s="17">
        <v>1052110.8700000001</v>
      </c>
    </row>
    <row r="2459" spans="1:1" x14ac:dyDescent="0.3">
      <c r="A2459" s="17">
        <v>1076751.05</v>
      </c>
    </row>
    <row r="2460" spans="1:1" x14ac:dyDescent="0.3">
      <c r="A2460" s="17">
        <v>2344134.67</v>
      </c>
    </row>
    <row r="2461" spans="1:1" x14ac:dyDescent="0.3">
      <c r="A2461" s="17" t="s">
        <v>8310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0BF6-52A5-4517-BC7A-825E515BFEBF}">
  <sheetPr codeName="Sheet3"/>
  <dimension ref="A2:F4113"/>
  <sheetViews>
    <sheetView workbookViewId="0">
      <selection activeCell="A2" sqref="A2"/>
    </sheetView>
  </sheetViews>
  <sheetFormatPr defaultRowHeight="14.4" x14ac:dyDescent="0.3"/>
  <cols>
    <col min="1" max="1" width="79.33203125" bestFit="1" customWidth="1"/>
    <col min="2" max="2" width="15.5546875" bestFit="1" customWidth="1"/>
    <col min="3" max="3" width="9" bestFit="1" customWidth="1"/>
    <col min="4" max="4" width="7" bestFit="1" customWidth="1"/>
    <col min="5" max="6" width="12" bestFit="1" customWidth="1"/>
    <col min="7" max="68" width="15.5546875" bestFit="1" customWidth="1"/>
    <col min="69" max="69" width="13.21875" bestFit="1" customWidth="1"/>
    <col min="70" max="198" width="7.6640625" bestFit="1" customWidth="1"/>
    <col min="199" max="199" width="10.33203125" bestFit="1" customWidth="1"/>
    <col min="200" max="220" width="5.88671875" bestFit="1" customWidth="1"/>
    <col min="221" max="221" width="8.5546875" bestFit="1" customWidth="1"/>
    <col min="222" max="708" width="11.44140625" bestFit="1" customWidth="1"/>
    <col min="709" max="709" width="14.21875" bestFit="1" customWidth="1"/>
    <col min="710" max="710" width="10.77734375" bestFit="1" customWidth="1"/>
    <col min="711" max="4107" width="81.77734375" bestFit="1" customWidth="1"/>
    <col min="4108" max="4108" width="10.77734375" bestFit="1" customWidth="1"/>
  </cols>
  <sheetData>
    <row r="2" spans="1:6" x14ac:dyDescent="0.3">
      <c r="A2" s="16" t="s">
        <v>8223</v>
      </c>
      <c r="B2" t="s">
        <v>8312</v>
      </c>
    </row>
    <row r="4" spans="1:6" x14ac:dyDescent="0.3">
      <c r="A4" s="16" t="s">
        <v>8309</v>
      </c>
      <c r="B4" s="16" t="s">
        <v>8311</v>
      </c>
    </row>
    <row r="5" spans="1:6" x14ac:dyDescent="0.3">
      <c r="A5" s="16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3">
      <c r="A6" s="17" t="s">
        <v>2096</v>
      </c>
      <c r="B6" s="18"/>
      <c r="C6" s="18"/>
      <c r="D6" s="18"/>
      <c r="E6" s="18">
        <v>2500</v>
      </c>
      <c r="F6" s="18">
        <v>2500</v>
      </c>
    </row>
    <row r="7" spans="1:6" x14ac:dyDescent="0.3">
      <c r="A7" s="17" t="s">
        <v>4086</v>
      </c>
      <c r="B7" s="18"/>
      <c r="C7" s="18">
        <v>1000</v>
      </c>
      <c r="D7" s="18"/>
      <c r="E7" s="18"/>
      <c r="F7" s="18">
        <v>1000</v>
      </c>
    </row>
    <row r="8" spans="1:6" x14ac:dyDescent="0.3">
      <c r="A8" s="17" t="s">
        <v>1530</v>
      </c>
      <c r="B8" s="18"/>
      <c r="C8" s="18"/>
      <c r="D8" s="18"/>
      <c r="E8" s="18">
        <v>19000</v>
      </c>
      <c r="F8" s="18">
        <v>19000</v>
      </c>
    </row>
    <row r="9" spans="1:6" x14ac:dyDescent="0.3">
      <c r="A9" s="17" t="s">
        <v>211</v>
      </c>
      <c r="B9" s="18"/>
      <c r="C9" s="18">
        <v>25000</v>
      </c>
      <c r="D9" s="18"/>
      <c r="E9" s="18"/>
      <c r="F9" s="18">
        <v>25000</v>
      </c>
    </row>
    <row r="10" spans="1:6" x14ac:dyDescent="0.3">
      <c r="A10" s="17" t="s">
        <v>3931</v>
      </c>
      <c r="B10" s="18"/>
      <c r="C10" s="18">
        <v>5000</v>
      </c>
      <c r="D10" s="18"/>
      <c r="E10" s="18"/>
      <c r="F10" s="18">
        <v>5000</v>
      </c>
    </row>
    <row r="11" spans="1:6" x14ac:dyDescent="0.3">
      <c r="A11" s="17" t="s">
        <v>466</v>
      </c>
      <c r="B11" s="18"/>
      <c r="C11" s="18">
        <v>512</v>
      </c>
      <c r="D11" s="18"/>
      <c r="E11" s="18"/>
      <c r="F11" s="18">
        <v>512</v>
      </c>
    </row>
    <row r="12" spans="1:6" x14ac:dyDescent="0.3">
      <c r="A12" s="17" t="s">
        <v>1203</v>
      </c>
      <c r="B12" s="18"/>
      <c r="C12" s="18"/>
      <c r="D12" s="18"/>
      <c r="E12" s="18">
        <v>25000</v>
      </c>
      <c r="F12" s="18">
        <v>25000</v>
      </c>
    </row>
    <row r="13" spans="1:6" x14ac:dyDescent="0.3">
      <c r="A13" s="17" t="s">
        <v>938</v>
      </c>
      <c r="B13" s="18"/>
      <c r="C13" s="18">
        <v>3500</v>
      </c>
      <c r="D13" s="18"/>
      <c r="E13" s="18"/>
      <c r="F13" s="18">
        <v>3500</v>
      </c>
    </row>
    <row r="14" spans="1:6" x14ac:dyDescent="0.3">
      <c r="A14" s="17" t="s">
        <v>793</v>
      </c>
      <c r="B14" s="18"/>
      <c r="C14" s="18"/>
      <c r="D14" s="18"/>
      <c r="E14" s="18">
        <v>2500</v>
      </c>
      <c r="F14" s="18">
        <v>2500</v>
      </c>
    </row>
    <row r="15" spans="1:6" x14ac:dyDescent="0.3">
      <c r="A15" s="17" t="s">
        <v>3154</v>
      </c>
      <c r="B15" s="18"/>
      <c r="C15" s="18"/>
      <c r="D15" s="18"/>
      <c r="E15" s="18">
        <v>7000</v>
      </c>
      <c r="F15" s="18">
        <v>7000</v>
      </c>
    </row>
    <row r="16" spans="1:6" x14ac:dyDescent="0.3">
      <c r="A16" s="17" t="s">
        <v>3119</v>
      </c>
      <c r="B16" s="18"/>
      <c r="C16" s="18">
        <v>10000</v>
      </c>
      <c r="D16" s="18"/>
      <c r="E16" s="18"/>
      <c r="F16" s="18">
        <v>10000</v>
      </c>
    </row>
    <row r="17" spans="1:6" x14ac:dyDescent="0.3">
      <c r="A17" s="17" t="s">
        <v>2509</v>
      </c>
      <c r="B17" s="18"/>
      <c r="C17" s="18">
        <v>95000</v>
      </c>
      <c r="D17" s="18"/>
      <c r="E17" s="18"/>
      <c r="F17" s="18">
        <v>95000</v>
      </c>
    </row>
    <row r="18" spans="1:6" x14ac:dyDescent="0.3">
      <c r="A18" s="17" t="s">
        <v>866</v>
      </c>
      <c r="B18" s="18"/>
      <c r="C18" s="18">
        <v>2200</v>
      </c>
      <c r="D18" s="18"/>
      <c r="E18" s="18"/>
      <c r="F18" s="18">
        <v>2200</v>
      </c>
    </row>
    <row r="19" spans="1:6" x14ac:dyDescent="0.3">
      <c r="A19" s="17" t="s">
        <v>3542</v>
      </c>
      <c r="B19" s="18"/>
      <c r="C19" s="18"/>
      <c r="D19" s="18"/>
      <c r="E19" s="18">
        <v>1500</v>
      </c>
      <c r="F19" s="18">
        <v>1500</v>
      </c>
    </row>
    <row r="20" spans="1:6" x14ac:dyDescent="0.3">
      <c r="A20" s="17" t="s">
        <v>77</v>
      </c>
      <c r="B20" s="18"/>
      <c r="C20" s="18"/>
      <c r="D20" s="18"/>
      <c r="E20" s="18">
        <v>3500</v>
      </c>
      <c r="F20" s="18">
        <v>3500</v>
      </c>
    </row>
    <row r="21" spans="1:6" x14ac:dyDescent="0.3">
      <c r="A21" s="17" t="s">
        <v>2751</v>
      </c>
      <c r="B21" s="18"/>
      <c r="C21" s="18">
        <v>3274</v>
      </c>
      <c r="D21" s="18"/>
      <c r="E21" s="18"/>
      <c r="F21" s="18">
        <v>3274</v>
      </c>
    </row>
    <row r="22" spans="1:6" x14ac:dyDescent="0.3">
      <c r="A22" s="17" t="s">
        <v>2489</v>
      </c>
      <c r="B22" s="18"/>
      <c r="C22" s="18"/>
      <c r="D22" s="18"/>
      <c r="E22" s="18">
        <v>3500</v>
      </c>
      <c r="F22" s="18">
        <v>3500</v>
      </c>
    </row>
    <row r="23" spans="1:6" x14ac:dyDescent="0.3">
      <c r="A23" s="17" t="s">
        <v>1772</v>
      </c>
      <c r="B23" s="18"/>
      <c r="C23" s="18">
        <v>4200</v>
      </c>
      <c r="D23" s="18"/>
      <c r="E23" s="18"/>
      <c r="F23" s="18">
        <v>4200</v>
      </c>
    </row>
    <row r="24" spans="1:6" x14ac:dyDescent="0.3">
      <c r="A24" s="17" t="s">
        <v>1727</v>
      </c>
      <c r="B24" s="18"/>
      <c r="C24" s="18">
        <v>6500</v>
      </c>
      <c r="D24" s="18"/>
      <c r="E24" s="18"/>
      <c r="F24" s="18">
        <v>6500</v>
      </c>
    </row>
    <row r="25" spans="1:6" x14ac:dyDescent="0.3">
      <c r="A25" s="17" t="s">
        <v>3795</v>
      </c>
      <c r="B25" s="18"/>
      <c r="C25" s="18">
        <v>70000</v>
      </c>
      <c r="D25" s="18"/>
      <c r="E25" s="18"/>
      <c r="F25" s="18">
        <v>70000</v>
      </c>
    </row>
    <row r="26" spans="1:6" x14ac:dyDescent="0.3">
      <c r="A26" s="17" t="s">
        <v>2873</v>
      </c>
      <c r="B26" s="18"/>
      <c r="C26" s="18">
        <v>2500</v>
      </c>
      <c r="D26" s="18"/>
      <c r="E26" s="18"/>
      <c r="F26" s="18">
        <v>2500</v>
      </c>
    </row>
    <row r="27" spans="1:6" x14ac:dyDescent="0.3">
      <c r="A27" s="17" t="s">
        <v>843</v>
      </c>
      <c r="B27" s="18"/>
      <c r="C27" s="18"/>
      <c r="D27" s="18"/>
      <c r="E27" s="18">
        <v>2500</v>
      </c>
      <c r="F27" s="18">
        <v>2500</v>
      </c>
    </row>
    <row r="28" spans="1:6" x14ac:dyDescent="0.3">
      <c r="A28" s="17" t="s">
        <v>348</v>
      </c>
      <c r="B28" s="18"/>
      <c r="C28" s="18"/>
      <c r="D28" s="18"/>
      <c r="E28" s="18">
        <v>40000</v>
      </c>
      <c r="F28" s="18">
        <v>40000</v>
      </c>
    </row>
    <row r="29" spans="1:6" x14ac:dyDescent="0.3">
      <c r="A29" s="17" t="s">
        <v>2881</v>
      </c>
      <c r="B29" s="18"/>
      <c r="C29" s="18">
        <v>5500</v>
      </c>
      <c r="D29" s="18"/>
      <c r="E29" s="18"/>
      <c r="F29" s="18">
        <v>5500</v>
      </c>
    </row>
    <row r="30" spans="1:6" x14ac:dyDescent="0.3">
      <c r="A30" s="17" t="s">
        <v>822</v>
      </c>
      <c r="B30" s="18"/>
      <c r="C30" s="18"/>
      <c r="D30" s="18"/>
      <c r="E30" s="18">
        <v>17482</v>
      </c>
      <c r="F30" s="18">
        <v>17482</v>
      </c>
    </row>
    <row r="31" spans="1:6" x14ac:dyDescent="0.3">
      <c r="A31" s="17" t="s">
        <v>1722</v>
      </c>
      <c r="B31" s="18"/>
      <c r="C31" s="18">
        <v>5000</v>
      </c>
      <c r="D31" s="18"/>
      <c r="E31" s="18"/>
      <c r="F31" s="18">
        <v>5000</v>
      </c>
    </row>
    <row r="32" spans="1:6" x14ac:dyDescent="0.3">
      <c r="A32" s="17" t="s">
        <v>2008</v>
      </c>
      <c r="B32" s="18"/>
      <c r="C32" s="18"/>
      <c r="D32" s="18"/>
      <c r="E32" s="18">
        <v>10000</v>
      </c>
      <c r="F32" s="18">
        <v>10000</v>
      </c>
    </row>
    <row r="33" spans="1:6" x14ac:dyDescent="0.3">
      <c r="A33" s="17" t="s">
        <v>3311</v>
      </c>
      <c r="B33" s="18"/>
      <c r="C33" s="18"/>
      <c r="D33" s="18"/>
      <c r="E33" s="18">
        <v>2500</v>
      </c>
      <c r="F33" s="18">
        <v>2500</v>
      </c>
    </row>
    <row r="34" spans="1:6" x14ac:dyDescent="0.3">
      <c r="A34" s="17" t="s">
        <v>1702</v>
      </c>
      <c r="B34" s="18"/>
      <c r="C34" s="18">
        <v>5050</v>
      </c>
      <c r="D34" s="18"/>
      <c r="E34" s="18"/>
      <c r="F34" s="18">
        <v>5050</v>
      </c>
    </row>
    <row r="35" spans="1:6" x14ac:dyDescent="0.3">
      <c r="A35" s="17" t="s">
        <v>1828</v>
      </c>
      <c r="B35" s="18"/>
      <c r="C35" s="18"/>
      <c r="D35" s="18"/>
      <c r="E35" s="18">
        <v>8000</v>
      </c>
      <c r="F35" s="18">
        <v>8000</v>
      </c>
    </row>
    <row r="36" spans="1:6" x14ac:dyDescent="0.3">
      <c r="A36" s="17" t="s">
        <v>1423</v>
      </c>
      <c r="B36" s="18"/>
      <c r="C36" s="18">
        <v>25000</v>
      </c>
      <c r="D36" s="18"/>
      <c r="E36" s="18"/>
      <c r="F36" s="18">
        <v>25000</v>
      </c>
    </row>
    <row r="37" spans="1:6" x14ac:dyDescent="0.3">
      <c r="A37" s="17" t="s">
        <v>2294</v>
      </c>
      <c r="B37" s="18"/>
      <c r="C37" s="18"/>
      <c r="D37" s="18"/>
      <c r="E37" s="18">
        <v>850</v>
      </c>
      <c r="F37" s="18">
        <v>850</v>
      </c>
    </row>
    <row r="38" spans="1:6" x14ac:dyDescent="0.3">
      <c r="A38" s="17" t="s">
        <v>255</v>
      </c>
      <c r="B38" s="18"/>
      <c r="C38" s="18"/>
      <c r="D38" s="18"/>
      <c r="E38" s="18">
        <v>24000</v>
      </c>
      <c r="F38" s="18">
        <v>24000</v>
      </c>
    </row>
    <row r="39" spans="1:6" x14ac:dyDescent="0.3">
      <c r="A39" s="17" t="s">
        <v>1225</v>
      </c>
      <c r="B39" s="18">
        <v>15000</v>
      </c>
      <c r="C39" s="18"/>
      <c r="D39" s="18"/>
      <c r="E39" s="18"/>
      <c r="F39" s="18">
        <v>15000</v>
      </c>
    </row>
    <row r="40" spans="1:6" x14ac:dyDescent="0.3">
      <c r="A40" s="17" t="s">
        <v>3531</v>
      </c>
      <c r="B40" s="18"/>
      <c r="C40" s="18"/>
      <c r="D40" s="18"/>
      <c r="E40" s="18">
        <v>960</v>
      </c>
      <c r="F40" s="18">
        <v>960</v>
      </c>
    </row>
    <row r="41" spans="1:6" x14ac:dyDescent="0.3">
      <c r="A41" s="17" t="s">
        <v>1504</v>
      </c>
      <c r="B41" s="18"/>
      <c r="C41" s="18"/>
      <c r="D41" s="18"/>
      <c r="E41" s="18">
        <v>3750</v>
      </c>
      <c r="F41" s="18">
        <v>3750</v>
      </c>
    </row>
    <row r="42" spans="1:6" x14ac:dyDescent="0.3">
      <c r="A42" s="17" t="s">
        <v>3838</v>
      </c>
      <c r="B42" s="18"/>
      <c r="C42" s="18">
        <v>10000</v>
      </c>
      <c r="D42" s="18"/>
      <c r="E42" s="18"/>
      <c r="F42" s="18">
        <v>10000</v>
      </c>
    </row>
    <row r="43" spans="1:6" x14ac:dyDescent="0.3">
      <c r="A43" s="17" t="s">
        <v>431</v>
      </c>
      <c r="B43" s="18"/>
      <c r="C43" s="18">
        <v>1000</v>
      </c>
      <c r="D43" s="18"/>
      <c r="E43" s="18"/>
      <c r="F43" s="18">
        <v>1000</v>
      </c>
    </row>
    <row r="44" spans="1:6" x14ac:dyDescent="0.3">
      <c r="A44" s="17" t="s">
        <v>3369</v>
      </c>
      <c r="B44" s="18"/>
      <c r="C44" s="18"/>
      <c r="D44" s="18"/>
      <c r="E44" s="18">
        <v>1500</v>
      </c>
      <c r="F44" s="18">
        <v>1500</v>
      </c>
    </row>
    <row r="45" spans="1:6" x14ac:dyDescent="0.3">
      <c r="A45" s="17" t="s">
        <v>862</v>
      </c>
      <c r="B45" s="18"/>
      <c r="C45" s="18">
        <v>4500</v>
      </c>
      <c r="D45" s="18"/>
      <c r="E45" s="18"/>
      <c r="F45" s="18">
        <v>4500</v>
      </c>
    </row>
    <row r="46" spans="1:6" x14ac:dyDescent="0.3">
      <c r="A46" s="17" t="s">
        <v>3804</v>
      </c>
      <c r="B46" s="18"/>
      <c r="C46" s="18">
        <v>1500</v>
      </c>
      <c r="D46" s="18"/>
      <c r="E46" s="18"/>
      <c r="F46" s="18">
        <v>1500</v>
      </c>
    </row>
    <row r="47" spans="1:6" x14ac:dyDescent="0.3">
      <c r="A47" s="17" t="s">
        <v>1395</v>
      </c>
      <c r="B47" s="18"/>
      <c r="C47" s="18"/>
      <c r="D47" s="18"/>
      <c r="E47" s="18">
        <v>750</v>
      </c>
      <c r="F47" s="18">
        <v>750</v>
      </c>
    </row>
    <row r="48" spans="1:6" x14ac:dyDescent="0.3">
      <c r="A48" s="17" t="s">
        <v>438</v>
      </c>
      <c r="B48" s="18"/>
      <c r="C48" s="18">
        <v>7000</v>
      </c>
      <c r="D48" s="18"/>
      <c r="E48" s="18"/>
      <c r="F48" s="18">
        <v>7000</v>
      </c>
    </row>
    <row r="49" spans="1:6" x14ac:dyDescent="0.3">
      <c r="A49" s="17" t="s">
        <v>1282</v>
      </c>
      <c r="B49" s="18"/>
      <c r="C49" s="18"/>
      <c r="D49" s="18"/>
      <c r="E49" s="18">
        <v>7000</v>
      </c>
      <c r="F49" s="18">
        <v>7000</v>
      </c>
    </row>
    <row r="50" spans="1:6" x14ac:dyDescent="0.3">
      <c r="A50" s="17" t="s">
        <v>243</v>
      </c>
      <c r="B50" s="18"/>
      <c r="C50" s="18"/>
      <c r="D50" s="18"/>
      <c r="E50" s="18">
        <v>36400</v>
      </c>
      <c r="F50" s="18">
        <v>36400</v>
      </c>
    </row>
    <row r="51" spans="1:6" x14ac:dyDescent="0.3">
      <c r="A51" s="17" t="s">
        <v>3693</v>
      </c>
      <c r="B51" s="18"/>
      <c r="C51" s="18"/>
      <c r="D51" s="18"/>
      <c r="E51" s="18">
        <v>2000</v>
      </c>
      <c r="F51" s="18">
        <v>2000</v>
      </c>
    </row>
    <row r="52" spans="1:6" x14ac:dyDescent="0.3">
      <c r="A52" s="17" t="s">
        <v>3707</v>
      </c>
      <c r="B52" s="18"/>
      <c r="C52" s="18"/>
      <c r="D52" s="18"/>
      <c r="E52" s="18">
        <v>1300</v>
      </c>
      <c r="F52" s="18">
        <v>1300</v>
      </c>
    </row>
    <row r="53" spans="1:6" x14ac:dyDescent="0.3">
      <c r="A53" s="17" t="s">
        <v>3592</v>
      </c>
      <c r="B53" s="18"/>
      <c r="C53" s="18"/>
      <c r="D53" s="18"/>
      <c r="E53" s="18">
        <v>3000</v>
      </c>
      <c r="F53" s="18">
        <v>3000</v>
      </c>
    </row>
    <row r="54" spans="1:6" x14ac:dyDescent="0.3">
      <c r="A54" s="17" t="s">
        <v>1382</v>
      </c>
      <c r="B54" s="18"/>
      <c r="C54" s="18"/>
      <c r="D54" s="18"/>
      <c r="E54" s="18">
        <v>5000</v>
      </c>
      <c r="F54" s="18">
        <v>5000</v>
      </c>
    </row>
    <row r="55" spans="1:6" x14ac:dyDescent="0.3">
      <c r="A55" s="17" t="s">
        <v>2896</v>
      </c>
      <c r="B55" s="18"/>
      <c r="C55" s="18">
        <v>3000</v>
      </c>
      <c r="D55" s="18"/>
      <c r="E55" s="18"/>
      <c r="F55" s="18">
        <v>3000</v>
      </c>
    </row>
    <row r="56" spans="1:6" x14ac:dyDescent="0.3">
      <c r="A56" s="17" t="s">
        <v>61</v>
      </c>
      <c r="B56" s="18"/>
      <c r="C56" s="18"/>
      <c r="D56" s="18"/>
      <c r="E56" s="18">
        <v>20000</v>
      </c>
      <c r="F56" s="18">
        <v>20000</v>
      </c>
    </row>
    <row r="57" spans="1:6" x14ac:dyDescent="0.3">
      <c r="A57" s="17" t="s">
        <v>3417</v>
      </c>
      <c r="B57" s="18"/>
      <c r="C57" s="18"/>
      <c r="D57" s="18"/>
      <c r="E57" s="18">
        <v>4000</v>
      </c>
      <c r="F57" s="18">
        <v>4000</v>
      </c>
    </row>
    <row r="58" spans="1:6" x14ac:dyDescent="0.3">
      <c r="A58" s="17" t="s">
        <v>743</v>
      </c>
      <c r="B58" s="18"/>
      <c r="C58" s="18"/>
      <c r="D58" s="18"/>
      <c r="E58" s="18">
        <v>1400</v>
      </c>
      <c r="F58" s="18">
        <v>1400</v>
      </c>
    </row>
    <row r="59" spans="1:6" x14ac:dyDescent="0.3">
      <c r="A59" s="17" t="s">
        <v>926</v>
      </c>
      <c r="B59" s="18"/>
      <c r="C59" s="18">
        <v>6000</v>
      </c>
      <c r="D59" s="18"/>
      <c r="E59" s="18"/>
      <c r="F59" s="18">
        <v>6000</v>
      </c>
    </row>
    <row r="60" spans="1:6" x14ac:dyDescent="0.3">
      <c r="A60" s="17" t="s">
        <v>3272</v>
      </c>
      <c r="B60" s="18"/>
      <c r="C60" s="18"/>
      <c r="D60" s="18"/>
      <c r="E60" s="18">
        <v>10000</v>
      </c>
      <c r="F60" s="18">
        <v>10000</v>
      </c>
    </row>
    <row r="61" spans="1:6" x14ac:dyDescent="0.3">
      <c r="A61" s="17" t="s">
        <v>3488</v>
      </c>
      <c r="B61" s="18"/>
      <c r="C61" s="18"/>
      <c r="D61" s="18"/>
      <c r="E61" s="18">
        <v>5000</v>
      </c>
      <c r="F61" s="18">
        <v>5000</v>
      </c>
    </row>
    <row r="62" spans="1:6" x14ac:dyDescent="0.3">
      <c r="A62" s="17" t="s">
        <v>96</v>
      </c>
      <c r="B62" s="18"/>
      <c r="C62" s="18"/>
      <c r="D62" s="18"/>
      <c r="E62" s="18">
        <v>250</v>
      </c>
      <c r="F62" s="18">
        <v>250</v>
      </c>
    </row>
    <row r="63" spans="1:6" x14ac:dyDescent="0.3">
      <c r="A63" s="17" t="s">
        <v>2408</v>
      </c>
      <c r="B63" s="18"/>
      <c r="C63" s="18">
        <v>22000</v>
      </c>
      <c r="D63" s="18"/>
      <c r="E63" s="18"/>
      <c r="F63" s="18">
        <v>22000</v>
      </c>
    </row>
    <row r="64" spans="1:6" x14ac:dyDescent="0.3">
      <c r="A64" s="17" t="s">
        <v>922</v>
      </c>
      <c r="B64" s="18"/>
      <c r="C64" s="18">
        <v>15000</v>
      </c>
      <c r="D64" s="18"/>
      <c r="E64" s="18"/>
      <c r="F64" s="18">
        <v>15000</v>
      </c>
    </row>
    <row r="65" spans="1:6" x14ac:dyDescent="0.3">
      <c r="A65" s="17" t="s">
        <v>2478</v>
      </c>
      <c r="B65" s="18"/>
      <c r="C65" s="18"/>
      <c r="D65" s="18"/>
      <c r="E65" s="18">
        <v>8000</v>
      </c>
      <c r="F65" s="18">
        <v>8000</v>
      </c>
    </row>
    <row r="66" spans="1:6" x14ac:dyDescent="0.3">
      <c r="A66" s="17" t="s">
        <v>2692</v>
      </c>
      <c r="B66" s="18"/>
      <c r="C66" s="18">
        <v>3500</v>
      </c>
      <c r="D66" s="18"/>
      <c r="E66" s="18"/>
      <c r="F66" s="18">
        <v>3500</v>
      </c>
    </row>
    <row r="67" spans="1:6" x14ac:dyDescent="0.3">
      <c r="A67" s="17" t="s">
        <v>3069</v>
      </c>
      <c r="B67" s="18"/>
      <c r="C67" s="18">
        <v>1000</v>
      </c>
      <c r="D67" s="18"/>
      <c r="E67" s="18"/>
      <c r="F67" s="18">
        <v>1000</v>
      </c>
    </row>
    <row r="68" spans="1:6" x14ac:dyDescent="0.3">
      <c r="A68" s="17" t="s">
        <v>194</v>
      </c>
      <c r="B68" s="18"/>
      <c r="C68" s="18">
        <v>1000000</v>
      </c>
      <c r="D68" s="18"/>
      <c r="E68" s="18"/>
      <c r="F68" s="18">
        <v>1000000</v>
      </c>
    </row>
    <row r="69" spans="1:6" x14ac:dyDescent="0.3">
      <c r="A69" s="17" t="s">
        <v>3407</v>
      </c>
      <c r="B69" s="18"/>
      <c r="C69" s="18"/>
      <c r="D69" s="18"/>
      <c r="E69" s="18">
        <v>500</v>
      </c>
      <c r="F69" s="18">
        <v>500</v>
      </c>
    </row>
    <row r="70" spans="1:6" x14ac:dyDescent="0.3">
      <c r="A70" s="17" t="s">
        <v>3907</v>
      </c>
      <c r="B70" s="18"/>
      <c r="C70" s="18">
        <v>6000</v>
      </c>
      <c r="D70" s="18"/>
      <c r="E70" s="18"/>
      <c r="F70" s="18">
        <v>6000</v>
      </c>
    </row>
    <row r="71" spans="1:6" x14ac:dyDescent="0.3">
      <c r="A71" s="17" t="s">
        <v>364</v>
      </c>
      <c r="B71" s="18"/>
      <c r="C71" s="18"/>
      <c r="D71" s="18"/>
      <c r="E71" s="18">
        <v>8925</v>
      </c>
      <c r="F71" s="18">
        <v>8925</v>
      </c>
    </row>
    <row r="72" spans="1:6" x14ac:dyDescent="0.3">
      <c r="A72" s="17" t="s">
        <v>2883</v>
      </c>
      <c r="B72" s="18"/>
      <c r="C72" s="18">
        <v>10000</v>
      </c>
      <c r="D72" s="18"/>
      <c r="E72" s="18"/>
      <c r="F72" s="18">
        <v>10000</v>
      </c>
    </row>
    <row r="73" spans="1:6" x14ac:dyDescent="0.3">
      <c r="A73" s="17" t="s">
        <v>3678</v>
      </c>
      <c r="B73" s="18"/>
      <c r="C73" s="18"/>
      <c r="D73" s="18"/>
      <c r="E73" s="18">
        <v>1000</v>
      </c>
      <c r="F73" s="18">
        <v>1000</v>
      </c>
    </row>
    <row r="74" spans="1:6" x14ac:dyDescent="0.3">
      <c r="A74" s="17" t="s">
        <v>95</v>
      </c>
      <c r="B74" s="18"/>
      <c r="C74" s="18"/>
      <c r="D74" s="18"/>
      <c r="E74" s="18">
        <v>1000</v>
      </c>
      <c r="F74" s="18">
        <v>1000</v>
      </c>
    </row>
    <row r="75" spans="1:6" x14ac:dyDescent="0.3">
      <c r="A75" s="17" t="s">
        <v>2216</v>
      </c>
      <c r="B75" s="18"/>
      <c r="C75" s="18"/>
      <c r="D75" s="18"/>
      <c r="E75" s="18">
        <v>550</v>
      </c>
      <c r="F75" s="18">
        <v>550</v>
      </c>
    </row>
    <row r="76" spans="1:6" x14ac:dyDescent="0.3">
      <c r="A76" s="17" t="s">
        <v>1629</v>
      </c>
      <c r="B76" s="18"/>
      <c r="C76" s="18"/>
      <c r="D76" s="18"/>
      <c r="E76" s="18">
        <v>4000</v>
      </c>
      <c r="F76" s="18">
        <v>4000</v>
      </c>
    </row>
    <row r="77" spans="1:6" x14ac:dyDescent="0.3">
      <c r="A77" s="17" t="s">
        <v>3802</v>
      </c>
      <c r="B77" s="18"/>
      <c r="C77" s="18">
        <v>150000</v>
      </c>
      <c r="D77" s="18"/>
      <c r="E77" s="18"/>
      <c r="F77" s="18">
        <v>150000</v>
      </c>
    </row>
    <row r="78" spans="1:6" x14ac:dyDescent="0.3">
      <c r="A78" s="17" t="s">
        <v>56</v>
      </c>
      <c r="B78" s="18"/>
      <c r="C78" s="18"/>
      <c r="D78" s="18"/>
      <c r="E78" s="18">
        <v>10000</v>
      </c>
      <c r="F78" s="18">
        <v>10000</v>
      </c>
    </row>
    <row r="79" spans="1:6" x14ac:dyDescent="0.3">
      <c r="A79" s="17" t="s">
        <v>137</v>
      </c>
      <c r="B79" s="18">
        <v>3000</v>
      </c>
      <c r="C79" s="18"/>
      <c r="D79" s="18"/>
      <c r="E79" s="18"/>
      <c r="F79" s="18">
        <v>3000</v>
      </c>
    </row>
    <row r="80" spans="1:6" x14ac:dyDescent="0.3">
      <c r="A80" s="17" t="s">
        <v>1188</v>
      </c>
      <c r="B80" s="18"/>
      <c r="C80" s="18"/>
      <c r="D80" s="18"/>
      <c r="E80" s="18">
        <v>8750</v>
      </c>
      <c r="F80" s="18">
        <v>8750</v>
      </c>
    </row>
    <row r="81" spans="1:6" x14ac:dyDescent="0.3">
      <c r="A81" s="17" t="s">
        <v>3872</v>
      </c>
      <c r="B81" s="18">
        <v>30000</v>
      </c>
      <c r="C81" s="18"/>
      <c r="D81" s="18"/>
      <c r="E81" s="18"/>
      <c r="F81" s="18">
        <v>30000</v>
      </c>
    </row>
    <row r="82" spans="1:6" x14ac:dyDescent="0.3">
      <c r="A82" s="17" t="s">
        <v>84</v>
      </c>
      <c r="B82" s="18"/>
      <c r="C82" s="18"/>
      <c r="D82" s="18"/>
      <c r="E82" s="18">
        <v>4000</v>
      </c>
      <c r="F82" s="18">
        <v>4000</v>
      </c>
    </row>
    <row r="83" spans="1:6" x14ac:dyDescent="0.3">
      <c r="A83" s="17" t="s">
        <v>2839</v>
      </c>
      <c r="B83" s="18"/>
      <c r="C83" s="18"/>
      <c r="D83" s="18"/>
      <c r="E83" s="18">
        <v>3500</v>
      </c>
      <c r="F83" s="18">
        <v>3500</v>
      </c>
    </row>
    <row r="84" spans="1:6" x14ac:dyDescent="0.3">
      <c r="A84" s="17" t="s">
        <v>2836</v>
      </c>
      <c r="B84" s="18"/>
      <c r="C84" s="18"/>
      <c r="D84" s="18"/>
      <c r="E84" s="18">
        <v>450</v>
      </c>
      <c r="F84" s="18">
        <v>450</v>
      </c>
    </row>
    <row r="85" spans="1:6" x14ac:dyDescent="0.3">
      <c r="A85" s="17" t="s">
        <v>3986</v>
      </c>
      <c r="B85" s="18"/>
      <c r="C85" s="18">
        <v>1650</v>
      </c>
      <c r="D85" s="18"/>
      <c r="E85" s="18"/>
      <c r="F85" s="18">
        <v>1650</v>
      </c>
    </row>
    <row r="86" spans="1:6" x14ac:dyDescent="0.3">
      <c r="A86" s="17" t="s">
        <v>3948</v>
      </c>
      <c r="B86" s="18"/>
      <c r="C86" s="18">
        <v>200000</v>
      </c>
      <c r="D86" s="18"/>
      <c r="E86" s="18"/>
      <c r="F86" s="18">
        <v>200000</v>
      </c>
    </row>
    <row r="87" spans="1:6" x14ac:dyDescent="0.3">
      <c r="A87" s="17" t="s">
        <v>1563</v>
      </c>
      <c r="B87" s="18">
        <v>4000</v>
      </c>
      <c r="C87" s="18"/>
      <c r="D87" s="18"/>
      <c r="E87" s="18"/>
      <c r="F87" s="18">
        <v>4000</v>
      </c>
    </row>
    <row r="88" spans="1:6" x14ac:dyDescent="0.3">
      <c r="A88" s="17" t="s">
        <v>115</v>
      </c>
      <c r="B88" s="18"/>
      <c r="C88" s="18"/>
      <c r="D88" s="18"/>
      <c r="E88" s="18">
        <v>5000</v>
      </c>
      <c r="F88" s="18">
        <v>5000</v>
      </c>
    </row>
    <row r="89" spans="1:6" x14ac:dyDescent="0.3">
      <c r="A89" s="17" t="s">
        <v>2258</v>
      </c>
      <c r="B89" s="18"/>
      <c r="C89" s="18"/>
      <c r="D89" s="18"/>
      <c r="E89" s="18">
        <v>2500</v>
      </c>
      <c r="F89" s="18">
        <v>2500</v>
      </c>
    </row>
    <row r="90" spans="1:6" x14ac:dyDescent="0.3">
      <c r="A90" s="17" t="s">
        <v>3151</v>
      </c>
      <c r="B90" s="18"/>
      <c r="C90" s="18"/>
      <c r="D90" s="18"/>
      <c r="E90" s="18">
        <v>3500</v>
      </c>
      <c r="F90" s="18">
        <v>3500</v>
      </c>
    </row>
    <row r="91" spans="1:6" x14ac:dyDescent="0.3">
      <c r="A91" s="17" t="s">
        <v>468</v>
      </c>
      <c r="B91" s="18"/>
      <c r="C91" s="18">
        <v>20000</v>
      </c>
      <c r="D91" s="18"/>
      <c r="E91" s="18"/>
      <c r="F91" s="18">
        <v>20000</v>
      </c>
    </row>
    <row r="92" spans="1:6" x14ac:dyDescent="0.3">
      <c r="A92" s="17" t="s">
        <v>3776</v>
      </c>
      <c r="B92" s="18"/>
      <c r="C92" s="18"/>
      <c r="D92" s="18"/>
      <c r="E92" s="18">
        <v>15000</v>
      </c>
      <c r="F92" s="18">
        <v>15000</v>
      </c>
    </row>
    <row r="93" spans="1:6" x14ac:dyDescent="0.3">
      <c r="A93" s="17" t="s">
        <v>1763</v>
      </c>
      <c r="B93" s="18"/>
      <c r="C93" s="18"/>
      <c r="D93" s="18"/>
      <c r="E93" s="18">
        <v>100</v>
      </c>
      <c r="F93" s="18">
        <v>100</v>
      </c>
    </row>
    <row r="94" spans="1:6" x14ac:dyDescent="0.3">
      <c r="A94" s="17" t="s">
        <v>3622</v>
      </c>
      <c r="B94" s="18"/>
      <c r="C94" s="18"/>
      <c r="D94" s="18"/>
      <c r="E94" s="18">
        <v>3000</v>
      </c>
      <c r="F94" s="18">
        <v>3000</v>
      </c>
    </row>
    <row r="95" spans="1:6" x14ac:dyDescent="0.3">
      <c r="A95" s="17" t="s">
        <v>4002</v>
      </c>
      <c r="B95" s="18"/>
      <c r="C95" s="18">
        <v>30000</v>
      </c>
      <c r="D95" s="18"/>
      <c r="E95" s="18"/>
      <c r="F95" s="18">
        <v>30000</v>
      </c>
    </row>
    <row r="96" spans="1:6" x14ac:dyDescent="0.3">
      <c r="A96" s="17" t="s">
        <v>3210</v>
      </c>
      <c r="B96" s="18"/>
      <c r="C96" s="18"/>
      <c r="D96" s="18"/>
      <c r="E96" s="18">
        <v>3000</v>
      </c>
      <c r="F96" s="18">
        <v>3000</v>
      </c>
    </row>
    <row r="97" spans="1:6" x14ac:dyDescent="0.3">
      <c r="A97" s="17" t="s">
        <v>1365</v>
      </c>
      <c r="B97" s="18"/>
      <c r="C97" s="18"/>
      <c r="D97" s="18"/>
      <c r="E97" s="18">
        <v>42000</v>
      </c>
      <c r="F97" s="18">
        <v>42000</v>
      </c>
    </row>
    <row r="98" spans="1:6" x14ac:dyDescent="0.3">
      <c r="A98" s="17" t="s">
        <v>1289</v>
      </c>
      <c r="B98" s="18"/>
      <c r="C98" s="18"/>
      <c r="D98" s="18"/>
      <c r="E98" s="18">
        <v>4000</v>
      </c>
      <c r="F98" s="18">
        <v>4000</v>
      </c>
    </row>
    <row r="99" spans="1:6" x14ac:dyDescent="0.3">
      <c r="A99" s="17" t="s">
        <v>2784</v>
      </c>
      <c r="B99" s="18"/>
      <c r="C99" s="18"/>
      <c r="D99" s="18"/>
      <c r="E99" s="18">
        <v>6000</v>
      </c>
      <c r="F99" s="18">
        <v>6000</v>
      </c>
    </row>
    <row r="100" spans="1:6" x14ac:dyDescent="0.3">
      <c r="A100" s="17" t="s">
        <v>3505</v>
      </c>
      <c r="B100" s="18"/>
      <c r="C100" s="18"/>
      <c r="D100" s="18"/>
      <c r="E100" s="18">
        <v>3000</v>
      </c>
      <c r="F100" s="18">
        <v>3000</v>
      </c>
    </row>
    <row r="101" spans="1:6" x14ac:dyDescent="0.3">
      <c r="A101" s="17" t="s">
        <v>524</v>
      </c>
      <c r="B101" s="18"/>
      <c r="C101" s="18"/>
      <c r="D101" s="18"/>
      <c r="E101" s="18">
        <v>5000</v>
      </c>
      <c r="F101" s="18">
        <v>5000</v>
      </c>
    </row>
    <row r="102" spans="1:6" x14ac:dyDescent="0.3">
      <c r="A102" s="17" t="s">
        <v>540</v>
      </c>
      <c r="B102" s="18"/>
      <c r="C102" s="18"/>
      <c r="D102" s="18"/>
      <c r="E102" s="18">
        <v>500</v>
      </c>
      <c r="F102" s="18">
        <v>500</v>
      </c>
    </row>
    <row r="103" spans="1:6" x14ac:dyDescent="0.3">
      <c r="A103" s="17" t="s">
        <v>2317</v>
      </c>
      <c r="B103" s="18"/>
      <c r="C103" s="18"/>
      <c r="D103" s="18"/>
      <c r="E103" s="18">
        <v>15000</v>
      </c>
      <c r="F103" s="18">
        <v>15000</v>
      </c>
    </row>
    <row r="104" spans="1:6" x14ac:dyDescent="0.3">
      <c r="A104" s="17" t="s">
        <v>2163</v>
      </c>
      <c r="B104" s="18"/>
      <c r="C104" s="18"/>
      <c r="D104" s="18"/>
      <c r="E104" s="18">
        <v>4500</v>
      </c>
      <c r="F104" s="18">
        <v>4500</v>
      </c>
    </row>
    <row r="105" spans="1:6" x14ac:dyDescent="0.3">
      <c r="A105" s="17" t="s">
        <v>2908</v>
      </c>
      <c r="B105" s="18"/>
      <c r="C105" s="18">
        <v>9600</v>
      </c>
      <c r="D105" s="18"/>
      <c r="E105" s="18"/>
      <c r="F105" s="18">
        <v>9600</v>
      </c>
    </row>
    <row r="106" spans="1:6" x14ac:dyDescent="0.3">
      <c r="A106" s="17" t="s">
        <v>3853</v>
      </c>
      <c r="B106" s="18"/>
      <c r="C106" s="18">
        <v>5000</v>
      </c>
      <c r="D106" s="18"/>
      <c r="E106" s="18"/>
      <c r="F106" s="18">
        <v>5000</v>
      </c>
    </row>
    <row r="107" spans="1:6" x14ac:dyDescent="0.3">
      <c r="A107" s="17" t="s">
        <v>3086</v>
      </c>
      <c r="B107" s="18"/>
      <c r="C107" s="18">
        <v>20000</v>
      </c>
      <c r="D107" s="18"/>
      <c r="E107" s="18"/>
      <c r="F107" s="18">
        <v>20000</v>
      </c>
    </row>
    <row r="108" spans="1:6" x14ac:dyDescent="0.3">
      <c r="A108" s="17" t="s">
        <v>1714</v>
      </c>
      <c r="B108" s="18"/>
      <c r="C108" s="18">
        <v>3000</v>
      </c>
      <c r="D108" s="18"/>
      <c r="E108" s="18"/>
      <c r="F108" s="18">
        <v>3000</v>
      </c>
    </row>
    <row r="109" spans="1:6" x14ac:dyDescent="0.3">
      <c r="A109" s="17" t="s">
        <v>3679</v>
      </c>
      <c r="B109" s="18"/>
      <c r="C109" s="18"/>
      <c r="D109" s="18"/>
      <c r="E109" s="18">
        <v>3000</v>
      </c>
      <c r="F109" s="18">
        <v>3000</v>
      </c>
    </row>
    <row r="110" spans="1:6" x14ac:dyDescent="0.3">
      <c r="A110" s="17" t="s">
        <v>3454</v>
      </c>
      <c r="B110" s="18"/>
      <c r="C110" s="18"/>
      <c r="D110" s="18"/>
      <c r="E110" s="18">
        <v>10000</v>
      </c>
      <c r="F110" s="18">
        <v>10000</v>
      </c>
    </row>
    <row r="111" spans="1:6" x14ac:dyDescent="0.3">
      <c r="A111" s="17" t="s">
        <v>2111</v>
      </c>
      <c r="B111" s="18"/>
      <c r="C111" s="18"/>
      <c r="D111" s="18"/>
      <c r="E111" s="18">
        <v>2000</v>
      </c>
      <c r="F111" s="18">
        <v>2000</v>
      </c>
    </row>
    <row r="112" spans="1:6" x14ac:dyDescent="0.3">
      <c r="A112" s="17" t="s">
        <v>1237</v>
      </c>
      <c r="B112" s="18">
        <v>2500</v>
      </c>
      <c r="C112" s="18"/>
      <c r="D112" s="18"/>
      <c r="E112" s="18"/>
      <c r="F112" s="18">
        <v>2500</v>
      </c>
    </row>
    <row r="113" spans="1:6" x14ac:dyDescent="0.3">
      <c r="A113" s="17" t="s">
        <v>583</v>
      </c>
      <c r="B113" s="18"/>
      <c r="C113" s="18">
        <v>100000</v>
      </c>
      <c r="D113" s="18"/>
      <c r="E113" s="18"/>
      <c r="F113" s="18">
        <v>100000</v>
      </c>
    </row>
    <row r="114" spans="1:6" x14ac:dyDescent="0.3">
      <c r="A114" s="17" t="s">
        <v>3265</v>
      </c>
      <c r="B114" s="18"/>
      <c r="C114" s="18"/>
      <c r="D114" s="18"/>
      <c r="E114" s="18">
        <v>2700</v>
      </c>
      <c r="F114" s="18">
        <v>2700</v>
      </c>
    </row>
    <row r="115" spans="1:6" x14ac:dyDescent="0.3">
      <c r="A115" s="17" t="s">
        <v>2398</v>
      </c>
      <c r="B115" s="18">
        <v>124000</v>
      </c>
      <c r="C115" s="18"/>
      <c r="D115" s="18"/>
      <c r="E115" s="18"/>
      <c r="F115" s="18">
        <v>124000</v>
      </c>
    </row>
    <row r="116" spans="1:6" x14ac:dyDescent="0.3">
      <c r="A116" s="17" t="s">
        <v>148</v>
      </c>
      <c r="B116" s="18">
        <v>20000</v>
      </c>
      <c r="C116" s="18"/>
      <c r="D116" s="18"/>
      <c r="E116" s="18"/>
      <c r="F116" s="18">
        <v>20000</v>
      </c>
    </row>
    <row r="117" spans="1:6" x14ac:dyDescent="0.3">
      <c r="A117" s="17" t="s">
        <v>3230</v>
      </c>
      <c r="B117" s="18"/>
      <c r="C117" s="18"/>
      <c r="D117" s="18"/>
      <c r="E117" s="18">
        <v>2600</v>
      </c>
      <c r="F117" s="18">
        <v>2600</v>
      </c>
    </row>
    <row r="118" spans="1:6" x14ac:dyDescent="0.3">
      <c r="A118" s="17" t="s">
        <v>36</v>
      </c>
      <c r="B118" s="18"/>
      <c r="C118" s="18"/>
      <c r="D118" s="18"/>
      <c r="E118" s="18">
        <v>2600</v>
      </c>
      <c r="F118" s="18">
        <v>2600</v>
      </c>
    </row>
    <row r="119" spans="1:6" x14ac:dyDescent="0.3">
      <c r="A119" s="17" t="s">
        <v>1049</v>
      </c>
      <c r="B119" s="18">
        <v>15000</v>
      </c>
      <c r="C119" s="18"/>
      <c r="D119" s="18"/>
      <c r="E119" s="18"/>
      <c r="F119" s="18">
        <v>15000</v>
      </c>
    </row>
    <row r="120" spans="1:6" x14ac:dyDescent="0.3">
      <c r="A120" s="17" t="s">
        <v>234</v>
      </c>
      <c r="B120" s="18"/>
      <c r="C120" s="18">
        <v>4000</v>
      </c>
      <c r="D120" s="18"/>
      <c r="E120" s="18"/>
      <c r="F120" s="18">
        <v>4000</v>
      </c>
    </row>
    <row r="121" spans="1:6" x14ac:dyDescent="0.3">
      <c r="A121" s="17" t="s">
        <v>2620</v>
      </c>
      <c r="B121" s="18"/>
      <c r="C121" s="18"/>
      <c r="D121" s="18"/>
      <c r="E121" s="18">
        <v>65000</v>
      </c>
      <c r="F121" s="18">
        <v>65000</v>
      </c>
    </row>
    <row r="122" spans="1:6" x14ac:dyDescent="0.3">
      <c r="A122" s="17" t="s">
        <v>2878</v>
      </c>
      <c r="B122" s="18"/>
      <c r="C122" s="18">
        <v>3000</v>
      </c>
      <c r="D122" s="18"/>
      <c r="E122" s="18"/>
      <c r="F122" s="18">
        <v>3000</v>
      </c>
    </row>
    <row r="123" spans="1:6" x14ac:dyDescent="0.3">
      <c r="A123" s="17" t="s">
        <v>303</v>
      </c>
      <c r="B123" s="18"/>
      <c r="C123" s="18"/>
      <c r="D123" s="18"/>
      <c r="E123" s="18">
        <v>10000</v>
      </c>
      <c r="F123" s="18">
        <v>10000</v>
      </c>
    </row>
    <row r="124" spans="1:6" x14ac:dyDescent="0.3">
      <c r="A124" s="17" t="s">
        <v>2310</v>
      </c>
      <c r="B124" s="18"/>
      <c r="C124" s="18"/>
      <c r="D124" s="18"/>
      <c r="E124" s="18">
        <v>6000</v>
      </c>
      <c r="F124" s="18">
        <v>6000</v>
      </c>
    </row>
    <row r="125" spans="1:6" x14ac:dyDescent="0.3">
      <c r="A125" s="17" t="s">
        <v>765</v>
      </c>
      <c r="B125" s="18"/>
      <c r="C125" s="18">
        <v>5000</v>
      </c>
      <c r="D125" s="18"/>
      <c r="E125" s="18"/>
      <c r="F125" s="18">
        <v>5000</v>
      </c>
    </row>
    <row r="126" spans="1:6" x14ac:dyDescent="0.3">
      <c r="A126" s="17" t="s">
        <v>1026</v>
      </c>
      <c r="B126" s="18"/>
      <c r="C126" s="18"/>
      <c r="D126" s="18"/>
      <c r="E126" s="18">
        <v>70000</v>
      </c>
      <c r="F126" s="18">
        <v>70000</v>
      </c>
    </row>
    <row r="127" spans="1:6" x14ac:dyDescent="0.3">
      <c r="A127" s="17" t="s">
        <v>3760</v>
      </c>
      <c r="B127" s="18"/>
      <c r="C127" s="18"/>
      <c r="D127" s="18"/>
      <c r="E127" s="18">
        <v>5000</v>
      </c>
      <c r="F127" s="18">
        <v>5000</v>
      </c>
    </row>
    <row r="128" spans="1:6" x14ac:dyDescent="0.3">
      <c r="A128" s="17" t="s">
        <v>3391</v>
      </c>
      <c r="B128" s="18"/>
      <c r="C128" s="18"/>
      <c r="D128" s="18"/>
      <c r="E128" s="18">
        <v>500</v>
      </c>
      <c r="F128" s="18">
        <v>500</v>
      </c>
    </row>
    <row r="129" spans="1:6" x14ac:dyDescent="0.3">
      <c r="A129" s="17" t="s">
        <v>3057</v>
      </c>
      <c r="B129" s="18"/>
      <c r="C129" s="18">
        <v>50000</v>
      </c>
      <c r="D129" s="18"/>
      <c r="E129" s="18"/>
      <c r="F129" s="18">
        <v>50000</v>
      </c>
    </row>
    <row r="130" spans="1:6" x14ac:dyDescent="0.3">
      <c r="A130" s="17" t="s">
        <v>1430</v>
      </c>
      <c r="B130" s="18"/>
      <c r="C130" s="18">
        <v>10000</v>
      </c>
      <c r="D130" s="18"/>
      <c r="E130" s="18"/>
      <c r="F130" s="18">
        <v>10000</v>
      </c>
    </row>
    <row r="131" spans="1:6" x14ac:dyDescent="0.3">
      <c r="A131" s="17" t="s">
        <v>2526</v>
      </c>
      <c r="B131" s="18"/>
      <c r="C131" s="18"/>
      <c r="D131" s="18"/>
      <c r="E131" s="18">
        <v>4000</v>
      </c>
      <c r="F131" s="18">
        <v>4000</v>
      </c>
    </row>
    <row r="132" spans="1:6" x14ac:dyDescent="0.3">
      <c r="A132" s="17" t="s">
        <v>3076</v>
      </c>
      <c r="B132" s="18"/>
      <c r="C132" s="18">
        <v>10000</v>
      </c>
      <c r="D132" s="18"/>
      <c r="E132" s="18"/>
      <c r="F132" s="18">
        <v>10000</v>
      </c>
    </row>
    <row r="133" spans="1:6" x14ac:dyDescent="0.3">
      <c r="A133" s="17" t="s">
        <v>914</v>
      </c>
      <c r="B133" s="18"/>
      <c r="C133" s="18">
        <v>30000</v>
      </c>
      <c r="D133" s="18"/>
      <c r="E133" s="18"/>
      <c r="F133" s="18">
        <v>30000</v>
      </c>
    </row>
    <row r="134" spans="1:6" x14ac:dyDescent="0.3">
      <c r="A134" s="17" t="s">
        <v>2849</v>
      </c>
      <c r="B134" s="18"/>
      <c r="C134" s="18">
        <v>500</v>
      </c>
      <c r="D134" s="18"/>
      <c r="E134" s="18"/>
      <c r="F134" s="18">
        <v>500</v>
      </c>
    </row>
    <row r="135" spans="1:6" x14ac:dyDescent="0.3">
      <c r="A135" s="17" t="s">
        <v>3865</v>
      </c>
      <c r="B135" s="18">
        <v>5000</v>
      </c>
      <c r="C135" s="18"/>
      <c r="D135" s="18"/>
      <c r="E135" s="18"/>
      <c r="F135" s="18">
        <v>5000</v>
      </c>
    </row>
    <row r="136" spans="1:6" x14ac:dyDescent="0.3">
      <c r="A136" s="17" t="s">
        <v>3321</v>
      </c>
      <c r="B136" s="18"/>
      <c r="C136" s="18"/>
      <c r="D136" s="18"/>
      <c r="E136" s="18">
        <v>500</v>
      </c>
      <c r="F136" s="18">
        <v>500</v>
      </c>
    </row>
    <row r="137" spans="1:6" x14ac:dyDescent="0.3">
      <c r="A137" s="17" t="s">
        <v>3806</v>
      </c>
      <c r="B137" s="18"/>
      <c r="C137" s="18"/>
      <c r="D137" s="18"/>
      <c r="E137" s="18">
        <v>2000</v>
      </c>
      <c r="F137" s="18">
        <v>2000</v>
      </c>
    </row>
    <row r="138" spans="1:6" x14ac:dyDescent="0.3">
      <c r="A138" s="17" t="s">
        <v>1574</v>
      </c>
      <c r="B138" s="18">
        <v>9000</v>
      </c>
      <c r="C138" s="18"/>
      <c r="D138" s="18"/>
      <c r="E138" s="18"/>
      <c r="F138" s="18">
        <v>9000</v>
      </c>
    </row>
    <row r="139" spans="1:6" x14ac:dyDescent="0.3">
      <c r="A139" s="17" t="s">
        <v>2647</v>
      </c>
      <c r="B139" s="18">
        <v>2500</v>
      </c>
      <c r="C139" s="18"/>
      <c r="D139" s="18"/>
      <c r="E139" s="18"/>
      <c r="F139" s="18">
        <v>2500</v>
      </c>
    </row>
    <row r="140" spans="1:6" x14ac:dyDescent="0.3">
      <c r="A140" s="17" t="s">
        <v>1110</v>
      </c>
      <c r="B140" s="18"/>
      <c r="C140" s="18">
        <v>10000</v>
      </c>
      <c r="D140" s="18"/>
      <c r="E140" s="18"/>
      <c r="F140" s="18">
        <v>10000</v>
      </c>
    </row>
    <row r="141" spans="1:6" x14ac:dyDescent="0.3">
      <c r="A141" s="17" t="s">
        <v>2576</v>
      </c>
      <c r="B141" s="18">
        <v>10000</v>
      </c>
      <c r="C141" s="18"/>
      <c r="D141" s="18"/>
      <c r="E141" s="18"/>
      <c r="F141" s="18">
        <v>10000</v>
      </c>
    </row>
    <row r="142" spans="1:6" x14ac:dyDescent="0.3">
      <c r="A142" s="17" t="s">
        <v>2606</v>
      </c>
      <c r="B142" s="18"/>
      <c r="C142" s="18"/>
      <c r="D142" s="18"/>
      <c r="E142" s="18">
        <v>11000</v>
      </c>
      <c r="F142" s="18">
        <v>11000</v>
      </c>
    </row>
    <row r="143" spans="1:6" x14ac:dyDescent="0.3">
      <c r="A143" s="17" t="s">
        <v>3550</v>
      </c>
      <c r="B143" s="18"/>
      <c r="C143" s="18"/>
      <c r="D143" s="18"/>
      <c r="E143" s="18">
        <v>1500</v>
      </c>
      <c r="F143" s="18">
        <v>1500</v>
      </c>
    </row>
    <row r="144" spans="1:6" x14ac:dyDescent="0.3">
      <c r="A144" s="17" t="s">
        <v>3545</v>
      </c>
      <c r="B144" s="18"/>
      <c r="C144" s="18"/>
      <c r="D144" s="18"/>
      <c r="E144" s="18">
        <v>1100</v>
      </c>
      <c r="F144" s="18">
        <v>1100</v>
      </c>
    </row>
    <row r="145" spans="1:6" x14ac:dyDescent="0.3">
      <c r="A145" s="17" t="s">
        <v>1550</v>
      </c>
      <c r="B145" s="18"/>
      <c r="C145" s="18">
        <v>500</v>
      </c>
      <c r="D145" s="18"/>
      <c r="E145" s="18"/>
      <c r="F145" s="18">
        <v>500</v>
      </c>
    </row>
    <row r="146" spans="1:6" x14ac:dyDescent="0.3">
      <c r="A146" s="17" t="s">
        <v>3489</v>
      </c>
      <c r="B146" s="18"/>
      <c r="C146" s="18"/>
      <c r="D146" s="18"/>
      <c r="E146" s="18">
        <v>1000</v>
      </c>
      <c r="F146" s="18">
        <v>1000</v>
      </c>
    </row>
    <row r="147" spans="1:6" x14ac:dyDescent="0.3">
      <c r="A147" s="17" t="s">
        <v>13</v>
      </c>
      <c r="B147" s="18"/>
      <c r="C147" s="18"/>
      <c r="D147" s="18"/>
      <c r="E147" s="18">
        <v>5000</v>
      </c>
      <c r="F147" s="18">
        <v>5000</v>
      </c>
    </row>
    <row r="148" spans="1:6" x14ac:dyDescent="0.3">
      <c r="A148" s="17" t="s">
        <v>1185</v>
      </c>
      <c r="B148" s="18"/>
      <c r="C148" s="18"/>
      <c r="D148" s="18"/>
      <c r="E148" s="18">
        <v>22000</v>
      </c>
      <c r="F148" s="18">
        <v>22000</v>
      </c>
    </row>
    <row r="149" spans="1:6" x14ac:dyDescent="0.3">
      <c r="A149" s="17" t="s">
        <v>4029</v>
      </c>
      <c r="B149" s="18"/>
      <c r="C149" s="18">
        <v>23900</v>
      </c>
      <c r="D149" s="18"/>
      <c r="E149" s="18"/>
      <c r="F149" s="18">
        <v>23900</v>
      </c>
    </row>
    <row r="150" spans="1:6" x14ac:dyDescent="0.3">
      <c r="A150" s="17" t="s">
        <v>1757</v>
      </c>
      <c r="B150" s="18"/>
      <c r="C150" s="18"/>
      <c r="D150" s="18"/>
      <c r="E150" s="18">
        <v>5500</v>
      </c>
      <c r="F150" s="18">
        <v>5500</v>
      </c>
    </row>
    <row r="151" spans="1:6" x14ac:dyDescent="0.3">
      <c r="A151" s="17" t="s">
        <v>907</v>
      </c>
      <c r="B151" s="18"/>
      <c r="C151" s="18">
        <v>15000</v>
      </c>
      <c r="D151" s="18"/>
      <c r="E151" s="18"/>
      <c r="F151" s="18">
        <v>15000</v>
      </c>
    </row>
    <row r="152" spans="1:6" x14ac:dyDescent="0.3">
      <c r="A152" s="17" t="s">
        <v>2239</v>
      </c>
      <c r="B152" s="18"/>
      <c r="C152" s="18"/>
      <c r="D152" s="18"/>
      <c r="E152" s="18">
        <v>4000</v>
      </c>
      <c r="F152" s="18">
        <v>4000</v>
      </c>
    </row>
    <row r="153" spans="1:6" x14ac:dyDescent="0.3">
      <c r="A153" s="17" t="s">
        <v>4032</v>
      </c>
      <c r="B153" s="18"/>
      <c r="C153" s="18">
        <v>6000</v>
      </c>
      <c r="D153" s="18"/>
      <c r="E153" s="18"/>
      <c r="F153" s="18">
        <v>6000</v>
      </c>
    </row>
    <row r="154" spans="1:6" x14ac:dyDescent="0.3">
      <c r="A154" s="17" t="s">
        <v>3328</v>
      </c>
      <c r="B154" s="18"/>
      <c r="C154" s="18"/>
      <c r="D154" s="18"/>
      <c r="E154" s="18">
        <v>1800</v>
      </c>
      <c r="F154" s="18">
        <v>1800</v>
      </c>
    </row>
    <row r="155" spans="1:6" x14ac:dyDescent="0.3">
      <c r="A155" s="17" t="s">
        <v>1405</v>
      </c>
      <c r="B155" s="18"/>
      <c r="C155" s="18">
        <v>14500</v>
      </c>
      <c r="D155" s="18"/>
      <c r="E155" s="18"/>
      <c r="F155" s="18">
        <v>14500</v>
      </c>
    </row>
    <row r="156" spans="1:6" x14ac:dyDescent="0.3">
      <c r="A156" s="17" t="s">
        <v>791</v>
      </c>
      <c r="B156" s="18"/>
      <c r="C156" s="18"/>
      <c r="D156" s="18"/>
      <c r="E156" s="18">
        <v>10000</v>
      </c>
      <c r="F156" s="18">
        <v>10000</v>
      </c>
    </row>
    <row r="157" spans="1:6" x14ac:dyDescent="0.3">
      <c r="A157" s="17" t="s">
        <v>16</v>
      </c>
      <c r="B157" s="18"/>
      <c r="C157" s="18"/>
      <c r="D157" s="18"/>
      <c r="E157" s="18">
        <v>6000</v>
      </c>
      <c r="F157" s="18">
        <v>6000</v>
      </c>
    </row>
    <row r="158" spans="1:6" x14ac:dyDescent="0.3">
      <c r="A158" s="17" t="s">
        <v>1476</v>
      </c>
      <c r="B158" s="18"/>
      <c r="C158" s="18"/>
      <c r="D158" s="18"/>
      <c r="E158" s="18">
        <v>15000</v>
      </c>
      <c r="F158" s="18">
        <v>15000</v>
      </c>
    </row>
    <row r="159" spans="1:6" x14ac:dyDescent="0.3">
      <c r="A159" s="17" t="s">
        <v>197</v>
      </c>
      <c r="B159" s="18"/>
      <c r="C159" s="18">
        <v>2000000</v>
      </c>
      <c r="D159" s="18"/>
      <c r="E159" s="18"/>
      <c r="F159" s="18">
        <v>2000000</v>
      </c>
    </row>
    <row r="160" spans="1:6" x14ac:dyDescent="0.3">
      <c r="A160" s="17" t="s">
        <v>473</v>
      </c>
      <c r="B160" s="18"/>
      <c r="C160" s="18">
        <v>800</v>
      </c>
      <c r="D160" s="18"/>
      <c r="E160" s="18"/>
      <c r="F160" s="18">
        <v>800</v>
      </c>
    </row>
    <row r="161" spans="1:6" x14ac:dyDescent="0.3">
      <c r="A161" s="17" t="s">
        <v>2124</v>
      </c>
      <c r="B161" s="18"/>
      <c r="C161" s="18">
        <v>500</v>
      </c>
      <c r="D161" s="18"/>
      <c r="E161" s="18"/>
      <c r="F161" s="18">
        <v>500</v>
      </c>
    </row>
    <row r="162" spans="1:6" x14ac:dyDescent="0.3">
      <c r="A162" s="17" t="s">
        <v>699</v>
      </c>
      <c r="B162" s="18"/>
      <c r="C162" s="18">
        <v>100000</v>
      </c>
      <c r="D162" s="18"/>
      <c r="E162" s="18"/>
      <c r="F162" s="18">
        <v>100000</v>
      </c>
    </row>
    <row r="163" spans="1:6" x14ac:dyDescent="0.3">
      <c r="A163" s="17" t="s">
        <v>2015</v>
      </c>
      <c r="B163" s="18"/>
      <c r="C163" s="18"/>
      <c r="D163" s="18"/>
      <c r="E163" s="18">
        <v>30000</v>
      </c>
      <c r="F163" s="18">
        <v>30000</v>
      </c>
    </row>
    <row r="164" spans="1:6" x14ac:dyDescent="0.3">
      <c r="A164" s="17" t="s">
        <v>1143</v>
      </c>
      <c r="B164" s="18"/>
      <c r="C164" s="18">
        <v>4000</v>
      </c>
      <c r="D164" s="18"/>
      <c r="E164" s="18"/>
      <c r="F164" s="18">
        <v>4000</v>
      </c>
    </row>
    <row r="165" spans="1:6" x14ac:dyDescent="0.3">
      <c r="A165" s="17" t="s">
        <v>357</v>
      </c>
      <c r="B165" s="18"/>
      <c r="C165" s="18"/>
      <c r="D165" s="18"/>
      <c r="E165" s="18">
        <v>7500</v>
      </c>
      <c r="F165" s="18">
        <v>7500</v>
      </c>
    </row>
    <row r="166" spans="1:6" x14ac:dyDescent="0.3">
      <c r="A166" s="17" t="s">
        <v>2078</v>
      </c>
      <c r="B166" s="18"/>
      <c r="C166" s="18"/>
      <c r="D166" s="18"/>
      <c r="E166" s="18">
        <v>50000</v>
      </c>
      <c r="F166" s="18">
        <v>50000</v>
      </c>
    </row>
    <row r="167" spans="1:6" x14ac:dyDescent="0.3">
      <c r="A167" s="17" t="s">
        <v>4098</v>
      </c>
      <c r="B167" s="18"/>
      <c r="C167" s="18">
        <v>500</v>
      </c>
      <c r="D167" s="18"/>
      <c r="E167" s="18"/>
      <c r="F167" s="18">
        <v>500</v>
      </c>
    </row>
    <row r="168" spans="1:6" x14ac:dyDescent="0.3">
      <c r="A168" s="17" t="s">
        <v>1901</v>
      </c>
      <c r="B168" s="18"/>
      <c r="C168" s="18"/>
      <c r="D168" s="18"/>
      <c r="E168" s="18">
        <v>2500</v>
      </c>
      <c r="F168" s="18">
        <v>2500</v>
      </c>
    </row>
    <row r="169" spans="1:6" x14ac:dyDescent="0.3">
      <c r="A169" s="17" t="s">
        <v>1212</v>
      </c>
      <c r="B169" s="18"/>
      <c r="C169" s="18"/>
      <c r="D169" s="18"/>
      <c r="E169" s="18">
        <v>1000</v>
      </c>
      <c r="F169" s="18">
        <v>1000</v>
      </c>
    </row>
    <row r="170" spans="1:6" x14ac:dyDescent="0.3">
      <c r="A170" s="17" t="s">
        <v>727</v>
      </c>
      <c r="B170" s="18"/>
      <c r="C170" s="18"/>
      <c r="D170" s="18"/>
      <c r="E170" s="18">
        <v>2500</v>
      </c>
      <c r="F170" s="18">
        <v>2500</v>
      </c>
    </row>
    <row r="171" spans="1:6" x14ac:dyDescent="0.3">
      <c r="A171" s="17" t="s">
        <v>3233</v>
      </c>
      <c r="B171" s="18"/>
      <c r="C171" s="18"/>
      <c r="D171" s="18"/>
      <c r="E171" s="18">
        <v>5000</v>
      </c>
      <c r="F171" s="18">
        <v>5000</v>
      </c>
    </row>
    <row r="172" spans="1:6" x14ac:dyDescent="0.3">
      <c r="A172" s="17" t="s">
        <v>175</v>
      </c>
      <c r="B172" s="18"/>
      <c r="C172" s="18">
        <v>1110</v>
      </c>
      <c r="D172" s="18"/>
      <c r="E172" s="18"/>
      <c r="F172" s="18">
        <v>1110</v>
      </c>
    </row>
    <row r="173" spans="1:6" x14ac:dyDescent="0.3">
      <c r="A173" s="17" t="s">
        <v>1472</v>
      </c>
      <c r="B173" s="18"/>
      <c r="C173" s="18"/>
      <c r="D173" s="18"/>
      <c r="E173" s="18">
        <v>32000</v>
      </c>
      <c r="F173" s="18">
        <v>32000</v>
      </c>
    </row>
    <row r="174" spans="1:6" x14ac:dyDescent="0.3">
      <c r="A174" s="17" t="s">
        <v>383</v>
      </c>
      <c r="B174" s="18"/>
      <c r="C174" s="18"/>
      <c r="D174" s="18"/>
      <c r="E174" s="18">
        <v>600</v>
      </c>
      <c r="F174" s="18">
        <v>600</v>
      </c>
    </row>
    <row r="175" spans="1:6" x14ac:dyDescent="0.3">
      <c r="A175" s="17" t="s">
        <v>3883</v>
      </c>
      <c r="B175" s="18">
        <v>10000</v>
      </c>
      <c r="C175" s="18"/>
      <c r="D175" s="18"/>
      <c r="E175" s="18"/>
      <c r="F175" s="18">
        <v>10000</v>
      </c>
    </row>
    <row r="176" spans="1:6" x14ac:dyDescent="0.3">
      <c r="A176" s="17" t="s">
        <v>1531</v>
      </c>
      <c r="B176" s="18"/>
      <c r="C176" s="18"/>
      <c r="D176" s="18"/>
      <c r="E176" s="18">
        <v>35000</v>
      </c>
      <c r="F176" s="18">
        <v>35000</v>
      </c>
    </row>
    <row r="177" spans="1:6" x14ac:dyDescent="0.3">
      <c r="A177" s="17" t="s">
        <v>2972</v>
      </c>
      <c r="B177" s="18"/>
      <c r="C177" s="18"/>
      <c r="D177" s="18"/>
      <c r="E177" s="18">
        <v>2000</v>
      </c>
      <c r="F177" s="18">
        <v>2000</v>
      </c>
    </row>
    <row r="178" spans="1:6" x14ac:dyDescent="0.3">
      <c r="A178" s="17" t="s">
        <v>1606</v>
      </c>
      <c r="B178" s="18"/>
      <c r="C178" s="18"/>
      <c r="D178" s="18"/>
      <c r="E178" s="18">
        <v>6000</v>
      </c>
      <c r="F178" s="18">
        <v>6000</v>
      </c>
    </row>
    <row r="179" spans="1:6" x14ac:dyDescent="0.3">
      <c r="A179" s="17" t="s">
        <v>2998</v>
      </c>
      <c r="B179" s="18"/>
      <c r="C179" s="18"/>
      <c r="D179" s="18"/>
      <c r="E179" s="18">
        <v>50000</v>
      </c>
      <c r="F179" s="18">
        <v>50000</v>
      </c>
    </row>
    <row r="180" spans="1:6" x14ac:dyDescent="0.3">
      <c r="A180" s="17" t="s">
        <v>3132</v>
      </c>
      <c r="B180" s="18"/>
      <c r="C180" s="18"/>
      <c r="D180" s="18">
        <v>30000</v>
      </c>
      <c r="E180" s="18"/>
      <c r="F180" s="18">
        <v>30000</v>
      </c>
    </row>
    <row r="181" spans="1:6" x14ac:dyDescent="0.3">
      <c r="A181" s="17" t="s">
        <v>1364</v>
      </c>
      <c r="B181" s="18"/>
      <c r="C181" s="18"/>
      <c r="D181" s="18"/>
      <c r="E181" s="18">
        <v>200</v>
      </c>
      <c r="F181" s="18">
        <v>200</v>
      </c>
    </row>
    <row r="182" spans="1:6" x14ac:dyDescent="0.3">
      <c r="A182" s="17" t="s">
        <v>1485</v>
      </c>
      <c r="B182" s="18"/>
      <c r="C182" s="18">
        <v>2000</v>
      </c>
      <c r="D182" s="18"/>
      <c r="E182" s="18"/>
      <c r="F182" s="18">
        <v>2000</v>
      </c>
    </row>
    <row r="183" spans="1:6" x14ac:dyDescent="0.3">
      <c r="A183" s="17" t="s">
        <v>751</v>
      </c>
      <c r="B183" s="18"/>
      <c r="C183" s="18"/>
      <c r="D183" s="18"/>
      <c r="E183" s="18">
        <v>4444</v>
      </c>
      <c r="F183" s="18">
        <v>4444</v>
      </c>
    </row>
    <row r="184" spans="1:6" x14ac:dyDescent="0.3">
      <c r="A184" s="17" t="s">
        <v>3188</v>
      </c>
      <c r="B184" s="18"/>
      <c r="C184" s="18">
        <v>200</v>
      </c>
      <c r="D184" s="18"/>
      <c r="E184" s="18"/>
      <c r="F184" s="18">
        <v>200</v>
      </c>
    </row>
    <row r="185" spans="1:6" x14ac:dyDescent="0.3">
      <c r="A185" s="17" t="s">
        <v>3516</v>
      </c>
      <c r="B185" s="18"/>
      <c r="C185" s="18"/>
      <c r="D185" s="18"/>
      <c r="E185" s="18">
        <v>4000</v>
      </c>
      <c r="F185" s="18">
        <v>4000</v>
      </c>
    </row>
    <row r="186" spans="1:6" x14ac:dyDescent="0.3">
      <c r="A186" s="17" t="s">
        <v>2354</v>
      </c>
      <c r="B186" s="18">
        <v>1000</v>
      </c>
      <c r="C186" s="18"/>
      <c r="D186" s="18"/>
      <c r="E186" s="18"/>
      <c r="F186" s="18">
        <v>1000</v>
      </c>
    </row>
    <row r="187" spans="1:6" x14ac:dyDescent="0.3">
      <c r="A187" s="17" t="s">
        <v>367</v>
      </c>
      <c r="B187" s="18"/>
      <c r="C187" s="18"/>
      <c r="D187" s="18"/>
      <c r="E187" s="18">
        <v>38000</v>
      </c>
      <c r="F187" s="18">
        <v>38000</v>
      </c>
    </row>
    <row r="188" spans="1:6" x14ac:dyDescent="0.3">
      <c r="A188" s="17" t="s">
        <v>3227</v>
      </c>
      <c r="B188" s="18"/>
      <c r="C188" s="18"/>
      <c r="D188" s="18"/>
      <c r="E188" s="18">
        <v>1200</v>
      </c>
      <c r="F188" s="18">
        <v>1200</v>
      </c>
    </row>
    <row r="189" spans="1:6" x14ac:dyDescent="0.3">
      <c r="A189" s="17" t="s">
        <v>1573</v>
      </c>
      <c r="B189" s="18">
        <v>2500</v>
      </c>
      <c r="C189" s="18"/>
      <c r="D189" s="18"/>
      <c r="E189" s="18"/>
      <c r="F189" s="18">
        <v>2500</v>
      </c>
    </row>
    <row r="190" spans="1:6" x14ac:dyDescent="0.3">
      <c r="A190" s="17" t="s">
        <v>4088</v>
      </c>
      <c r="B190" s="18"/>
      <c r="C190" s="18">
        <v>110000</v>
      </c>
      <c r="D190" s="18"/>
      <c r="E190" s="18"/>
      <c r="F190" s="18">
        <v>110000</v>
      </c>
    </row>
    <row r="191" spans="1:6" x14ac:dyDescent="0.3">
      <c r="A191" s="17" t="s">
        <v>1054</v>
      </c>
      <c r="B191" s="18">
        <v>1500</v>
      </c>
      <c r="C191" s="18"/>
      <c r="D191" s="18"/>
      <c r="E191" s="18"/>
      <c r="F191" s="18">
        <v>1500</v>
      </c>
    </row>
    <row r="192" spans="1:6" x14ac:dyDescent="0.3">
      <c r="A192" s="17" t="s">
        <v>769</v>
      </c>
      <c r="B192" s="18"/>
      <c r="C192" s="18">
        <v>2500</v>
      </c>
      <c r="D192" s="18"/>
      <c r="E192" s="18"/>
      <c r="F192" s="18">
        <v>2500</v>
      </c>
    </row>
    <row r="193" spans="1:6" x14ac:dyDescent="0.3">
      <c r="A193" s="17" t="s">
        <v>2572</v>
      </c>
      <c r="B193" s="18">
        <v>30000</v>
      </c>
      <c r="C193" s="18"/>
      <c r="D193" s="18"/>
      <c r="E193" s="18"/>
      <c r="F193" s="18">
        <v>30000</v>
      </c>
    </row>
    <row r="194" spans="1:6" x14ac:dyDescent="0.3">
      <c r="A194" s="17" t="s">
        <v>2801</v>
      </c>
      <c r="B194" s="18"/>
      <c r="C194" s="18"/>
      <c r="D194" s="18"/>
      <c r="E194" s="18">
        <v>500</v>
      </c>
      <c r="F194" s="18">
        <v>500</v>
      </c>
    </row>
    <row r="195" spans="1:6" x14ac:dyDescent="0.3">
      <c r="A195" s="17" t="s">
        <v>3981</v>
      </c>
      <c r="B195" s="18"/>
      <c r="C195" s="18">
        <v>2000</v>
      </c>
      <c r="D195" s="18"/>
      <c r="E195" s="18"/>
      <c r="F195" s="18">
        <v>2000</v>
      </c>
    </row>
    <row r="196" spans="1:6" x14ac:dyDescent="0.3">
      <c r="A196" s="17" t="s">
        <v>1363</v>
      </c>
      <c r="B196" s="18"/>
      <c r="C196" s="18"/>
      <c r="D196" s="18"/>
      <c r="E196" s="18">
        <v>1000</v>
      </c>
      <c r="F196" s="18">
        <v>1000</v>
      </c>
    </row>
    <row r="197" spans="1:6" x14ac:dyDescent="0.3">
      <c r="A197" s="17" t="s">
        <v>3863</v>
      </c>
      <c r="B197" s="18"/>
      <c r="C197" s="18">
        <v>2000</v>
      </c>
      <c r="D197" s="18"/>
      <c r="E197" s="18"/>
      <c r="F197" s="18">
        <v>2000</v>
      </c>
    </row>
    <row r="198" spans="1:6" x14ac:dyDescent="0.3">
      <c r="A198" s="17" t="s">
        <v>3825</v>
      </c>
      <c r="B198" s="18"/>
      <c r="C198" s="18"/>
      <c r="D198" s="18"/>
      <c r="E198" s="18">
        <v>5000</v>
      </c>
      <c r="F198" s="18">
        <v>5000</v>
      </c>
    </row>
    <row r="199" spans="1:6" x14ac:dyDescent="0.3">
      <c r="A199" s="17" t="s">
        <v>919</v>
      </c>
      <c r="B199" s="18"/>
      <c r="C199" s="18">
        <v>3900</v>
      </c>
      <c r="D199" s="18"/>
      <c r="E199" s="18"/>
      <c r="F199" s="18">
        <v>3900</v>
      </c>
    </row>
    <row r="200" spans="1:6" x14ac:dyDescent="0.3">
      <c r="A200" s="17" t="s">
        <v>2581</v>
      </c>
      <c r="B200" s="18"/>
      <c r="C200" s="18">
        <v>5000</v>
      </c>
      <c r="D200" s="18"/>
      <c r="E200" s="18"/>
      <c r="F200" s="18">
        <v>5000</v>
      </c>
    </row>
    <row r="201" spans="1:6" x14ac:dyDescent="0.3">
      <c r="A201" s="17" t="s">
        <v>1146</v>
      </c>
      <c r="B201" s="18"/>
      <c r="C201" s="18">
        <v>80000</v>
      </c>
      <c r="D201" s="18"/>
      <c r="E201" s="18"/>
      <c r="F201" s="18">
        <v>80000</v>
      </c>
    </row>
    <row r="202" spans="1:6" x14ac:dyDescent="0.3">
      <c r="A202" s="17" t="s">
        <v>3985</v>
      </c>
      <c r="B202" s="18"/>
      <c r="C202" s="18">
        <v>3000</v>
      </c>
      <c r="D202" s="18"/>
      <c r="E202" s="18"/>
      <c r="F202" s="18">
        <v>3000</v>
      </c>
    </row>
    <row r="203" spans="1:6" x14ac:dyDescent="0.3">
      <c r="A203" s="17" t="s">
        <v>191</v>
      </c>
      <c r="B203" s="18"/>
      <c r="C203" s="18">
        <v>500000</v>
      </c>
      <c r="D203" s="18"/>
      <c r="E203" s="18"/>
      <c r="F203" s="18">
        <v>500000</v>
      </c>
    </row>
    <row r="204" spans="1:6" x14ac:dyDescent="0.3">
      <c r="A204" s="17" t="s">
        <v>4108</v>
      </c>
      <c r="B204" s="18"/>
      <c r="C204" s="18">
        <v>2500</v>
      </c>
      <c r="D204" s="18"/>
      <c r="E204" s="18"/>
      <c r="F204" s="18">
        <v>2500</v>
      </c>
    </row>
    <row r="205" spans="1:6" x14ac:dyDescent="0.3">
      <c r="A205" s="17" t="s">
        <v>2915</v>
      </c>
      <c r="B205" s="18"/>
      <c r="C205" s="18">
        <v>1000</v>
      </c>
      <c r="D205" s="18"/>
      <c r="E205" s="18"/>
      <c r="F205" s="18">
        <v>1000</v>
      </c>
    </row>
    <row r="206" spans="1:6" x14ac:dyDescent="0.3">
      <c r="A206" s="17" t="s">
        <v>2764</v>
      </c>
      <c r="B206" s="18"/>
      <c r="C206" s="18">
        <v>4000</v>
      </c>
      <c r="D206" s="18"/>
      <c r="E206" s="18"/>
      <c r="F206" s="18">
        <v>4000</v>
      </c>
    </row>
    <row r="207" spans="1:6" x14ac:dyDescent="0.3">
      <c r="A207" s="17" t="s">
        <v>3308</v>
      </c>
      <c r="B207" s="18"/>
      <c r="C207" s="18"/>
      <c r="D207" s="18"/>
      <c r="E207" s="18">
        <v>3500</v>
      </c>
      <c r="F207" s="18">
        <v>3500</v>
      </c>
    </row>
    <row r="208" spans="1:6" x14ac:dyDescent="0.3">
      <c r="A208" s="17" t="s">
        <v>2956</v>
      </c>
      <c r="B208" s="18">
        <v>7900</v>
      </c>
      <c r="C208" s="18"/>
      <c r="D208" s="18"/>
      <c r="E208" s="18"/>
      <c r="F208" s="18">
        <v>7900</v>
      </c>
    </row>
    <row r="209" spans="1:6" x14ac:dyDescent="0.3">
      <c r="A209" s="17" t="s">
        <v>3379</v>
      </c>
      <c r="B209" s="18"/>
      <c r="C209" s="18"/>
      <c r="D209" s="18"/>
      <c r="E209" s="18">
        <v>3000</v>
      </c>
      <c r="F209" s="18">
        <v>3000</v>
      </c>
    </row>
    <row r="210" spans="1:6" x14ac:dyDescent="0.3">
      <c r="A210" s="17" t="s">
        <v>3562</v>
      </c>
      <c r="B210" s="18"/>
      <c r="C210" s="18"/>
      <c r="D210" s="18"/>
      <c r="E210" s="18">
        <v>500</v>
      </c>
      <c r="F210" s="18">
        <v>500</v>
      </c>
    </row>
    <row r="211" spans="1:6" x14ac:dyDescent="0.3">
      <c r="A211" s="17" t="s">
        <v>2717</v>
      </c>
      <c r="B211" s="18"/>
      <c r="C211" s="18"/>
      <c r="D211" s="18"/>
      <c r="E211" s="18">
        <v>25000</v>
      </c>
      <c r="F211" s="18">
        <v>25000</v>
      </c>
    </row>
    <row r="212" spans="1:6" x14ac:dyDescent="0.3">
      <c r="A212" s="17" t="s">
        <v>3092</v>
      </c>
      <c r="B212" s="18"/>
      <c r="C212" s="18">
        <v>100000</v>
      </c>
      <c r="D212" s="18"/>
      <c r="E212" s="18"/>
      <c r="F212" s="18">
        <v>100000</v>
      </c>
    </row>
    <row r="213" spans="1:6" x14ac:dyDescent="0.3">
      <c r="A213" s="17" t="s">
        <v>3028</v>
      </c>
      <c r="B213" s="18"/>
      <c r="C213" s="18"/>
      <c r="D213" s="18"/>
      <c r="E213" s="18">
        <v>5000</v>
      </c>
      <c r="F213" s="18">
        <v>5000</v>
      </c>
    </row>
    <row r="214" spans="1:6" x14ac:dyDescent="0.3">
      <c r="A214" s="17" t="s">
        <v>3816</v>
      </c>
      <c r="B214" s="18"/>
      <c r="C214" s="18"/>
      <c r="D214" s="18"/>
      <c r="E214" s="18">
        <v>1000</v>
      </c>
      <c r="F214" s="18">
        <v>1000</v>
      </c>
    </row>
    <row r="215" spans="1:6" x14ac:dyDescent="0.3">
      <c r="A215" s="17" t="s">
        <v>3704</v>
      </c>
      <c r="B215" s="18"/>
      <c r="C215" s="18"/>
      <c r="D215" s="18"/>
      <c r="E215" s="18">
        <v>1000</v>
      </c>
      <c r="F215" s="18">
        <v>1000</v>
      </c>
    </row>
    <row r="216" spans="1:6" x14ac:dyDescent="0.3">
      <c r="A216" s="17" t="s">
        <v>3680</v>
      </c>
      <c r="B216" s="18"/>
      <c r="C216" s="18"/>
      <c r="D216" s="18"/>
      <c r="E216" s="18">
        <v>3500</v>
      </c>
      <c r="F216" s="18">
        <v>3500</v>
      </c>
    </row>
    <row r="217" spans="1:6" x14ac:dyDescent="0.3">
      <c r="A217" s="17" t="s">
        <v>1496</v>
      </c>
      <c r="B217" s="18"/>
      <c r="C217" s="18">
        <v>2000</v>
      </c>
      <c r="D217" s="18"/>
      <c r="E217" s="18"/>
      <c r="F217" s="18">
        <v>2000</v>
      </c>
    </row>
    <row r="218" spans="1:6" x14ac:dyDescent="0.3">
      <c r="A218" s="17" t="s">
        <v>340</v>
      </c>
      <c r="B218" s="18"/>
      <c r="C218" s="18"/>
      <c r="D218" s="18"/>
      <c r="E218" s="18">
        <v>6000</v>
      </c>
      <c r="F218" s="18">
        <v>6000</v>
      </c>
    </row>
    <row r="219" spans="1:6" x14ac:dyDescent="0.3">
      <c r="A219" s="17" t="s">
        <v>1345</v>
      </c>
      <c r="B219" s="18"/>
      <c r="C219" s="18"/>
      <c r="D219" s="18"/>
      <c r="E219" s="18">
        <v>1500</v>
      </c>
      <c r="F219" s="18">
        <v>1500</v>
      </c>
    </row>
    <row r="220" spans="1:6" x14ac:dyDescent="0.3">
      <c r="A220" s="17" t="s">
        <v>2867</v>
      </c>
      <c r="B220" s="18"/>
      <c r="C220" s="18">
        <v>2500</v>
      </c>
      <c r="D220" s="18"/>
      <c r="E220" s="18">
        <v>300</v>
      </c>
      <c r="F220" s="18">
        <v>2800</v>
      </c>
    </row>
    <row r="221" spans="1:6" x14ac:dyDescent="0.3">
      <c r="A221" s="17" t="s">
        <v>2945</v>
      </c>
      <c r="B221" s="18"/>
      <c r="C221" s="18">
        <v>50000</v>
      </c>
      <c r="D221" s="18"/>
      <c r="E221" s="18"/>
      <c r="F221" s="18">
        <v>50000</v>
      </c>
    </row>
    <row r="222" spans="1:6" x14ac:dyDescent="0.3">
      <c r="A222" s="17" t="s">
        <v>4061</v>
      </c>
      <c r="B222" s="18"/>
      <c r="C222" s="18">
        <v>4000</v>
      </c>
      <c r="D222" s="18"/>
      <c r="E222" s="18"/>
      <c r="F222" s="18">
        <v>4000</v>
      </c>
    </row>
    <row r="223" spans="1:6" x14ac:dyDescent="0.3">
      <c r="A223" s="17" t="s">
        <v>2336</v>
      </c>
      <c r="B223" s="18"/>
      <c r="C223" s="18"/>
      <c r="D223" s="18"/>
      <c r="E223" s="18">
        <v>25000</v>
      </c>
      <c r="F223" s="18">
        <v>25000</v>
      </c>
    </row>
    <row r="224" spans="1:6" x14ac:dyDescent="0.3">
      <c r="A224" s="17" t="s">
        <v>265</v>
      </c>
      <c r="B224" s="18"/>
      <c r="C224" s="18"/>
      <c r="D224" s="18"/>
      <c r="E224" s="18">
        <v>5000</v>
      </c>
      <c r="F224" s="18">
        <v>5000</v>
      </c>
    </row>
    <row r="225" spans="1:6" x14ac:dyDescent="0.3">
      <c r="A225" s="17" t="s">
        <v>1339</v>
      </c>
      <c r="B225" s="18">
        <v>30000</v>
      </c>
      <c r="C225" s="18"/>
      <c r="D225" s="18"/>
      <c r="E225" s="18"/>
      <c r="F225" s="18">
        <v>30000</v>
      </c>
    </row>
    <row r="226" spans="1:6" x14ac:dyDescent="0.3">
      <c r="A226" s="17" t="s">
        <v>2663</v>
      </c>
      <c r="B226" s="18"/>
      <c r="C226" s="18"/>
      <c r="D226" s="18"/>
      <c r="E226" s="18">
        <v>20000</v>
      </c>
      <c r="F226" s="18">
        <v>20000</v>
      </c>
    </row>
    <row r="227" spans="1:6" x14ac:dyDescent="0.3">
      <c r="A227" s="17" t="s">
        <v>1469</v>
      </c>
      <c r="B227" s="18"/>
      <c r="C227" s="18"/>
      <c r="D227" s="18"/>
      <c r="E227" s="18">
        <v>9500</v>
      </c>
      <c r="F227" s="18">
        <v>9500</v>
      </c>
    </row>
    <row r="228" spans="1:6" x14ac:dyDescent="0.3">
      <c r="A228" s="17" t="s">
        <v>3022</v>
      </c>
      <c r="B228" s="18"/>
      <c r="C228" s="18"/>
      <c r="D228" s="18"/>
      <c r="E228" s="18">
        <v>10000</v>
      </c>
      <c r="F228" s="18">
        <v>10000</v>
      </c>
    </row>
    <row r="229" spans="1:6" x14ac:dyDescent="0.3">
      <c r="A229" s="17" t="s">
        <v>2791</v>
      </c>
      <c r="B229" s="18"/>
      <c r="C229" s="18"/>
      <c r="D229" s="18"/>
      <c r="E229" s="18">
        <v>2000</v>
      </c>
      <c r="F229" s="18">
        <v>2000</v>
      </c>
    </row>
    <row r="230" spans="1:6" x14ac:dyDescent="0.3">
      <c r="A230" s="17" t="s">
        <v>4005</v>
      </c>
      <c r="B230" s="18"/>
      <c r="C230" s="18">
        <v>1930</v>
      </c>
      <c r="D230" s="18"/>
      <c r="E230" s="18"/>
      <c r="F230" s="18">
        <v>1930</v>
      </c>
    </row>
    <row r="231" spans="1:6" x14ac:dyDescent="0.3">
      <c r="A231" s="17" t="s">
        <v>582</v>
      </c>
      <c r="B231" s="18"/>
      <c r="C231" s="18">
        <v>400</v>
      </c>
      <c r="D231" s="18"/>
      <c r="E231" s="18"/>
      <c r="F231" s="18">
        <v>400</v>
      </c>
    </row>
    <row r="232" spans="1:6" x14ac:dyDescent="0.3">
      <c r="A232" s="17" t="s">
        <v>366</v>
      </c>
      <c r="B232" s="18"/>
      <c r="C232" s="18"/>
      <c r="D232" s="18"/>
      <c r="E232" s="18">
        <v>15000</v>
      </c>
      <c r="F232" s="18">
        <v>15000</v>
      </c>
    </row>
    <row r="233" spans="1:6" x14ac:dyDescent="0.3">
      <c r="A233" s="17" t="s">
        <v>3174</v>
      </c>
      <c r="B233" s="18"/>
      <c r="C233" s="18"/>
      <c r="D233" s="18"/>
      <c r="E233" s="18">
        <v>3000</v>
      </c>
      <c r="F233" s="18">
        <v>3000</v>
      </c>
    </row>
    <row r="234" spans="1:6" x14ac:dyDescent="0.3">
      <c r="A234" s="17" t="s">
        <v>858</v>
      </c>
      <c r="B234" s="18"/>
      <c r="C234" s="18"/>
      <c r="D234" s="18"/>
      <c r="E234" s="18">
        <v>1200</v>
      </c>
      <c r="F234" s="18">
        <v>1200</v>
      </c>
    </row>
    <row r="235" spans="1:6" x14ac:dyDescent="0.3">
      <c r="A235" s="17" t="s">
        <v>745</v>
      </c>
      <c r="B235" s="18"/>
      <c r="C235" s="18"/>
      <c r="D235" s="18"/>
      <c r="E235" s="18">
        <v>5000</v>
      </c>
      <c r="F235" s="18">
        <v>5000</v>
      </c>
    </row>
    <row r="236" spans="1:6" x14ac:dyDescent="0.3">
      <c r="A236" s="17" t="s">
        <v>878</v>
      </c>
      <c r="B236" s="18"/>
      <c r="C236" s="18">
        <v>2000</v>
      </c>
      <c r="D236" s="18"/>
      <c r="E236" s="18"/>
      <c r="F236" s="18">
        <v>2000</v>
      </c>
    </row>
    <row r="237" spans="1:6" x14ac:dyDescent="0.3">
      <c r="A237" s="17" t="s">
        <v>3979</v>
      </c>
      <c r="B237" s="18"/>
      <c r="C237" s="18">
        <v>11140</v>
      </c>
      <c r="D237" s="18"/>
      <c r="E237" s="18"/>
      <c r="F237" s="18">
        <v>11140</v>
      </c>
    </row>
    <row r="238" spans="1:6" x14ac:dyDescent="0.3">
      <c r="A238" s="17" t="s">
        <v>1590</v>
      </c>
      <c r="B238" s="18"/>
      <c r="C238" s="18">
        <v>1200</v>
      </c>
      <c r="D238" s="18"/>
      <c r="E238" s="18"/>
      <c r="F238" s="18">
        <v>1200</v>
      </c>
    </row>
    <row r="239" spans="1:6" x14ac:dyDescent="0.3">
      <c r="A239" s="17" t="s">
        <v>3015</v>
      </c>
      <c r="B239" s="18"/>
      <c r="C239" s="18"/>
      <c r="D239" s="18"/>
      <c r="E239" s="18">
        <v>3400</v>
      </c>
      <c r="F239" s="18">
        <v>3400</v>
      </c>
    </row>
    <row r="240" spans="1:6" x14ac:dyDescent="0.3">
      <c r="A240" s="17" t="s">
        <v>1861</v>
      </c>
      <c r="B240" s="18"/>
      <c r="C240" s="18"/>
      <c r="D240" s="18"/>
      <c r="E240" s="18">
        <v>750</v>
      </c>
      <c r="F240" s="18">
        <v>750</v>
      </c>
    </row>
    <row r="241" spans="1:6" x14ac:dyDescent="0.3">
      <c r="A241" s="17" t="s">
        <v>2955</v>
      </c>
      <c r="B241" s="18">
        <v>1200</v>
      </c>
      <c r="C241" s="18"/>
      <c r="D241" s="18"/>
      <c r="E241" s="18"/>
      <c r="F241" s="18">
        <v>1200</v>
      </c>
    </row>
    <row r="242" spans="1:6" x14ac:dyDescent="0.3">
      <c r="A242" s="17" t="s">
        <v>3793</v>
      </c>
      <c r="B242" s="18"/>
      <c r="C242" s="18">
        <v>22500</v>
      </c>
      <c r="D242" s="18"/>
      <c r="E242" s="18"/>
      <c r="F242" s="18">
        <v>22500</v>
      </c>
    </row>
    <row r="243" spans="1:6" x14ac:dyDescent="0.3">
      <c r="A243" s="17" t="s">
        <v>68</v>
      </c>
      <c r="B243" s="18"/>
      <c r="C243" s="18"/>
      <c r="D243" s="18"/>
      <c r="E243" s="18">
        <v>2000</v>
      </c>
      <c r="F243" s="18">
        <v>2000</v>
      </c>
    </row>
    <row r="244" spans="1:6" x14ac:dyDescent="0.3">
      <c r="A244" s="17" t="s">
        <v>2765</v>
      </c>
      <c r="B244" s="18"/>
      <c r="C244" s="18">
        <v>4000</v>
      </c>
      <c r="D244" s="18"/>
      <c r="E244" s="18"/>
      <c r="F244" s="18">
        <v>4000</v>
      </c>
    </row>
    <row r="245" spans="1:6" x14ac:dyDescent="0.3">
      <c r="A245" s="17" t="s">
        <v>3796</v>
      </c>
      <c r="B245" s="18"/>
      <c r="C245" s="18">
        <v>10000</v>
      </c>
      <c r="D245" s="18"/>
      <c r="E245" s="18"/>
      <c r="F245" s="18">
        <v>10000</v>
      </c>
    </row>
    <row r="246" spans="1:6" x14ac:dyDescent="0.3">
      <c r="A246" s="17" t="s">
        <v>2259</v>
      </c>
      <c r="B246" s="18"/>
      <c r="C246" s="18"/>
      <c r="D246" s="18"/>
      <c r="E246" s="18">
        <v>2200</v>
      </c>
      <c r="F246" s="18">
        <v>2200</v>
      </c>
    </row>
    <row r="247" spans="1:6" x14ac:dyDescent="0.3">
      <c r="A247" s="17" t="s">
        <v>2314</v>
      </c>
      <c r="B247" s="18"/>
      <c r="C247" s="18"/>
      <c r="D247" s="18"/>
      <c r="E247" s="18">
        <v>5000</v>
      </c>
      <c r="F247" s="18">
        <v>5000</v>
      </c>
    </row>
    <row r="248" spans="1:6" x14ac:dyDescent="0.3">
      <c r="A248" s="17" t="s">
        <v>744</v>
      </c>
      <c r="B248" s="18"/>
      <c r="C248" s="18"/>
      <c r="D248" s="18"/>
      <c r="E248" s="18">
        <v>550</v>
      </c>
      <c r="F248" s="18">
        <v>550</v>
      </c>
    </row>
    <row r="249" spans="1:6" x14ac:dyDescent="0.3">
      <c r="A249" s="17" t="s">
        <v>516</v>
      </c>
      <c r="B249" s="18"/>
      <c r="C249" s="18">
        <v>97000</v>
      </c>
      <c r="D249" s="18"/>
      <c r="E249" s="18"/>
      <c r="F249" s="18">
        <v>97000</v>
      </c>
    </row>
    <row r="250" spans="1:6" x14ac:dyDescent="0.3">
      <c r="A250" s="17" t="s">
        <v>3182</v>
      </c>
      <c r="B250" s="18"/>
      <c r="C250" s="18"/>
      <c r="D250" s="18"/>
      <c r="E250" s="18">
        <v>7000</v>
      </c>
      <c r="F250" s="18">
        <v>7000</v>
      </c>
    </row>
    <row r="251" spans="1:6" x14ac:dyDescent="0.3">
      <c r="A251" s="17" t="s">
        <v>3950</v>
      </c>
      <c r="B251" s="18"/>
      <c r="C251" s="18">
        <v>17600</v>
      </c>
      <c r="D251" s="18"/>
      <c r="E251" s="18"/>
      <c r="F251" s="18">
        <v>17600</v>
      </c>
    </row>
    <row r="252" spans="1:6" x14ac:dyDescent="0.3">
      <c r="A252" s="17" t="s">
        <v>2749</v>
      </c>
      <c r="B252" s="18"/>
      <c r="C252" s="18">
        <v>10000</v>
      </c>
      <c r="D252" s="18"/>
      <c r="E252" s="18"/>
      <c r="F252" s="18">
        <v>10000</v>
      </c>
    </row>
    <row r="253" spans="1:6" x14ac:dyDescent="0.3">
      <c r="A253" s="17" t="s">
        <v>1231</v>
      </c>
      <c r="B253" s="18">
        <v>500000</v>
      </c>
      <c r="C253" s="18"/>
      <c r="D253" s="18"/>
      <c r="E253" s="18"/>
      <c r="F253" s="18">
        <v>500000</v>
      </c>
    </row>
    <row r="254" spans="1:6" x14ac:dyDescent="0.3">
      <c r="A254" s="17" t="s">
        <v>1233</v>
      </c>
      <c r="B254" s="18">
        <v>5000</v>
      </c>
      <c r="C254" s="18"/>
      <c r="D254" s="18"/>
      <c r="E254" s="18"/>
      <c r="F254" s="18">
        <v>5000</v>
      </c>
    </row>
    <row r="255" spans="1:6" x14ac:dyDescent="0.3">
      <c r="A255" s="17" t="s">
        <v>1321</v>
      </c>
      <c r="B255" s="18">
        <v>100000</v>
      </c>
      <c r="C255" s="18"/>
      <c r="D255" s="18"/>
      <c r="E255" s="18"/>
      <c r="F255" s="18">
        <v>100000</v>
      </c>
    </row>
    <row r="256" spans="1:6" x14ac:dyDescent="0.3">
      <c r="A256" s="17" t="s">
        <v>955</v>
      </c>
      <c r="B256" s="18"/>
      <c r="C256" s="18">
        <v>15000</v>
      </c>
      <c r="D256" s="18"/>
      <c r="E256" s="18"/>
      <c r="F256" s="18">
        <v>15000</v>
      </c>
    </row>
    <row r="257" spans="1:6" x14ac:dyDescent="0.3">
      <c r="A257" s="17" t="s">
        <v>1114</v>
      </c>
      <c r="B257" s="18"/>
      <c r="C257" s="18">
        <v>1000</v>
      </c>
      <c r="D257" s="18"/>
      <c r="E257" s="18"/>
      <c r="F257" s="18">
        <v>1000</v>
      </c>
    </row>
    <row r="258" spans="1:6" x14ac:dyDescent="0.3">
      <c r="A258" s="17" t="s">
        <v>4101</v>
      </c>
      <c r="B258" s="18"/>
      <c r="C258" s="18">
        <v>33000</v>
      </c>
      <c r="D258" s="18"/>
      <c r="E258" s="18"/>
      <c r="F258" s="18">
        <v>33000</v>
      </c>
    </row>
    <row r="259" spans="1:6" x14ac:dyDescent="0.3">
      <c r="A259" s="17" t="s">
        <v>3435</v>
      </c>
      <c r="B259" s="18"/>
      <c r="C259" s="18"/>
      <c r="D259" s="18"/>
      <c r="E259" s="18">
        <v>5000</v>
      </c>
      <c r="F259" s="18">
        <v>5000</v>
      </c>
    </row>
    <row r="260" spans="1:6" x14ac:dyDescent="0.3">
      <c r="A260" s="17" t="s">
        <v>2107</v>
      </c>
      <c r="B260" s="18"/>
      <c r="C260" s="18"/>
      <c r="D260" s="18"/>
      <c r="E260" s="18">
        <v>2200</v>
      </c>
      <c r="F260" s="18">
        <v>2200</v>
      </c>
    </row>
    <row r="261" spans="1:6" x14ac:dyDescent="0.3">
      <c r="A261" s="17" t="s">
        <v>277</v>
      </c>
      <c r="B261" s="18"/>
      <c r="C261" s="18"/>
      <c r="D261" s="18"/>
      <c r="E261" s="18">
        <v>4000</v>
      </c>
      <c r="F261" s="18">
        <v>4000</v>
      </c>
    </row>
    <row r="262" spans="1:6" x14ac:dyDescent="0.3">
      <c r="A262" s="17" t="s">
        <v>2304</v>
      </c>
      <c r="B262" s="18"/>
      <c r="C262" s="18"/>
      <c r="D262" s="18"/>
      <c r="E262" s="18">
        <v>6450</v>
      </c>
      <c r="F262" s="18">
        <v>6450</v>
      </c>
    </row>
    <row r="263" spans="1:6" x14ac:dyDescent="0.3">
      <c r="A263" s="17" t="s">
        <v>2074</v>
      </c>
      <c r="B263" s="18"/>
      <c r="C263" s="18"/>
      <c r="D263" s="18"/>
      <c r="E263" s="18">
        <v>100000</v>
      </c>
      <c r="F263" s="18">
        <v>100000</v>
      </c>
    </row>
    <row r="264" spans="1:6" x14ac:dyDescent="0.3">
      <c r="A264" s="17" t="s">
        <v>1128</v>
      </c>
      <c r="B264" s="18"/>
      <c r="C264" s="18">
        <v>35000</v>
      </c>
      <c r="D264" s="18"/>
      <c r="E264" s="18"/>
      <c r="F264" s="18">
        <v>35000</v>
      </c>
    </row>
    <row r="265" spans="1:6" x14ac:dyDescent="0.3">
      <c r="A265" s="17" t="s">
        <v>1578</v>
      </c>
      <c r="B265" s="18">
        <v>10000</v>
      </c>
      <c r="C265" s="18"/>
      <c r="D265" s="18"/>
      <c r="E265" s="18"/>
      <c r="F265" s="18">
        <v>10000</v>
      </c>
    </row>
    <row r="266" spans="1:6" x14ac:dyDescent="0.3">
      <c r="A266" s="17" t="s">
        <v>184</v>
      </c>
      <c r="B266" s="18"/>
      <c r="C266" s="18">
        <v>1000</v>
      </c>
      <c r="D266" s="18"/>
      <c r="E266" s="18"/>
      <c r="F266" s="18">
        <v>1000</v>
      </c>
    </row>
    <row r="267" spans="1:6" x14ac:dyDescent="0.3">
      <c r="A267" s="17" t="s">
        <v>2023</v>
      </c>
      <c r="B267" s="18"/>
      <c r="C267" s="18"/>
      <c r="D267" s="18"/>
      <c r="E267" s="18">
        <v>100000</v>
      </c>
      <c r="F267" s="18">
        <v>100000</v>
      </c>
    </row>
    <row r="268" spans="1:6" x14ac:dyDescent="0.3">
      <c r="A268" s="17" t="s">
        <v>3764</v>
      </c>
      <c r="B268" s="18"/>
      <c r="C268" s="18"/>
      <c r="D268" s="18"/>
      <c r="E268" s="18">
        <v>2000</v>
      </c>
      <c r="F268" s="18">
        <v>2000</v>
      </c>
    </row>
    <row r="269" spans="1:6" x14ac:dyDescent="0.3">
      <c r="A269" s="17" t="s">
        <v>2108</v>
      </c>
      <c r="B269" s="18"/>
      <c r="C269" s="18"/>
      <c r="D269" s="18"/>
      <c r="E269" s="18">
        <v>2000</v>
      </c>
      <c r="F269" s="18">
        <v>2000</v>
      </c>
    </row>
    <row r="270" spans="1:6" x14ac:dyDescent="0.3">
      <c r="A270" s="17" t="s">
        <v>2805</v>
      </c>
      <c r="B270" s="18"/>
      <c r="C270" s="18"/>
      <c r="D270" s="18"/>
      <c r="E270" s="18">
        <v>400</v>
      </c>
      <c r="F270" s="18">
        <v>400</v>
      </c>
    </row>
    <row r="271" spans="1:6" x14ac:dyDescent="0.3">
      <c r="A271" s="17" t="s">
        <v>2788</v>
      </c>
      <c r="B271" s="18"/>
      <c r="C271" s="18"/>
      <c r="D271" s="18"/>
      <c r="E271" s="18">
        <v>2000</v>
      </c>
      <c r="F271" s="18">
        <v>2000</v>
      </c>
    </row>
    <row r="272" spans="1:6" x14ac:dyDescent="0.3">
      <c r="A272" s="17" t="s">
        <v>3047</v>
      </c>
      <c r="B272" s="18"/>
      <c r="C272" s="18"/>
      <c r="D272" s="18"/>
      <c r="E272" s="18">
        <v>500</v>
      </c>
      <c r="F272" s="18">
        <v>500</v>
      </c>
    </row>
    <row r="273" spans="1:6" x14ac:dyDescent="0.3">
      <c r="A273" s="17" t="s">
        <v>2615</v>
      </c>
      <c r="B273" s="18"/>
      <c r="C273" s="18"/>
      <c r="D273" s="18"/>
      <c r="E273" s="18">
        <v>2001</v>
      </c>
      <c r="F273" s="18">
        <v>2001</v>
      </c>
    </row>
    <row r="274" spans="1:6" x14ac:dyDescent="0.3">
      <c r="A274" s="17" t="s">
        <v>3350</v>
      </c>
      <c r="B274" s="18"/>
      <c r="C274" s="18"/>
      <c r="D274" s="18"/>
      <c r="E274" s="18">
        <v>5000</v>
      </c>
      <c r="F274" s="18">
        <v>5000</v>
      </c>
    </row>
    <row r="275" spans="1:6" x14ac:dyDescent="0.3">
      <c r="A275" s="17" t="s">
        <v>3585</v>
      </c>
      <c r="B275" s="18"/>
      <c r="C275" s="18"/>
      <c r="D275" s="18"/>
      <c r="E275" s="18">
        <v>7500</v>
      </c>
      <c r="F275" s="18">
        <v>7500</v>
      </c>
    </row>
    <row r="276" spans="1:6" x14ac:dyDescent="0.3">
      <c r="A276" s="17" t="s">
        <v>3017</v>
      </c>
      <c r="B276" s="18"/>
      <c r="C276" s="18"/>
      <c r="D276" s="18"/>
      <c r="E276" s="18">
        <v>22000</v>
      </c>
      <c r="F276" s="18">
        <v>22000</v>
      </c>
    </row>
    <row r="277" spans="1:6" x14ac:dyDescent="0.3">
      <c r="A277" s="17" t="s">
        <v>3224</v>
      </c>
      <c r="B277" s="18"/>
      <c r="C277" s="18"/>
      <c r="D277" s="18"/>
      <c r="E277" s="18">
        <v>30000</v>
      </c>
      <c r="F277" s="18">
        <v>30000</v>
      </c>
    </row>
    <row r="278" spans="1:6" x14ac:dyDescent="0.3">
      <c r="A278" s="17" t="s">
        <v>2087</v>
      </c>
      <c r="B278" s="18"/>
      <c r="C278" s="18"/>
      <c r="D278" s="18"/>
      <c r="E278" s="18">
        <v>4000</v>
      </c>
      <c r="F278" s="18">
        <v>4000</v>
      </c>
    </row>
    <row r="279" spans="1:6" x14ac:dyDescent="0.3">
      <c r="A279" s="17" t="s">
        <v>893</v>
      </c>
      <c r="B279" s="18"/>
      <c r="C279" s="18">
        <v>6000</v>
      </c>
      <c r="D279" s="18"/>
      <c r="E279" s="18"/>
      <c r="F279" s="18">
        <v>6000</v>
      </c>
    </row>
    <row r="280" spans="1:6" x14ac:dyDescent="0.3">
      <c r="A280" s="17" t="s">
        <v>1243</v>
      </c>
      <c r="B280" s="18">
        <v>911</v>
      </c>
      <c r="C280" s="18"/>
      <c r="D280" s="18"/>
      <c r="E280" s="18"/>
      <c r="F280" s="18">
        <v>911</v>
      </c>
    </row>
    <row r="281" spans="1:6" x14ac:dyDescent="0.3">
      <c r="A281" s="17" t="s">
        <v>1753</v>
      </c>
      <c r="B281" s="18"/>
      <c r="C281" s="18"/>
      <c r="D281" s="18"/>
      <c r="E281" s="18">
        <v>1200</v>
      </c>
      <c r="F281" s="18">
        <v>1200</v>
      </c>
    </row>
    <row r="282" spans="1:6" x14ac:dyDescent="0.3">
      <c r="A282" s="17" t="s">
        <v>3828</v>
      </c>
      <c r="B282" s="18"/>
      <c r="C282" s="18"/>
      <c r="D282" s="18"/>
      <c r="E282" s="18">
        <v>500</v>
      </c>
      <c r="F282" s="18">
        <v>500</v>
      </c>
    </row>
    <row r="283" spans="1:6" x14ac:dyDescent="0.3">
      <c r="A283" s="17" t="s">
        <v>2075</v>
      </c>
      <c r="B283" s="18"/>
      <c r="C283" s="18"/>
      <c r="D283" s="18"/>
      <c r="E283" s="18">
        <v>600</v>
      </c>
      <c r="F283" s="18">
        <v>600</v>
      </c>
    </row>
    <row r="284" spans="1:6" x14ac:dyDescent="0.3">
      <c r="A284" s="17" t="s">
        <v>1101</v>
      </c>
      <c r="B284" s="18"/>
      <c r="C284" s="18">
        <v>4000</v>
      </c>
      <c r="D284" s="18"/>
      <c r="E284" s="18"/>
      <c r="F284" s="18">
        <v>4000</v>
      </c>
    </row>
    <row r="285" spans="1:6" x14ac:dyDescent="0.3">
      <c r="A285" s="17" t="s">
        <v>3658</v>
      </c>
      <c r="B285" s="18"/>
      <c r="C285" s="18"/>
      <c r="D285" s="18"/>
      <c r="E285" s="18">
        <v>3000</v>
      </c>
      <c r="F285" s="18">
        <v>3000</v>
      </c>
    </row>
    <row r="286" spans="1:6" x14ac:dyDescent="0.3">
      <c r="A286" s="17" t="s">
        <v>1588</v>
      </c>
      <c r="B286" s="18"/>
      <c r="C286" s="18">
        <v>7500</v>
      </c>
      <c r="D286" s="18"/>
      <c r="E286" s="18"/>
      <c r="F286" s="18">
        <v>7500</v>
      </c>
    </row>
    <row r="287" spans="1:6" x14ac:dyDescent="0.3">
      <c r="A287" s="17" t="s">
        <v>1884</v>
      </c>
      <c r="B287" s="18"/>
      <c r="C287" s="18"/>
      <c r="D287" s="18"/>
      <c r="E287" s="18">
        <v>999</v>
      </c>
      <c r="F287" s="18">
        <v>999</v>
      </c>
    </row>
    <row r="288" spans="1:6" x14ac:dyDescent="0.3">
      <c r="A288" s="17" t="s">
        <v>925</v>
      </c>
      <c r="B288" s="18"/>
      <c r="C288" s="18">
        <v>3000</v>
      </c>
      <c r="D288" s="18"/>
      <c r="E288" s="18"/>
      <c r="F288" s="18">
        <v>3000</v>
      </c>
    </row>
    <row r="289" spans="1:6" x14ac:dyDescent="0.3">
      <c r="A289" s="17" t="s">
        <v>1206</v>
      </c>
      <c r="B289" s="18"/>
      <c r="C289" s="18"/>
      <c r="D289" s="18"/>
      <c r="E289" s="18">
        <v>13000</v>
      </c>
      <c r="F289" s="18">
        <v>13000</v>
      </c>
    </row>
    <row r="290" spans="1:6" x14ac:dyDescent="0.3">
      <c r="A290" s="17" t="s">
        <v>3813</v>
      </c>
      <c r="B290" s="18"/>
      <c r="C290" s="18"/>
      <c r="D290" s="18"/>
      <c r="E290" s="18">
        <v>1500</v>
      </c>
      <c r="F290" s="18">
        <v>1500</v>
      </c>
    </row>
    <row r="291" spans="1:6" x14ac:dyDescent="0.3">
      <c r="A291" s="17" t="s">
        <v>3916</v>
      </c>
      <c r="B291" s="18"/>
      <c r="C291" s="18">
        <v>5000</v>
      </c>
      <c r="D291" s="18"/>
      <c r="E291" s="18"/>
      <c r="F291" s="18">
        <v>5000</v>
      </c>
    </row>
    <row r="292" spans="1:6" x14ac:dyDescent="0.3">
      <c r="A292" s="17" t="s">
        <v>2817</v>
      </c>
      <c r="B292" s="18"/>
      <c r="C292" s="18"/>
      <c r="D292" s="18"/>
      <c r="E292" s="18">
        <v>600</v>
      </c>
      <c r="F292" s="18">
        <v>600</v>
      </c>
    </row>
    <row r="293" spans="1:6" x14ac:dyDescent="0.3">
      <c r="A293" s="17" t="s">
        <v>1236</v>
      </c>
      <c r="B293" s="18">
        <v>7534</v>
      </c>
      <c r="C293" s="18"/>
      <c r="D293" s="18"/>
      <c r="E293" s="18"/>
      <c r="F293" s="18">
        <v>7534</v>
      </c>
    </row>
    <row r="294" spans="1:6" x14ac:dyDescent="0.3">
      <c r="A294" s="17" t="s">
        <v>3653</v>
      </c>
      <c r="B294" s="18"/>
      <c r="C294" s="18"/>
      <c r="D294" s="18"/>
      <c r="E294" s="18">
        <v>5000</v>
      </c>
      <c r="F294" s="18">
        <v>5000</v>
      </c>
    </row>
    <row r="295" spans="1:6" x14ac:dyDescent="0.3">
      <c r="A295" s="17" t="s">
        <v>3761</v>
      </c>
      <c r="B295" s="18"/>
      <c r="C295" s="18"/>
      <c r="D295" s="18"/>
      <c r="E295" s="18">
        <v>1500</v>
      </c>
      <c r="F295" s="18">
        <v>1500</v>
      </c>
    </row>
    <row r="296" spans="1:6" x14ac:dyDescent="0.3">
      <c r="A296" s="17" t="s">
        <v>507</v>
      </c>
      <c r="B296" s="18"/>
      <c r="C296" s="18">
        <v>200000</v>
      </c>
      <c r="D296" s="18"/>
      <c r="E296" s="18"/>
      <c r="F296" s="18">
        <v>200000</v>
      </c>
    </row>
    <row r="297" spans="1:6" x14ac:dyDescent="0.3">
      <c r="A297" s="17" t="s">
        <v>4081</v>
      </c>
      <c r="B297" s="18"/>
      <c r="C297" s="18">
        <v>3500</v>
      </c>
      <c r="D297" s="18"/>
      <c r="E297" s="18"/>
      <c r="F297" s="18">
        <v>3500</v>
      </c>
    </row>
    <row r="298" spans="1:6" x14ac:dyDescent="0.3">
      <c r="A298" s="17" t="s">
        <v>1230</v>
      </c>
      <c r="B298" s="18">
        <v>2750</v>
      </c>
      <c r="C298" s="18"/>
      <c r="D298" s="18"/>
      <c r="E298" s="18"/>
      <c r="F298" s="18">
        <v>2750</v>
      </c>
    </row>
    <row r="299" spans="1:6" x14ac:dyDescent="0.3">
      <c r="A299" s="17" t="s">
        <v>2719</v>
      </c>
      <c r="B299" s="18"/>
      <c r="C299" s="18"/>
      <c r="D299" s="18"/>
      <c r="E299" s="18">
        <v>6000</v>
      </c>
      <c r="F299" s="18">
        <v>6000</v>
      </c>
    </row>
    <row r="300" spans="1:6" x14ac:dyDescent="0.3">
      <c r="A300" s="17" t="s">
        <v>701</v>
      </c>
      <c r="B300" s="18"/>
      <c r="C300" s="18">
        <v>15000</v>
      </c>
      <c r="D300" s="18"/>
      <c r="E300" s="18"/>
      <c r="F300" s="18">
        <v>15000</v>
      </c>
    </row>
    <row r="301" spans="1:6" x14ac:dyDescent="0.3">
      <c r="A301" s="17" t="s">
        <v>2684</v>
      </c>
      <c r="B301" s="18"/>
      <c r="C301" s="18">
        <v>70000</v>
      </c>
      <c r="D301" s="18"/>
      <c r="E301" s="18"/>
      <c r="F301" s="18">
        <v>70000</v>
      </c>
    </row>
    <row r="302" spans="1:6" x14ac:dyDescent="0.3">
      <c r="A302" s="17" t="s">
        <v>3170</v>
      </c>
      <c r="B302" s="18"/>
      <c r="C302" s="18"/>
      <c r="D302" s="18"/>
      <c r="E302" s="18">
        <v>2000</v>
      </c>
      <c r="F302" s="18">
        <v>2000</v>
      </c>
    </row>
    <row r="303" spans="1:6" x14ac:dyDescent="0.3">
      <c r="A303" s="17" t="s">
        <v>1964</v>
      </c>
      <c r="B303" s="18"/>
      <c r="C303" s="18"/>
      <c r="D303" s="18"/>
      <c r="E303" s="18">
        <v>19000</v>
      </c>
      <c r="F303" s="18">
        <v>19000</v>
      </c>
    </row>
    <row r="304" spans="1:6" x14ac:dyDescent="0.3">
      <c r="A304" s="17" t="s">
        <v>695</v>
      </c>
      <c r="B304" s="18"/>
      <c r="C304" s="18">
        <v>150000</v>
      </c>
      <c r="D304" s="18"/>
      <c r="E304" s="18"/>
      <c r="F304" s="18">
        <v>150000</v>
      </c>
    </row>
    <row r="305" spans="1:6" x14ac:dyDescent="0.3">
      <c r="A305" s="17" t="s">
        <v>497</v>
      </c>
      <c r="B305" s="18"/>
      <c r="C305" s="18">
        <v>60000</v>
      </c>
      <c r="D305" s="18"/>
      <c r="E305" s="18"/>
      <c r="F305" s="18">
        <v>60000</v>
      </c>
    </row>
    <row r="306" spans="1:6" x14ac:dyDescent="0.3">
      <c r="A306" s="17" t="s">
        <v>662</v>
      </c>
      <c r="B306" s="18"/>
      <c r="C306" s="18">
        <v>10000</v>
      </c>
      <c r="D306" s="18"/>
      <c r="E306" s="18"/>
      <c r="F306" s="18">
        <v>10000</v>
      </c>
    </row>
    <row r="307" spans="1:6" x14ac:dyDescent="0.3">
      <c r="A307" s="17" t="s">
        <v>3596</v>
      </c>
      <c r="B307" s="18"/>
      <c r="C307" s="18"/>
      <c r="D307" s="18"/>
      <c r="E307" s="18">
        <v>2500</v>
      </c>
      <c r="F307" s="18">
        <v>2500</v>
      </c>
    </row>
    <row r="308" spans="1:6" x14ac:dyDescent="0.3">
      <c r="A308" s="17" t="s">
        <v>1312</v>
      </c>
      <c r="B308" s="18">
        <v>250000</v>
      </c>
      <c r="C308" s="18"/>
      <c r="D308" s="18"/>
      <c r="E308" s="18"/>
      <c r="F308" s="18">
        <v>250000</v>
      </c>
    </row>
    <row r="309" spans="1:6" x14ac:dyDescent="0.3">
      <c r="A309" s="17" t="s">
        <v>1255</v>
      </c>
      <c r="B309" s="18"/>
      <c r="C309" s="18"/>
      <c r="D309" s="18"/>
      <c r="E309" s="18">
        <v>6700</v>
      </c>
      <c r="F309" s="18">
        <v>6700</v>
      </c>
    </row>
    <row r="310" spans="1:6" x14ac:dyDescent="0.3">
      <c r="A310" s="17" t="s">
        <v>2375</v>
      </c>
      <c r="B310" s="18">
        <v>22000</v>
      </c>
      <c r="C310" s="18"/>
      <c r="D310" s="18"/>
      <c r="E310" s="18"/>
      <c r="F310" s="18">
        <v>22000</v>
      </c>
    </row>
    <row r="311" spans="1:6" x14ac:dyDescent="0.3">
      <c r="A311" s="17" t="s">
        <v>1880</v>
      </c>
      <c r="B311" s="18"/>
      <c r="C311" s="18">
        <v>5000</v>
      </c>
      <c r="D311" s="18"/>
      <c r="E311" s="18"/>
      <c r="F311" s="18">
        <v>5000</v>
      </c>
    </row>
    <row r="312" spans="1:6" x14ac:dyDescent="0.3">
      <c r="A312" s="17" t="s">
        <v>3940</v>
      </c>
      <c r="B312" s="18"/>
      <c r="C312" s="18">
        <v>5000</v>
      </c>
      <c r="D312" s="18"/>
      <c r="E312" s="18"/>
      <c r="F312" s="18">
        <v>5000</v>
      </c>
    </row>
    <row r="313" spans="1:6" x14ac:dyDescent="0.3">
      <c r="A313" s="17" t="s">
        <v>1499</v>
      </c>
      <c r="B313" s="18"/>
      <c r="C313" s="18">
        <v>3000</v>
      </c>
      <c r="D313" s="18"/>
      <c r="E313" s="18"/>
      <c r="F313" s="18">
        <v>3000</v>
      </c>
    </row>
    <row r="314" spans="1:6" x14ac:dyDescent="0.3">
      <c r="A314" s="17" t="s">
        <v>552</v>
      </c>
      <c r="B314" s="18"/>
      <c r="C314" s="18">
        <v>75000</v>
      </c>
      <c r="D314" s="18"/>
      <c r="E314" s="18"/>
      <c r="F314" s="18">
        <v>75000</v>
      </c>
    </row>
    <row r="315" spans="1:6" x14ac:dyDescent="0.3">
      <c r="A315" s="17" t="s">
        <v>3632</v>
      </c>
      <c r="B315" s="18"/>
      <c r="C315" s="18">
        <v>75000</v>
      </c>
      <c r="D315" s="18"/>
      <c r="E315" s="18"/>
      <c r="F315" s="18">
        <v>75000</v>
      </c>
    </row>
    <row r="316" spans="1:6" x14ac:dyDescent="0.3">
      <c r="A316" s="17" t="s">
        <v>2895</v>
      </c>
      <c r="B316" s="18"/>
      <c r="C316" s="18">
        <v>500</v>
      </c>
      <c r="D316" s="18"/>
      <c r="E316" s="18"/>
      <c r="F316" s="18">
        <v>500</v>
      </c>
    </row>
    <row r="317" spans="1:6" x14ac:dyDescent="0.3">
      <c r="A317" s="17" t="s">
        <v>2237</v>
      </c>
      <c r="B317" s="18"/>
      <c r="C317" s="18"/>
      <c r="D317" s="18"/>
      <c r="E317" s="18">
        <v>2800</v>
      </c>
      <c r="F317" s="18">
        <v>2800</v>
      </c>
    </row>
    <row r="318" spans="1:6" x14ac:dyDescent="0.3">
      <c r="A318" s="17" t="s">
        <v>3881</v>
      </c>
      <c r="B318" s="18">
        <v>10000</v>
      </c>
      <c r="C318" s="18"/>
      <c r="D318" s="18"/>
      <c r="E318" s="18"/>
      <c r="F318" s="18">
        <v>10000</v>
      </c>
    </row>
    <row r="319" spans="1:6" x14ac:dyDescent="0.3">
      <c r="A319" s="17" t="s">
        <v>1717</v>
      </c>
      <c r="B319" s="18"/>
      <c r="C319" s="18">
        <v>2000</v>
      </c>
      <c r="D319" s="18"/>
      <c r="E319" s="18"/>
      <c r="F319" s="18">
        <v>2000</v>
      </c>
    </row>
    <row r="320" spans="1:6" x14ac:dyDescent="0.3">
      <c r="A320" s="17" t="s">
        <v>3296</v>
      </c>
      <c r="B320" s="18"/>
      <c r="C320" s="18"/>
      <c r="D320" s="18"/>
      <c r="E320" s="18">
        <v>1500</v>
      </c>
      <c r="F320" s="18">
        <v>1500</v>
      </c>
    </row>
    <row r="321" spans="1:6" x14ac:dyDescent="0.3">
      <c r="A321" s="17" t="s">
        <v>1778</v>
      </c>
      <c r="B321" s="18"/>
      <c r="C321" s="18">
        <v>4800</v>
      </c>
      <c r="D321" s="18"/>
      <c r="E321" s="18"/>
      <c r="F321" s="18">
        <v>4800</v>
      </c>
    </row>
    <row r="322" spans="1:6" x14ac:dyDescent="0.3">
      <c r="A322" s="17" t="s">
        <v>3238</v>
      </c>
      <c r="B322" s="18"/>
      <c r="C322" s="18"/>
      <c r="D322" s="18"/>
      <c r="E322" s="18">
        <v>2800</v>
      </c>
      <c r="F322" s="18">
        <v>2800</v>
      </c>
    </row>
    <row r="323" spans="1:6" x14ac:dyDescent="0.3">
      <c r="A323" s="17" t="s">
        <v>607</v>
      </c>
      <c r="B323" s="18">
        <v>5000</v>
      </c>
      <c r="C323" s="18"/>
      <c r="D323" s="18"/>
      <c r="E323" s="18"/>
      <c r="F323" s="18">
        <v>5000</v>
      </c>
    </row>
    <row r="324" spans="1:6" x14ac:dyDescent="0.3">
      <c r="A324" s="17" t="s">
        <v>3111</v>
      </c>
      <c r="B324" s="18"/>
      <c r="C324" s="18">
        <v>20000</v>
      </c>
      <c r="D324" s="18"/>
      <c r="E324" s="18"/>
      <c r="F324" s="18">
        <v>20000</v>
      </c>
    </row>
    <row r="325" spans="1:6" x14ac:dyDescent="0.3">
      <c r="A325" s="17" t="s">
        <v>3371</v>
      </c>
      <c r="B325" s="18"/>
      <c r="C325" s="18"/>
      <c r="D325" s="18"/>
      <c r="E325" s="18">
        <v>1000</v>
      </c>
      <c r="F325" s="18">
        <v>1000</v>
      </c>
    </row>
    <row r="326" spans="1:6" x14ac:dyDescent="0.3">
      <c r="A326" s="17" t="s">
        <v>1221</v>
      </c>
      <c r="B326" s="18"/>
      <c r="C326" s="18"/>
      <c r="D326" s="18"/>
      <c r="E326" s="18">
        <v>15000</v>
      </c>
      <c r="F326" s="18">
        <v>15000</v>
      </c>
    </row>
    <row r="327" spans="1:6" x14ac:dyDescent="0.3">
      <c r="A327" s="17" t="s">
        <v>1047</v>
      </c>
      <c r="B327" s="18">
        <v>3000</v>
      </c>
      <c r="C327" s="18"/>
      <c r="D327" s="18"/>
      <c r="E327" s="18"/>
      <c r="F327" s="18">
        <v>3000</v>
      </c>
    </row>
    <row r="328" spans="1:6" x14ac:dyDescent="0.3">
      <c r="A328" s="17" t="s">
        <v>1005</v>
      </c>
      <c r="B328" s="18">
        <v>25000</v>
      </c>
      <c r="C328" s="18"/>
      <c r="D328" s="18"/>
      <c r="E328" s="18"/>
      <c r="F328" s="18">
        <v>25000</v>
      </c>
    </row>
    <row r="329" spans="1:6" x14ac:dyDescent="0.3">
      <c r="A329" s="17" t="s">
        <v>544</v>
      </c>
      <c r="B329" s="18"/>
      <c r="C329" s="18">
        <v>22000</v>
      </c>
      <c r="D329" s="18"/>
      <c r="E329" s="18"/>
      <c r="F329" s="18">
        <v>22000</v>
      </c>
    </row>
    <row r="330" spans="1:6" x14ac:dyDescent="0.3">
      <c r="A330" s="17" t="s">
        <v>3650</v>
      </c>
      <c r="B330" s="18"/>
      <c r="C330" s="18"/>
      <c r="D330" s="18"/>
      <c r="E330" s="18">
        <v>2000</v>
      </c>
      <c r="F330" s="18">
        <v>2000</v>
      </c>
    </row>
    <row r="331" spans="1:6" x14ac:dyDescent="0.3">
      <c r="A331" s="17" t="s">
        <v>1788</v>
      </c>
      <c r="B331" s="18"/>
      <c r="C331" s="18">
        <v>10000</v>
      </c>
      <c r="D331" s="18"/>
      <c r="E331" s="18"/>
      <c r="F331" s="18">
        <v>10000</v>
      </c>
    </row>
    <row r="332" spans="1:6" x14ac:dyDescent="0.3">
      <c r="A332" s="17" t="s">
        <v>370</v>
      </c>
      <c r="B332" s="18"/>
      <c r="C332" s="18"/>
      <c r="D332" s="18"/>
      <c r="E332" s="18">
        <v>6500</v>
      </c>
      <c r="F332" s="18">
        <v>6500</v>
      </c>
    </row>
    <row r="333" spans="1:6" x14ac:dyDescent="0.3">
      <c r="A333" s="17" t="s">
        <v>1443</v>
      </c>
      <c r="B333" s="18"/>
      <c r="C333" s="18">
        <v>1500</v>
      </c>
      <c r="D333" s="18"/>
      <c r="E333" s="18"/>
      <c r="F333" s="18">
        <v>1500</v>
      </c>
    </row>
    <row r="334" spans="1:6" x14ac:dyDescent="0.3">
      <c r="A334" s="17" t="s">
        <v>1617</v>
      </c>
      <c r="B334" s="18"/>
      <c r="C334" s="18"/>
      <c r="D334" s="18"/>
      <c r="E334" s="18">
        <v>10000</v>
      </c>
      <c r="F334" s="18">
        <v>10000</v>
      </c>
    </row>
    <row r="335" spans="1:6" x14ac:dyDescent="0.3">
      <c r="A335" s="17" t="s">
        <v>3436</v>
      </c>
      <c r="B335" s="18"/>
      <c r="C335" s="18"/>
      <c r="D335" s="18"/>
      <c r="E335" s="18">
        <v>3000</v>
      </c>
      <c r="F335" s="18">
        <v>3000</v>
      </c>
    </row>
    <row r="336" spans="1:6" x14ac:dyDescent="0.3">
      <c r="A336" s="17" t="s">
        <v>2543</v>
      </c>
      <c r="B336" s="18"/>
      <c r="C336" s="18"/>
      <c r="D336" s="18"/>
      <c r="E336" s="18">
        <v>250</v>
      </c>
      <c r="F336" s="18">
        <v>250</v>
      </c>
    </row>
    <row r="337" spans="1:6" x14ac:dyDescent="0.3">
      <c r="A337" s="17" t="s">
        <v>3604</v>
      </c>
      <c r="B337" s="18"/>
      <c r="C337" s="18"/>
      <c r="D337" s="18"/>
      <c r="E337" s="18">
        <v>250</v>
      </c>
      <c r="F337" s="18">
        <v>250</v>
      </c>
    </row>
    <row r="338" spans="1:6" x14ac:dyDescent="0.3">
      <c r="A338" s="17" t="s">
        <v>1519</v>
      </c>
      <c r="B338" s="18"/>
      <c r="C338" s="18"/>
      <c r="D338" s="18"/>
      <c r="E338" s="18">
        <v>15000</v>
      </c>
      <c r="F338" s="18">
        <v>15000</v>
      </c>
    </row>
    <row r="339" spans="1:6" x14ac:dyDescent="0.3">
      <c r="A339" s="17" t="s">
        <v>4096</v>
      </c>
      <c r="B339" s="18"/>
      <c r="C339" s="18">
        <v>270</v>
      </c>
      <c r="D339" s="18"/>
      <c r="E339" s="18"/>
      <c r="F339" s="18">
        <v>270</v>
      </c>
    </row>
    <row r="340" spans="1:6" x14ac:dyDescent="0.3">
      <c r="A340" s="17" t="s">
        <v>2870</v>
      </c>
      <c r="B340" s="18"/>
      <c r="C340" s="18">
        <v>5000</v>
      </c>
      <c r="D340" s="18"/>
      <c r="E340" s="18"/>
      <c r="F340" s="18">
        <v>5000</v>
      </c>
    </row>
    <row r="341" spans="1:6" x14ac:dyDescent="0.3">
      <c r="A341" s="17" t="s">
        <v>1883</v>
      </c>
      <c r="B341" s="18"/>
      <c r="C341" s="18"/>
      <c r="D341" s="18"/>
      <c r="E341" s="18">
        <v>3350</v>
      </c>
      <c r="F341" s="18">
        <v>3350</v>
      </c>
    </row>
    <row r="342" spans="1:6" x14ac:dyDescent="0.3">
      <c r="A342" s="17" t="s">
        <v>1035</v>
      </c>
      <c r="B342" s="18"/>
      <c r="C342" s="18"/>
      <c r="D342" s="18"/>
      <c r="E342" s="18">
        <v>5000</v>
      </c>
      <c r="F342" s="18">
        <v>5000</v>
      </c>
    </row>
    <row r="343" spans="1:6" x14ac:dyDescent="0.3">
      <c r="A343" s="17" t="s">
        <v>1807</v>
      </c>
      <c r="B343" s="18"/>
      <c r="C343" s="18">
        <v>20000</v>
      </c>
      <c r="D343" s="18"/>
      <c r="E343" s="18"/>
      <c r="F343" s="18">
        <v>20000</v>
      </c>
    </row>
    <row r="344" spans="1:6" x14ac:dyDescent="0.3">
      <c r="A344" s="17" t="s">
        <v>4052</v>
      </c>
      <c r="B344" s="18"/>
      <c r="C344" s="18">
        <v>1500</v>
      </c>
      <c r="D344" s="18"/>
      <c r="E344" s="18"/>
      <c r="F344" s="18">
        <v>1500</v>
      </c>
    </row>
    <row r="345" spans="1:6" x14ac:dyDescent="0.3">
      <c r="A345" s="17" t="s">
        <v>2291</v>
      </c>
      <c r="B345" s="18"/>
      <c r="C345" s="18"/>
      <c r="D345" s="18"/>
      <c r="E345" s="18">
        <v>1500</v>
      </c>
      <c r="F345" s="18">
        <v>1500</v>
      </c>
    </row>
    <row r="346" spans="1:6" x14ac:dyDescent="0.3">
      <c r="A346" s="17" t="s">
        <v>264</v>
      </c>
      <c r="B346" s="18"/>
      <c r="C346" s="18"/>
      <c r="D346" s="18"/>
      <c r="E346" s="18">
        <v>25000</v>
      </c>
      <c r="F346" s="18">
        <v>25000</v>
      </c>
    </row>
    <row r="347" spans="1:6" x14ac:dyDescent="0.3">
      <c r="A347" s="17" t="s">
        <v>345</v>
      </c>
      <c r="B347" s="18"/>
      <c r="C347" s="18"/>
      <c r="D347" s="18"/>
      <c r="E347" s="18">
        <v>33500</v>
      </c>
      <c r="F347" s="18">
        <v>33500</v>
      </c>
    </row>
    <row r="348" spans="1:6" x14ac:dyDescent="0.3">
      <c r="A348" s="17" t="s">
        <v>1799</v>
      </c>
      <c r="B348" s="18"/>
      <c r="C348" s="18">
        <v>16000</v>
      </c>
      <c r="D348" s="18"/>
      <c r="E348" s="18"/>
      <c r="F348" s="18">
        <v>16000</v>
      </c>
    </row>
    <row r="349" spans="1:6" x14ac:dyDescent="0.3">
      <c r="A349" s="17" t="s">
        <v>2093</v>
      </c>
      <c r="B349" s="18"/>
      <c r="C349" s="18"/>
      <c r="D349" s="18"/>
      <c r="E349" s="18">
        <v>6000</v>
      </c>
      <c r="F349" s="18">
        <v>6000</v>
      </c>
    </row>
    <row r="350" spans="1:6" x14ac:dyDescent="0.3">
      <c r="A350" s="17" t="s">
        <v>2460</v>
      </c>
      <c r="B350" s="18"/>
      <c r="C350" s="18"/>
      <c r="D350" s="18"/>
      <c r="E350" s="18">
        <v>30000</v>
      </c>
      <c r="F350" s="18">
        <v>30000</v>
      </c>
    </row>
    <row r="351" spans="1:6" x14ac:dyDescent="0.3">
      <c r="A351" s="17" t="s">
        <v>934</v>
      </c>
      <c r="B351" s="18"/>
      <c r="C351" s="18">
        <v>2000</v>
      </c>
      <c r="D351" s="18"/>
      <c r="E351" s="18"/>
      <c r="F351" s="18">
        <v>2000</v>
      </c>
    </row>
    <row r="352" spans="1:6" x14ac:dyDescent="0.3">
      <c r="A352" s="17" t="s">
        <v>3468</v>
      </c>
      <c r="B352" s="18"/>
      <c r="C352" s="18"/>
      <c r="D352" s="18"/>
      <c r="E352" s="18">
        <v>2800</v>
      </c>
      <c r="F352" s="18">
        <v>2800</v>
      </c>
    </row>
    <row r="353" spans="1:6" x14ac:dyDescent="0.3">
      <c r="A353" s="17" t="s">
        <v>3441</v>
      </c>
      <c r="B353" s="18"/>
      <c r="C353" s="18"/>
      <c r="D353" s="18"/>
      <c r="E353" s="18">
        <v>250</v>
      </c>
      <c r="F353" s="18">
        <v>250</v>
      </c>
    </row>
    <row r="354" spans="1:6" x14ac:dyDescent="0.3">
      <c r="A354" s="17" t="s">
        <v>3689</v>
      </c>
      <c r="B354" s="18"/>
      <c r="C354" s="18"/>
      <c r="D354" s="18"/>
      <c r="E354" s="18">
        <v>1000</v>
      </c>
      <c r="F354" s="18">
        <v>1000</v>
      </c>
    </row>
    <row r="355" spans="1:6" x14ac:dyDescent="0.3">
      <c r="A355" s="17" t="s">
        <v>3484</v>
      </c>
      <c r="B355" s="18"/>
      <c r="C355" s="18"/>
      <c r="D355" s="18"/>
      <c r="E355" s="18">
        <v>1650</v>
      </c>
      <c r="F355" s="18">
        <v>1650</v>
      </c>
    </row>
    <row r="356" spans="1:6" x14ac:dyDescent="0.3">
      <c r="A356" s="17" t="s">
        <v>322</v>
      </c>
      <c r="B356" s="18"/>
      <c r="C356" s="18"/>
      <c r="D356" s="18"/>
      <c r="E356" s="18">
        <v>35000</v>
      </c>
      <c r="F356" s="18">
        <v>35000</v>
      </c>
    </row>
    <row r="357" spans="1:6" x14ac:dyDescent="0.3">
      <c r="A357" s="17" t="s">
        <v>2916</v>
      </c>
      <c r="B357" s="18"/>
      <c r="C357" s="18">
        <v>1850</v>
      </c>
      <c r="D357" s="18"/>
      <c r="E357" s="18"/>
      <c r="F357" s="18">
        <v>1850</v>
      </c>
    </row>
    <row r="358" spans="1:6" x14ac:dyDescent="0.3">
      <c r="A358" s="17" t="s">
        <v>1809</v>
      </c>
      <c r="B358" s="18"/>
      <c r="C358" s="18">
        <v>28000</v>
      </c>
      <c r="D358" s="18"/>
      <c r="E358" s="18"/>
      <c r="F358" s="18">
        <v>28000</v>
      </c>
    </row>
    <row r="359" spans="1:6" x14ac:dyDescent="0.3">
      <c r="A359" s="17" t="s">
        <v>1591</v>
      </c>
      <c r="B359" s="18"/>
      <c r="C359" s="18">
        <v>60000</v>
      </c>
      <c r="D359" s="18"/>
      <c r="E359" s="18"/>
      <c r="F359" s="18">
        <v>60000</v>
      </c>
    </row>
    <row r="360" spans="1:6" x14ac:dyDescent="0.3">
      <c r="A360" s="17" t="s">
        <v>608</v>
      </c>
      <c r="B360" s="18">
        <v>250</v>
      </c>
      <c r="C360" s="18"/>
      <c r="D360" s="18"/>
      <c r="E360" s="18"/>
      <c r="F360" s="18">
        <v>250</v>
      </c>
    </row>
    <row r="361" spans="1:6" x14ac:dyDescent="0.3">
      <c r="A361" s="17" t="s">
        <v>2752</v>
      </c>
      <c r="B361" s="18"/>
      <c r="C361" s="18">
        <v>4800</v>
      </c>
      <c r="D361" s="18"/>
      <c r="E361" s="18"/>
      <c r="F361" s="18">
        <v>4800</v>
      </c>
    </row>
    <row r="362" spans="1:6" x14ac:dyDescent="0.3">
      <c r="A362" s="17" t="s">
        <v>2887</v>
      </c>
      <c r="B362" s="18"/>
      <c r="C362" s="18">
        <v>3000</v>
      </c>
      <c r="D362" s="18"/>
      <c r="E362" s="18"/>
      <c r="F362" s="18">
        <v>3000</v>
      </c>
    </row>
    <row r="363" spans="1:6" x14ac:dyDescent="0.3">
      <c r="A363" s="17" t="s">
        <v>601</v>
      </c>
      <c r="B363" s="18">
        <v>5000</v>
      </c>
      <c r="C363" s="18"/>
      <c r="D363" s="18"/>
      <c r="E363" s="18"/>
      <c r="F363" s="18">
        <v>5000</v>
      </c>
    </row>
    <row r="364" spans="1:6" x14ac:dyDescent="0.3">
      <c r="A364" s="17" t="s">
        <v>3574</v>
      </c>
      <c r="B364" s="18"/>
      <c r="C364" s="18"/>
      <c r="D364" s="18"/>
      <c r="E364" s="18">
        <v>10000</v>
      </c>
      <c r="F364" s="18">
        <v>10000</v>
      </c>
    </row>
    <row r="365" spans="1:6" x14ac:dyDescent="0.3">
      <c r="A365" s="17" t="s">
        <v>3992</v>
      </c>
      <c r="B365" s="18"/>
      <c r="C365" s="18">
        <v>3000</v>
      </c>
      <c r="D365" s="18"/>
      <c r="E365" s="18"/>
      <c r="F365" s="18">
        <v>3000</v>
      </c>
    </row>
    <row r="366" spans="1:6" x14ac:dyDescent="0.3">
      <c r="A366" s="17" t="s">
        <v>2931</v>
      </c>
      <c r="B366" s="18"/>
      <c r="C366" s="18"/>
      <c r="D366" s="18"/>
      <c r="E366" s="18">
        <v>750</v>
      </c>
      <c r="F366" s="18">
        <v>750</v>
      </c>
    </row>
    <row r="367" spans="1:6" x14ac:dyDescent="0.3">
      <c r="A367" s="17" t="s">
        <v>2806</v>
      </c>
      <c r="B367" s="18"/>
      <c r="C367" s="18"/>
      <c r="D367" s="18"/>
      <c r="E367" s="18">
        <v>3000</v>
      </c>
      <c r="F367" s="18">
        <v>3000</v>
      </c>
    </row>
    <row r="368" spans="1:6" x14ac:dyDescent="0.3">
      <c r="A368" s="17" t="s">
        <v>3422</v>
      </c>
      <c r="B368" s="18"/>
      <c r="C368" s="18"/>
      <c r="D368" s="18"/>
      <c r="E368" s="18">
        <v>250</v>
      </c>
      <c r="F368" s="18">
        <v>250</v>
      </c>
    </row>
    <row r="369" spans="1:6" x14ac:dyDescent="0.3">
      <c r="A369" s="17" t="s">
        <v>4093</v>
      </c>
      <c r="B369" s="18"/>
      <c r="C369" s="18">
        <v>10000</v>
      </c>
      <c r="D369" s="18"/>
      <c r="E369" s="18"/>
      <c r="F369" s="18">
        <v>10000</v>
      </c>
    </row>
    <row r="370" spans="1:6" x14ac:dyDescent="0.3">
      <c r="A370" s="17" t="s">
        <v>1678</v>
      </c>
      <c r="B370" s="18"/>
      <c r="C370" s="18"/>
      <c r="D370" s="18"/>
      <c r="E370" s="18">
        <v>6000</v>
      </c>
      <c r="F370" s="18">
        <v>6000</v>
      </c>
    </row>
    <row r="371" spans="1:6" x14ac:dyDescent="0.3">
      <c r="A371" s="17" t="s">
        <v>973</v>
      </c>
      <c r="B371" s="18"/>
      <c r="C371" s="18">
        <v>20000</v>
      </c>
      <c r="D371" s="18"/>
      <c r="E371" s="18"/>
      <c r="F371" s="18">
        <v>20000</v>
      </c>
    </row>
    <row r="372" spans="1:6" x14ac:dyDescent="0.3">
      <c r="A372" s="17" t="s">
        <v>2204</v>
      </c>
      <c r="B372" s="18"/>
      <c r="C372" s="18"/>
      <c r="D372" s="18"/>
      <c r="E372" s="18">
        <v>2000</v>
      </c>
      <c r="F372" s="18">
        <v>2000</v>
      </c>
    </row>
    <row r="373" spans="1:6" x14ac:dyDescent="0.3">
      <c r="A373" s="17" t="s">
        <v>499</v>
      </c>
      <c r="B373" s="18"/>
      <c r="C373" s="18">
        <v>65108</v>
      </c>
      <c r="D373" s="18"/>
      <c r="E373" s="18"/>
      <c r="F373" s="18">
        <v>65108</v>
      </c>
    </row>
    <row r="374" spans="1:6" x14ac:dyDescent="0.3">
      <c r="A374" s="17" t="s">
        <v>2708</v>
      </c>
      <c r="B374" s="18"/>
      <c r="C374" s="18"/>
      <c r="D374" s="18"/>
      <c r="E374" s="18">
        <v>20000</v>
      </c>
      <c r="F374" s="18">
        <v>20000</v>
      </c>
    </row>
    <row r="375" spans="1:6" x14ac:dyDescent="0.3">
      <c r="A375" s="17" t="s">
        <v>1697</v>
      </c>
      <c r="B375" s="18"/>
      <c r="C375" s="18"/>
      <c r="D375" s="18">
        <v>300000</v>
      </c>
      <c r="E375" s="18"/>
      <c r="F375" s="18">
        <v>300000</v>
      </c>
    </row>
    <row r="376" spans="1:6" x14ac:dyDescent="0.3">
      <c r="A376" s="17" t="s">
        <v>166</v>
      </c>
      <c r="B376" s="18"/>
      <c r="C376" s="18">
        <v>120000</v>
      </c>
      <c r="D376" s="18"/>
      <c r="E376" s="18"/>
      <c r="F376" s="18">
        <v>120000</v>
      </c>
    </row>
    <row r="377" spans="1:6" x14ac:dyDescent="0.3">
      <c r="A377" s="17" t="s">
        <v>4017</v>
      </c>
      <c r="B377" s="18"/>
      <c r="C377" s="18">
        <v>15000</v>
      </c>
      <c r="D377" s="18"/>
      <c r="E377" s="18"/>
      <c r="F377" s="18">
        <v>15000</v>
      </c>
    </row>
    <row r="378" spans="1:6" x14ac:dyDescent="0.3">
      <c r="A378" s="17" t="s">
        <v>45</v>
      </c>
      <c r="B378" s="18"/>
      <c r="C378" s="18"/>
      <c r="D378" s="18"/>
      <c r="E378" s="18">
        <v>10000</v>
      </c>
      <c r="F378" s="18">
        <v>10000</v>
      </c>
    </row>
    <row r="379" spans="1:6" x14ac:dyDescent="0.3">
      <c r="A379" s="17" t="s">
        <v>1130</v>
      </c>
      <c r="B379" s="18"/>
      <c r="C379" s="18">
        <v>20000</v>
      </c>
      <c r="D379" s="18"/>
      <c r="E379" s="18"/>
      <c r="F379" s="18">
        <v>20000</v>
      </c>
    </row>
    <row r="380" spans="1:6" x14ac:dyDescent="0.3">
      <c r="A380" s="17" t="s">
        <v>885</v>
      </c>
      <c r="B380" s="18"/>
      <c r="C380" s="18">
        <v>2000</v>
      </c>
      <c r="D380" s="18"/>
      <c r="E380" s="18"/>
      <c r="F380" s="18">
        <v>2000</v>
      </c>
    </row>
    <row r="381" spans="1:6" x14ac:dyDescent="0.3">
      <c r="A381" s="17" t="s">
        <v>483</v>
      </c>
      <c r="B381" s="18"/>
      <c r="C381" s="18">
        <v>10000</v>
      </c>
      <c r="D381" s="18"/>
      <c r="E381" s="18"/>
      <c r="F381" s="18">
        <v>10000</v>
      </c>
    </row>
    <row r="382" spans="1:6" x14ac:dyDescent="0.3">
      <c r="A382" s="17" t="s">
        <v>2305</v>
      </c>
      <c r="B382" s="18"/>
      <c r="C382" s="18"/>
      <c r="D382" s="18"/>
      <c r="E382" s="18">
        <v>6000</v>
      </c>
      <c r="F382" s="18">
        <v>6000</v>
      </c>
    </row>
    <row r="383" spans="1:6" x14ac:dyDescent="0.3">
      <c r="A383" s="17" t="s">
        <v>3579</v>
      </c>
      <c r="B383" s="18"/>
      <c r="C383" s="18"/>
      <c r="D383" s="18"/>
      <c r="E383" s="18">
        <v>900</v>
      </c>
      <c r="F383" s="18">
        <v>900</v>
      </c>
    </row>
    <row r="384" spans="1:6" x14ac:dyDescent="0.3">
      <c r="A384" s="17" t="s">
        <v>218</v>
      </c>
      <c r="B384" s="18"/>
      <c r="C384" s="18">
        <v>50000</v>
      </c>
      <c r="D384" s="18"/>
      <c r="E384" s="18"/>
      <c r="F384" s="18">
        <v>50000</v>
      </c>
    </row>
    <row r="385" spans="1:6" x14ac:dyDescent="0.3">
      <c r="A385" s="17" t="s">
        <v>389</v>
      </c>
      <c r="B385" s="18"/>
      <c r="C385" s="18"/>
      <c r="D385" s="18"/>
      <c r="E385" s="18">
        <v>5000</v>
      </c>
      <c r="F385" s="18">
        <v>5000</v>
      </c>
    </row>
    <row r="386" spans="1:6" x14ac:dyDescent="0.3">
      <c r="A386" s="17" t="s">
        <v>3121</v>
      </c>
      <c r="B386" s="18">
        <v>1500</v>
      </c>
      <c r="C386" s="18"/>
      <c r="D386" s="18"/>
      <c r="E386" s="18"/>
      <c r="F386" s="18">
        <v>1500</v>
      </c>
    </row>
    <row r="387" spans="1:6" x14ac:dyDescent="0.3">
      <c r="A387" s="17" t="s">
        <v>1347</v>
      </c>
      <c r="B387" s="18"/>
      <c r="C387" s="18"/>
      <c r="D387" s="18"/>
      <c r="E387" s="18">
        <v>4900</v>
      </c>
      <c r="F387" s="18">
        <v>4900</v>
      </c>
    </row>
    <row r="388" spans="1:6" x14ac:dyDescent="0.3">
      <c r="A388" s="17" t="s">
        <v>712</v>
      </c>
      <c r="B388" s="18"/>
      <c r="C388" s="18">
        <v>100000</v>
      </c>
      <c r="D388" s="18"/>
      <c r="E388" s="18"/>
      <c r="F388" s="18">
        <v>100000</v>
      </c>
    </row>
    <row r="389" spans="1:6" x14ac:dyDescent="0.3">
      <c r="A389" s="17" t="s">
        <v>3754</v>
      </c>
      <c r="B389" s="18"/>
      <c r="C389" s="18"/>
      <c r="D389" s="18"/>
      <c r="E389" s="18">
        <v>3500</v>
      </c>
      <c r="F389" s="18">
        <v>3500</v>
      </c>
    </row>
    <row r="390" spans="1:6" x14ac:dyDescent="0.3">
      <c r="A390" s="17" t="s">
        <v>2623</v>
      </c>
      <c r="B390" s="18"/>
      <c r="C390" s="18"/>
      <c r="D390" s="18"/>
      <c r="E390" s="18">
        <v>2000</v>
      </c>
      <c r="F390" s="18">
        <v>2000</v>
      </c>
    </row>
    <row r="391" spans="1:6" x14ac:dyDescent="0.3">
      <c r="A391" s="17" t="s">
        <v>3902</v>
      </c>
      <c r="B391" s="18"/>
      <c r="C391" s="18">
        <v>1500</v>
      </c>
      <c r="D391" s="18"/>
      <c r="E391" s="18"/>
      <c r="F391" s="18">
        <v>1500</v>
      </c>
    </row>
    <row r="392" spans="1:6" x14ac:dyDescent="0.3">
      <c r="A392" s="17" t="s">
        <v>1808</v>
      </c>
      <c r="B392" s="18"/>
      <c r="C392" s="18">
        <v>5000</v>
      </c>
      <c r="D392" s="18"/>
      <c r="E392" s="18"/>
      <c r="F392" s="18">
        <v>5000</v>
      </c>
    </row>
    <row r="393" spans="1:6" x14ac:dyDescent="0.3">
      <c r="A393" s="17" t="s">
        <v>1971</v>
      </c>
      <c r="B393" s="18"/>
      <c r="C393" s="18"/>
      <c r="D393" s="18"/>
      <c r="E393" s="18">
        <v>5000</v>
      </c>
      <c r="F393" s="18">
        <v>5000</v>
      </c>
    </row>
    <row r="394" spans="1:6" x14ac:dyDescent="0.3">
      <c r="A394" s="17" t="s">
        <v>775</v>
      </c>
      <c r="B394" s="18"/>
      <c r="C394" s="18">
        <v>500</v>
      </c>
      <c r="D394" s="18"/>
      <c r="E394" s="18"/>
      <c r="F394" s="18">
        <v>500</v>
      </c>
    </row>
    <row r="395" spans="1:6" x14ac:dyDescent="0.3">
      <c r="A395" s="17" t="s">
        <v>2207</v>
      </c>
      <c r="B395" s="18"/>
      <c r="C395" s="18"/>
      <c r="D395" s="18"/>
      <c r="E395" s="18">
        <v>1100</v>
      </c>
      <c r="F395" s="18">
        <v>1100</v>
      </c>
    </row>
    <row r="396" spans="1:6" x14ac:dyDescent="0.3">
      <c r="A396" s="17" t="s">
        <v>1894</v>
      </c>
      <c r="B396" s="18"/>
      <c r="C396" s="18"/>
      <c r="D396" s="18"/>
      <c r="E396" s="18">
        <v>2500</v>
      </c>
      <c r="F396" s="18">
        <v>2500</v>
      </c>
    </row>
    <row r="397" spans="1:6" x14ac:dyDescent="0.3">
      <c r="A397" s="17" t="s">
        <v>1649</v>
      </c>
      <c r="B397" s="18"/>
      <c r="C397" s="18"/>
      <c r="D397" s="18"/>
      <c r="E397" s="18">
        <v>2300</v>
      </c>
      <c r="F397" s="18">
        <v>2300</v>
      </c>
    </row>
    <row r="398" spans="1:6" x14ac:dyDescent="0.3">
      <c r="A398" s="17" t="s">
        <v>223</v>
      </c>
      <c r="B398" s="18"/>
      <c r="C398" s="18">
        <v>50000</v>
      </c>
      <c r="D398" s="18"/>
      <c r="E398" s="18"/>
      <c r="F398" s="18">
        <v>50000</v>
      </c>
    </row>
    <row r="399" spans="1:6" x14ac:dyDescent="0.3">
      <c r="A399" s="17" t="s">
        <v>685</v>
      </c>
      <c r="B399" s="18"/>
      <c r="C399" s="18">
        <v>320000</v>
      </c>
      <c r="D399" s="18"/>
      <c r="E399" s="18"/>
      <c r="F399" s="18">
        <v>320000</v>
      </c>
    </row>
    <row r="400" spans="1:6" x14ac:dyDescent="0.3">
      <c r="A400" s="17" t="s">
        <v>2609</v>
      </c>
      <c r="B400" s="18"/>
      <c r="C400" s="18"/>
      <c r="D400" s="18"/>
      <c r="E400" s="18">
        <v>35000</v>
      </c>
      <c r="F400" s="18">
        <v>35000</v>
      </c>
    </row>
    <row r="401" spans="1:6" x14ac:dyDescent="0.3">
      <c r="A401" s="17" t="s">
        <v>235</v>
      </c>
      <c r="B401" s="18"/>
      <c r="C401" s="18">
        <v>350000</v>
      </c>
      <c r="D401" s="18"/>
      <c r="E401" s="18"/>
      <c r="F401" s="18">
        <v>350000</v>
      </c>
    </row>
    <row r="402" spans="1:6" x14ac:dyDescent="0.3">
      <c r="A402" s="17" t="s">
        <v>1142</v>
      </c>
      <c r="B402" s="18"/>
      <c r="C402" s="18">
        <v>500</v>
      </c>
      <c r="D402" s="18"/>
      <c r="E402" s="18"/>
      <c r="F402" s="18">
        <v>500</v>
      </c>
    </row>
    <row r="403" spans="1:6" x14ac:dyDescent="0.3">
      <c r="A403" s="17" t="s">
        <v>316</v>
      </c>
      <c r="B403" s="18"/>
      <c r="C403" s="18"/>
      <c r="D403" s="18"/>
      <c r="E403" s="18">
        <v>25000</v>
      </c>
      <c r="F403" s="18">
        <v>25000</v>
      </c>
    </row>
    <row r="404" spans="1:6" x14ac:dyDescent="0.3">
      <c r="A404" s="17" t="s">
        <v>1978</v>
      </c>
      <c r="B404" s="18"/>
      <c r="C404" s="18"/>
      <c r="D404" s="18"/>
      <c r="E404" s="18">
        <v>50000</v>
      </c>
      <c r="F404" s="18">
        <v>50000</v>
      </c>
    </row>
    <row r="405" spans="1:6" x14ac:dyDescent="0.3">
      <c r="A405" s="17" t="s">
        <v>3145</v>
      </c>
      <c r="B405" s="18"/>
      <c r="C405" s="18"/>
      <c r="D405" s="18">
        <v>25000</v>
      </c>
      <c r="E405" s="18"/>
      <c r="F405" s="18">
        <v>25000</v>
      </c>
    </row>
    <row r="406" spans="1:6" x14ac:dyDescent="0.3">
      <c r="A406" s="17" t="s">
        <v>2161</v>
      </c>
      <c r="B406" s="18"/>
      <c r="C406" s="18">
        <v>10000</v>
      </c>
      <c r="D406" s="18"/>
      <c r="E406" s="18"/>
      <c r="F406" s="18">
        <v>10000</v>
      </c>
    </row>
    <row r="407" spans="1:6" x14ac:dyDescent="0.3">
      <c r="A407" s="17" t="s">
        <v>2407</v>
      </c>
      <c r="B407" s="18"/>
      <c r="C407" s="18">
        <v>3250</v>
      </c>
      <c r="D407" s="18"/>
      <c r="E407" s="18"/>
      <c r="F407" s="18">
        <v>3250</v>
      </c>
    </row>
    <row r="408" spans="1:6" x14ac:dyDescent="0.3">
      <c r="A408" s="17" t="s">
        <v>2287</v>
      </c>
      <c r="B408" s="18"/>
      <c r="C408" s="18"/>
      <c r="D408" s="18"/>
      <c r="E408" s="18">
        <v>1500</v>
      </c>
      <c r="F408" s="18">
        <v>1500</v>
      </c>
    </row>
    <row r="409" spans="1:6" x14ac:dyDescent="0.3">
      <c r="A409" s="17" t="s">
        <v>2979</v>
      </c>
      <c r="B409" s="18"/>
      <c r="C409" s="18"/>
      <c r="D409" s="18"/>
      <c r="E409" s="18">
        <v>5000</v>
      </c>
      <c r="F409" s="18">
        <v>5000</v>
      </c>
    </row>
    <row r="410" spans="1:6" x14ac:dyDescent="0.3">
      <c r="A410" s="17" t="s">
        <v>353</v>
      </c>
      <c r="B410" s="18"/>
      <c r="C410" s="18"/>
      <c r="D410" s="18"/>
      <c r="E410" s="18">
        <v>10000</v>
      </c>
      <c r="F410" s="18">
        <v>10000</v>
      </c>
    </row>
    <row r="411" spans="1:6" x14ac:dyDescent="0.3">
      <c r="A411" s="17" t="s">
        <v>2886</v>
      </c>
      <c r="B411" s="18"/>
      <c r="C411" s="18">
        <v>200</v>
      </c>
      <c r="D411" s="18"/>
      <c r="E411" s="18"/>
      <c r="F411" s="18">
        <v>200</v>
      </c>
    </row>
    <row r="412" spans="1:6" x14ac:dyDescent="0.3">
      <c r="A412" s="17" t="s">
        <v>18</v>
      </c>
      <c r="B412" s="18"/>
      <c r="C412" s="18"/>
      <c r="D412" s="18"/>
      <c r="E412" s="18">
        <v>12000</v>
      </c>
      <c r="F412" s="18">
        <v>12000</v>
      </c>
    </row>
    <row r="413" spans="1:6" x14ac:dyDescent="0.3">
      <c r="A413" s="17" t="s">
        <v>2477</v>
      </c>
      <c r="B413" s="18"/>
      <c r="C413" s="18"/>
      <c r="D413" s="18"/>
      <c r="E413" s="18">
        <v>3200</v>
      </c>
      <c r="F413" s="18">
        <v>3200</v>
      </c>
    </row>
    <row r="414" spans="1:6" x14ac:dyDescent="0.3">
      <c r="A414" s="17" t="s">
        <v>3192</v>
      </c>
      <c r="B414" s="18"/>
      <c r="C414" s="18">
        <v>10000</v>
      </c>
      <c r="D414" s="18"/>
      <c r="E414" s="18"/>
      <c r="F414" s="18">
        <v>10000</v>
      </c>
    </row>
    <row r="415" spans="1:6" x14ac:dyDescent="0.3">
      <c r="A415" s="17" t="s">
        <v>2888</v>
      </c>
      <c r="B415" s="18"/>
      <c r="C415" s="18">
        <v>30000</v>
      </c>
      <c r="D415" s="18"/>
      <c r="E415" s="18"/>
      <c r="F415" s="18">
        <v>30000</v>
      </c>
    </row>
    <row r="416" spans="1:6" x14ac:dyDescent="0.3">
      <c r="A416" s="17" t="s">
        <v>3520</v>
      </c>
      <c r="B416" s="18"/>
      <c r="C416" s="18"/>
      <c r="D416" s="18"/>
      <c r="E416" s="18">
        <v>350</v>
      </c>
      <c r="F416" s="18">
        <v>350</v>
      </c>
    </row>
    <row r="417" spans="1:6" x14ac:dyDescent="0.3">
      <c r="A417" s="17" t="s">
        <v>4027</v>
      </c>
      <c r="B417" s="18"/>
      <c r="C417" s="18">
        <v>5000</v>
      </c>
      <c r="D417" s="18"/>
      <c r="E417" s="18"/>
      <c r="F417" s="18">
        <v>5000</v>
      </c>
    </row>
    <row r="418" spans="1:6" x14ac:dyDescent="0.3">
      <c r="A418" s="17" t="s">
        <v>2783</v>
      </c>
      <c r="B418" s="18"/>
      <c r="C418" s="18"/>
      <c r="D418" s="18"/>
      <c r="E418" s="18">
        <v>1000</v>
      </c>
      <c r="F418" s="18">
        <v>1000</v>
      </c>
    </row>
    <row r="419" spans="1:6" x14ac:dyDescent="0.3">
      <c r="A419" s="17" t="s">
        <v>1982</v>
      </c>
      <c r="B419" s="18"/>
      <c r="C419" s="18">
        <v>7500</v>
      </c>
      <c r="D419" s="18"/>
      <c r="E419" s="18"/>
      <c r="F419" s="18">
        <v>7500</v>
      </c>
    </row>
    <row r="420" spans="1:6" x14ac:dyDescent="0.3">
      <c r="A420" s="17" t="s">
        <v>1275</v>
      </c>
      <c r="B420" s="18"/>
      <c r="C420" s="18"/>
      <c r="D420" s="18"/>
      <c r="E420" s="18">
        <v>25000</v>
      </c>
      <c r="F420" s="18">
        <v>25000</v>
      </c>
    </row>
    <row r="421" spans="1:6" x14ac:dyDescent="0.3">
      <c r="A421" s="17" t="s">
        <v>3410</v>
      </c>
      <c r="B421" s="18"/>
      <c r="C421" s="18"/>
      <c r="D421" s="18"/>
      <c r="E421" s="18">
        <v>15000</v>
      </c>
      <c r="F421" s="18">
        <v>15000</v>
      </c>
    </row>
    <row r="422" spans="1:6" x14ac:dyDescent="0.3">
      <c r="A422" s="17" t="s">
        <v>2630</v>
      </c>
      <c r="B422" s="18"/>
      <c r="C422" s="18"/>
      <c r="D422" s="18"/>
      <c r="E422" s="18">
        <v>2000</v>
      </c>
      <c r="F422" s="18">
        <v>2000</v>
      </c>
    </row>
    <row r="423" spans="1:6" x14ac:dyDescent="0.3">
      <c r="A423" s="17" t="s">
        <v>2194</v>
      </c>
      <c r="B423" s="18"/>
      <c r="C423" s="18"/>
      <c r="D423" s="18"/>
      <c r="E423" s="18">
        <v>15000</v>
      </c>
      <c r="F423" s="18">
        <v>15000</v>
      </c>
    </row>
    <row r="424" spans="1:6" x14ac:dyDescent="0.3">
      <c r="A424" s="17" t="s">
        <v>536</v>
      </c>
      <c r="B424" s="18"/>
      <c r="C424" s="18"/>
      <c r="D424" s="18"/>
      <c r="E424" s="18">
        <v>2000</v>
      </c>
      <c r="F424" s="18">
        <v>2000</v>
      </c>
    </row>
    <row r="425" spans="1:6" x14ac:dyDescent="0.3">
      <c r="A425" s="17" t="s">
        <v>3324</v>
      </c>
      <c r="B425" s="18"/>
      <c r="C425" s="18"/>
      <c r="D425" s="18"/>
      <c r="E425" s="18">
        <v>1500</v>
      </c>
      <c r="F425" s="18">
        <v>1500</v>
      </c>
    </row>
    <row r="426" spans="1:6" x14ac:dyDescent="0.3">
      <c r="A426" s="17" t="s">
        <v>4067</v>
      </c>
      <c r="B426" s="18"/>
      <c r="C426" s="18">
        <v>20000</v>
      </c>
      <c r="D426" s="18"/>
      <c r="E426" s="18"/>
      <c r="F426" s="18">
        <v>20000</v>
      </c>
    </row>
    <row r="427" spans="1:6" x14ac:dyDescent="0.3">
      <c r="A427" s="17" t="s">
        <v>1195</v>
      </c>
      <c r="B427" s="18"/>
      <c r="C427" s="18"/>
      <c r="D427" s="18"/>
      <c r="E427" s="18">
        <v>12500</v>
      </c>
      <c r="F427" s="18">
        <v>12500</v>
      </c>
    </row>
    <row r="428" spans="1:6" x14ac:dyDescent="0.3">
      <c r="A428" s="17" t="s">
        <v>2024</v>
      </c>
      <c r="B428" s="18"/>
      <c r="C428" s="18"/>
      <c r="D428" s="18"/>
      <c r="E428" s="18">
        <v>100000</v>
      </c>
      <c r="F428" s="18">
        <v>100000</v>
      </c>
    </row>
    <row r="429" spans="1:6" x14ac:dyDescent="0.3">
      <c r="A429" s="17" t="s">
        <v>747</v>
      </c>
      <c r="B429" s="18"/>
      <c r="C429" s="18"/>
      <c r="D429" s="18"/>
      <c r="E429" s="18">
        <v>2987</v>
      </c>
      <c r="F429" s="18">
        <v>2987</v>
      </c>
    </row>
    <row r="430" spans="1:6" x14ac:dyDescent="0.3">
      <c r="A430" s="17" t="s">
        <v>856</v>
      </c>
      <c r="B430" s="18"/>
      <c r="C430" s="18"/>
      <c r="D430" s="18"/>
      <c r="E430" s="18">
        <v>1450</v>
      </c>
      <c r="F430" s="18">
        <v>1450</v>
      </c>
    </row>
    <row r="431" spans="1:6" x14ac:dyDescent="0.3">
      <c r="A431" s="17" t="s">
        <v>1963</v>
      </c>
      <c r="B431" s="18"/>
      <c r="C431" s="18"/>
      <c r="D431" s="18"/>
      <c r="E431" s="18">
        <v>10000</v>
      </c>
      <c r="F431" s="18">
        <v>10000</v>
      </c>
    </row>
    <row r="432" spans="1:6" x14ac:dyDescent="0.3">
      <c r="A432" s="17" t="s">
        <v>3937</v>
      </c>
      <c r="B432" s="18"/>
      <c r="C432" s="18">
        <v>5000</v>
      </c>
      <c r="D432" s="18"/>
      <c r="E432" s="18"/>
      <c r="F432" s="18">
        <v>5000</v>
      </c>
    </row>
    <row r="433" spans="1:6" x14ac:dyDescent="0.3">
      <c r="A433" s="17" t="s">
        <v>4077</v>
      </c>
      <c r="B433" s="18"/>
      <c r="C433" s="18">
        <v>2224</v>
      </c>
      <c r="D433" s="18"/>
      <c r="E433" s="18"/>
      <c r="F433" s="18">
        <v>2224</v>
      </c>
    </row>
    <row r="434" spans="1:6" x14ac:dyDescent="0.3">
      <c r="A434" s="17" t="s">
        <v>2359</v>
      </c>
      <c r="B434" s="18">
        <v>1500</v>
      </c>
      <c r="C434" s="18"/>
      <c r="D434" s="18"/>
      <c r="E434" s="18"/>
      <c r="F434" s="18">
        <v>1500</v>
      </c>
    </row>
    <row r="435" spans="1:6" x14ac:dyDescent="0.3">
      <c r="A435" s="17" t="s">
        <v>290</v>
      </c>
      <c r="B435" s="18"/>
      <c r="C435" s="18"/>
      <c r="D435" s="18"/>
      <c r="E435" s="18">
        <v>15000</v>
      </c>
      <c r="F435" s="18">
        <v>15000</v>
      </c>
    </row>
    <row r="436" spans="1:6" x14ac:dyDescent="0.3">
      <c r="A436" s="17" t="s">
        <v>649</v>
      </c>
      <c r="B436" s="18"/>
      <c r="C436" s="18"/>
      <c r="D436" s="18"/>
      <c r="E436" s="18">
        <v>35000</v>
      </c>
      <c r="F436" s="18">
        <v>35000</v>
      </c>
    </row>
    <row r="437" spans="1:6" x14ac:dyDescent="0.3">
      <c r="A437" s="17" t="s">
        <v>953</v>
      </c>
      <c r="B437" s="18"/>
      <c r="C437" s="18">
        <v>49000</v>
      </c>
      <c r="D437" s="18"/>
      <c r="E437" s="18"/>
      <c r="F437" s="18">
        <v>49000</v>
      </c>
    </row>
    <row r="438" spans="1:6" x14ac:dyDescent="0.3">
      <c r="A438" s="17" t="s">
        <v>3846</v>
      </c>
      <c r="B438" s="18"/>
      <c r="C438" s="18">
        <v>30000</v>
      </c>
      <c r="D438" s="18"/>
      <c r="E438" s="18"/>
      <c r="F438" s="18">
        <v>30000</v>
      </c>
    </row>
    <row r="439" spans="1:6" x14ac:dyDescent="0.3">
      <c r="A439" s="17" t="s">
        <v>1879</v>
      </c>
      <c r="B439" s="18"/>
      <c r="C439" s="18">
        <v>8000</v>
      </c>
      <c r="D439" s="18"/>
      <c r="E439" s="18"/>
      <c r="F439" s="18">
        <v>8000</v>
      </c>
    </row>
    <row r="440" spans="1:6" x14ac:dyDescent="0.3">
      <c r="A440" s="17" t="s">
        <v>3786</v>
      </c>
      <c r="B440" s="18"/>
      <c r="C440" s="18">
        <v>3550</v>
      </c>
      <c r="D440" s="18"/>
      <c r="E440" s="18"/>
      <c r="F440" s="18">
        <v>3550</v>
      </c>
    </row>
    <row r="441" spans="1:6" x14ac:dyDescent="0.3">
      <c r="A441" s="17" t="s">
        <v>1653</v>
      </c>
      <c r="B441" s="18"/>
      <c r="C441" s="18"/>
      <c r="D441" s="18"/>
      <c r="E441" s="18">
        <v>4500</v>
      </c>
      <c r="F441" s="18">
        <v>4500</v>
      </c>
    </row>
    <row r="442" spans="1:6" x14ac:dyDescent="0.3">
      <c r="A442" s="17" t="s">
        <v>2901</v>
      </c>
      <c r="B442" s="18"/>
      <c r="C442" s="18">
        <v>750</v>
      </c>
      <c r="D442" s="18"/>
      <c r="E442" s="18"/>
      <c r="F442" s="18">
        <v>750</v>
      </c>
    </row>
    <row r="443" spans="1:6" x14ac:dyDescent="0.3">
      <c r="A443" s="17" t="s">
        <v>1554</v>
      </c>
      <c r="B443" s="18"/>
      <c r="C443" s="18">
        <v>6000</v>
      </c>
      <c r="D443" s="18"/>
      <c r="E443" s="18"/>
      <c r="F443" s="18">
        <v>6000</v>
      </c>
    </row>
    <row r="444" spans="1:6" x14ac:dyDescent="0.3">
      <c r="A444" s="17" t="s">
        <v>1639</v>
      </c>
      <c r="B444" s="18"/>
      <c r="C444" s="18"/>
      <c r="D444" s="18"/>
      <c r="E444" s="18">
        <v>1000</v>
      </c>
      <c r="F444" s="18">
        <v>1000</v>
      </c>
    </row>
    <row r="445" spans="1:6" x14ac:dyDescent="0.3">
      <c r="A445" s="17" t="s">
        <v>496</v>
      </c>
      <c r="B445" s="18"/>
      <c r="C445" s="18">
        <v>7000</v>
      </c>
      <c r="D445" s="18"/>
      <c r="E445" s="18"/>
      <c r="F445" s="18">
        <v>7000</v>
      </c>
    </row>
    <row r="446" spans="1:6" x14ac:dyDescent="0.3">
      <c r="A446" s="17" t="s">
        <v>1000</v>
      </c>
      <c r="B446" s="18"/>
      <c r="C446" s="18">
        <v>150000</v>
      </c>
      <c r="D446" s="18"/>
      <c r="E446" s="18"/>
      <c r="F446" s="18">
        <v>150000</v>
      </c>
    </row>
    <row r="447" spans="1:6" x14ac:dyDescent="0.3">
      <c r="A447" s="17" t="s">
        <v>155</v>
      </c>
      <c r="B447" s="18">
        <v>50000</v>
      </c>
      <c r="C447" s="18"/>
      <c r="D447" s="18"/>
      <c r="E447" s="18"/>
      <c r="F447" s="18">
        <v>50000</v>
      </c>
    </row>
    <row r="448" spans="1:6" x14ac:dyDescent="0.3">
      <c r="A448" s="17" t="s">
        <v>3444</v>
      </c>
      <c r="B448" s="18"/>
      <c r="C448" s="18"/>
      <c r="D448" s="18"/>
      <c r="E448" s="18">
        <v>2000</v>
      </c>
      <c r="F448" s="18">
        <v>2000</v>
      </c>
    </row>
    <row r="449" spans="1:6" x14ac:dyDescent="0.3">
      <c r="A449" s="17" t="s">
        <v>2125</v>
      </c>
      <c r="B449" s="18"/>
      <c r="C449" s="18">
        <v>1100</v>
      </c>
      <c r="D449" s="18"/>
      <c r="E449" s="18"/>
      <c r="F449" s="18">
        <v>1100</v>
      </c>
    </row>
    <row r="450" spans="1:6" x14ac:dyDescent="0.3">
      <c r="A450" s="17" t="s">
        <v>1979</v>
      </c>
      <c r="B450" s="18"/>
      <c r="C450" s="18"/>
      <c r="D450" s="18"/>
      <c r="E450" s="18">
        <v>50000</v>
      </c>
      <c r="F450" s="18">
        <v>50000</v>
      </c>
    </row>
    <row r="451" spans="1:6" x14ac:dyDescent="0.3">
      <c r="A451" s="17" t="s">
        <v>2984</v>
      </c>
      <c r="B451" s="18"/>
      <c r="C451" s="18"/>
      <c r="D451" s="18"/>
      <c r="E451" s="18">
        <v>25000</v>
      </c>
      <c r="F451" s="18">
        <v>25000</v>
      </c>
    </row>
    <row r="452" spans="1:6" x14ac:dyDescent="0.3">
      <c r="A452" s="17" t="s">
        <v>479</v>
      </c>
      <c r="B452" s="18"/>
      <c r="C452" s="18">
        <v>10000</v>
      </c>
      <c r="D452" s="18"/>
      <c r="E452" s="18"/>
      <c r="F452" s="18">
        <v>10000</v>
      </c>
    </row>
    <row r="453" spans="1:6" x14ac:dyDescent="0.3">
      <c r="A453" s="17" t="s">
        <v>3008</v>
      </c>
      <c r="B453" s="18"/>
      <c r="C453" s="18"/>
      <c r="D453" s="18"/>
      <c r="E453" s="18">
        <v>3000</v>
      </c>
      <c r="F453" s="18">
        <v>3000</v>
      </c>
    </row>
    <row r="454" spans="1:6" x14ac:dyDescent="0.3">
      <c r="A454" s="17" t="s">
        <v>3566</v>
      </c>
      <c r="B454" s="18"/>
      <c r="C454" s="18"/>
      <c r="D454" s="18"/>
      <c r="E454" s="18">
        <v>1000</v>
      </c>
      <c r="F454" s="18">
        <v>1000</v>
      </c>
    </row>
    <row r="455" spans="1:6" x14ac:dyDescent="0.3">
      <c r="A455" s="17" t="s">
        <v>3964</v>
      </c>
      <c r="B455" s="18"/>
      <c r="C455" s="18">
        <v>1700</v>
      </c>
      <c r="D455" s="18"/>
      <c r="E455" s="18"/>
      <c r="F455" s="18">
        <v>1700</v>
      </c>
    </row>
    <row r="456" spans="1:6" x14ac:dyDescent="0.3">
      <c r="A456" s="17" t="s">
        <v>227</v>
      </c>
      <c r="B456" s="18"/>
      <c r="C456" s="18">
        <v>200</v>
      </c>
      <c r="D456" s="18"/>
      <c r="E456" s="18"/>
      <c r="F456" s="18">
        <v>200</v>
      </c>
    </row>
    <row r="457" spans="1:6" x14ac:dyDescent="0.3">
      <c r="A457" s="17" t="s">
        <v>2233</v>
      </c>
      <c r="B457" s="18"/>
      <c r="C457" s="18"/>
      <c r="D457" s="18"/>
      <c r="E457" s="18">
        <v>5000</v>
      </c>
      <c r="F457" s="18">
        <v>5000</v>
      </c>
    </row>
    <row r="458" spans="1:6" x14ac:dyDescent="0.3">
      <c r="A458" s="17" t="s">
        <v>1107</v>
      </c>
      <c r="B458" s="18"/>
      <c r="C458" s="18">
        <v>400</v>
      </c>
      <c r="D458" s="18"/>
      <c r="E458" s="18"/>
      <c r="F458" s="18">
        <v>400</v>
      </c>
    </row>
    <row r="459" spans="1:6" x14ac:dyDescent="0.3">
      <c r="A459" s="17" t="s">
        <v>25</v>
      </c>
      <c r="B459" s="18"/>
      <c r="C459" s="18"/>
      <c r="D459" s="18"/>
      <c r="E459" s="18">
        <v>2000</v>
      </c>
      <c r="F459" s="18">
        <v>2000</v>
      </c>
    </row>
    <row r="460" spans="1:6" x14ac:dyDescent="0.3">
      <c r="A460" s="17" t="s">
        <v>444</v>
      </c>
      <c r="B460" s="18"/>
      <c r="C460" s="18">
        <v>10000</v>
      </c>
      <c r="D460" s="18"/>
      <c r="E460" s="18"/>
      <c r="F460" s="18">
        <v>10000</v>
      </c>
    </row>
    <row r="461" spans="1:6" x14ac:dyDescent="0.3">
      <c r="A461" s="17" t="s">
        <v>1176</v>
      </c>
      <c r="B461" s="18"/>
      <c r="C461" s="18">
        <v>20000</v>
      </c>
      <c r="D461" s="18"/>
      <c r="E461" s="18"/>
      <c r="F461" s="18">
        <v>20000</v>
      </c>
    </row>
    <row r="462" spans="1:6" x14ac:dyDescent="0.3">
      <c r="A462" s="17" t="s">
        <v>2698</v>
      </c>
      <c r="B462" s="18"/>
      <c r="C462" s="18">
        <v>8000</v>
      </c>
      <c r="D462" s="18"/>
      <c r="E462" s="18"/>
      <c r="F462" s="18">
        <v>8000</v>
      </c>
    </row>
    <row r="463" spans="1:6" x14ac:dyDescent="0.3">
      <c r="A463" s="17" t="s">
        <v>1148</v>
      </c>
      <c r="B463" s="18"/>
      <c r="C463" s="18">
        <v>25000</v>
      </c>
      <c r="D463" s="18"/>
      <c r="E463" s="18"/>
      <c r="F463" s="18">
        <v>25000</v>
      </c>
    </row>
    <row r="464" spans="1:6" x14ac:dyDescent="0.3">
      <c r="A464" s="17" t="s">
        <v>2655</v>
      </c>
      <c r="B464" s="18">
        <v>15000</v>
      </c>
      <c r="C464" s="18"/>
      <c r="D464" s="18"/>
      <c r="E464" s="18"/>
      <c r="F464" s="18">
        <v>15000</v>
      </c>
    </row>
    <row r="465" spans="1:6" x14ac:dyDescent="0.3">
      <c r="A465" s="17" t="s">
        <v>3414</v>
      </c>
      <c r="B465" s="18"/>
      <c r="C465" s="18"/>
      <c r="D465" s="18"/>
      <c r="E465" s="18">
        <v>200</v>
      </c>
      <c r="F465" s="18">
        <v>200</v>
      </c>
    </row>
    <row r="466" spans="1:6" x14ac:dyDescent="0.3">
      <c r="A466" s="17" t="s">
        <v>2957</v>
      </c>
      <c r="B466" s="18">
        <v>15000</v>
      </c>
      <c r="C466" s="18"/>
      <c r="D466" s="18"/>
      <c r="E466" s="18"/>
      <c r="F466" s="18">
        <v>15000</v>
      </c>
    </row>
    <row r="467" spans="1:6" x14ac:dyDescent="0.3">
      <c r="A467" s="17" t="s">
        <v>1555</v>
      </c>
      <c r="B467" s="18"/>
      <c r="C467" s="18">
        <v>20000</v>
      </c>
      <c r="D467" s="18"/>
      <c r="E467" s="18"/>
      <c r="F467" s="18">
        <v>20000</v>
      </c>
    </row>
    <row r="468" spans="1:6" x14ac:dyDescent="0.3">
      <c r="A468" s="17" t="s">
        <v>2718</v>
      </c>
      <c r="B468" s="18"/>
      <c r="C468" s="18"/>
      <c r="D468" s="18"/>
      <c r="E468" s="18">
        <v>18000</v>
      </c>
      <c r="F468" s="18">
        <v>18000</v>
      </c>
    </row>
    <row r="469" spans="1:6" x14ac:dyDescent="0.3">
      <c r="A469" s="17" t="s">
        <v>3725</v>
      </c>
      <c r="B469" s="18"/>
      <c r="C469" s="18">
        <v>20000</v>
      </c>
      <c r="D469" s="18"/>
      <c r="E469" s="18"/>
      <c r="F469" s="18">
        <v>20000</v>
      </c>
    </row>
    <row r="470" spans="1:6" x14ac:dyDescent="0.3">
      <c r="A470" s="17" t="s">
        <v>3013</v>
      </c>
      <c r="B470" s="18"/>
      <c r="C470" s="18"/>
      <c r="D470" s="18"/>
      <c r="E470" s="18">
        <v>10000</v>
      </c>
      <c r="F470" s="18">
        <v>10000</v>
      </c>
    </row>
    <row r="471" spans="1:6" x14ac:dyDescent="0.3">
      <c r="A471" s="17" t="s">
        <v>2568</v>
      </c>
      <c r="B471" s="18">
        <v>10000</v>
      </c>
      <c r="C471" s="18"/>
      <c r="D471" s="18"/>
      <c r="E471" s="18"/>
      <c r="F471" s="18">
        <v>10000</v>
      </c>
    </row>
    <row r="472" spans="1:6" x14ac:dyDescent="0.3">
      <c r="A472" s="17" t="s">
        <v>1381</v>
      </c>
      <c r="B472" s="18"/>
      <c r="C472" s="18"/>
      <c r="D472" s="18"/>
      <c r="E472" s="18">
        <v>25</v>
      </c>
      <c r="F472" s="18">
        <v>25</v>
      </c>
    </row>
    <row r="473" spans="1:6" x14ac:dyDescent="0.3">
      <c r="A473" s="17" t="s">
        <v>2006</v>
      </c>
      <c r="B473" s="18"/>
      <c r="C473" s="18"/>
      <c r="D473" s="18"/>
      <c r="E473" s="18">
        <v>30000</v>
      </c>
      <c r="F473" s="18">
        <v>30000</v>
      </c>
    </row>
    <row r="474" spans="1:6" x14ac:dyDescent="0.3">
      <c r="A474" s="17" t="s">
        <v>2226</v>
      </c>
      <c r="B474" s="18"/>
      <c r="C474" s="18"/>
      <c r="D474" s="18"/>
      <c r="E474" s="18">
        <v>21000</v>
      </c>
      <c r="F474" s="18">
        <v>21000</v>
      </c>
    </row>
    <row r="475" spans="1:6" x14ac:dyDescent="0.3">
      <c r="A475" s="17" t="s">
        <v>1119</v>
      </c>
      <c r="B475" s="18"/>
      <c r="C475" s="18">
        <v>4500</v>
      </c>
      <c r="D475" s="18"/>
      <c r="E475" s="18"/>
      <c r="F475" s="18">
        <v>4500</v>
      </c>
    </row>
    <row r="476" spans="1:6" x14ac:dyDescent="0.3">
      <c r="A476" s="17" t="s">
        <v>1165</v>
      </c>
      <c r="B476" s="18"/>
      <c r="C476" s="18">
        <v>10000</v>
      </c>
      <c r="D476" s="18"/>
      <c r="E476" s="18"/>
      <c r="F476" s="18">
        <v>10000</v>
      </c>
    </row>
    <row r="477" spans="1:6" x14ac:dyDescent="0.3">
      <c r="A477" s="17" t="s">
        <v>2113</v>
      </c>
      <c r="B477" s="18"/>
      <c r="C477" s="18"/>
      <c r="D477" s="18"/>
      <c r="E477" s="18">
        <v>300</v>
      </c>
      <c r="F477" s="18">
        <v>300</v>
      </c>
    </row>
    <row r="478" spans="1:6" x14ac:dyDescent="0.3">
      <c r="A478" s="17" t="s">
        <v>538</v>
      </c>
      <c r="B478" s="18"/>
      <c r="C478" s="18"/>
      <c r="D478" s="18"/>
      <c r="E478" s="18">
        <v>2000</v>
      </c>
      <c r="F478" s="18">
        <v>2000</v>
      </c>
    </row>
    <row r="479" spans="1:6" x14ac:dyDescent="0.3">
      <c r="A479" s="17" t="s">
        <v>2293</v>
      </c>
      <c r="B479" s="18"/>
      <c r="C479" s="18"/>
      <c r="D479" s="18"/>
      <c r="E479" s="18">
        <v>2000</v>
      </c>
      <c r="F479" s="18">
        <v>2000</v>
      </c>
    </row>
    <row r="480" spans="1:6" x14ac:dyDescent="0.3">
      <c r="A480" s="17" t="s">
        <v>839</v>
      </c>
      <c r="B480" s="18"/>
      <c r="C480" s="18"/>
      <c r="D480" s="18"/>
      <c r="E480" s="18">
        <v>2000</v>
      </c>
      <c r="F480" s="18">
        <v>2000</v>
      </c>
    </row>
    <row r="481" spans="1:6" x14ac:dyDescent="0.3">
      <c r="A481" s="17" t="s">
        <v>3122</v>
      </c>
      <c r="B481" s="18">
        <v>199</v>
      </c>
      <c r="C481" s="18"/>
      <c r="D481" s="18"/>
      <c r="E481" s="18"/>
      <c r="F481" s="18">
        <v>199</v>
      </c>
    </row>
    <row r="482" spans="1:6" x14ac:dyDescent="0.3">
      <c r="A482" s="17" t="s">
        <v>2221</v>
      </c>
      <c r="B482" s="18"/>
      <c r="C482" s="18"/>
      <c r="D482" s="18"/>
      <c r="E482" s="18">
        <v>3500</v>
      </c>
      <c r="F482" s="18">
        <v>3500</v>
      </c>
    </row>
    <row r="483" spans="1:6" x14ac:dyDescent="0.3">
      <c r="A483" s="17" t="s">
        <v>3473</v>
      </c>
      <c r="B483" s="18"/>
      <c r="C483" s="18"/>
      <c r="D483" s="18"/>
      <c r="E483" s="18">
        <v>2000</v>
      </c>
      <c r="F483" s="18">
        <v>2000</v>
      </c>
    </row>
    <row r="484" spans="1:6" x14ac:dyDescent="0.3">
      <c r="A484" s="17" t="s">
        <v>3797</v>
      </c>
      <c r="B484" s="18"/>
      <c r="C484" s="18">
        <v>22000</v>
      </c>
      <c r="D484" s="18"/>
      <c r="E484" s="18"/>
      <c r="F484" s="18">
        <v>22000</v>
      </c>
    </row>
    <row r="485" spans="1:6" x14ac:dyDescent="0.3">
      <c r="A485" s="17" t="s">
        <v>1827</v>
      </c>
      <c r="B485" s="18"/>
      <c r="C485" s="18"/>
      <c r="D485" s="18"/>
      <c r="E485" s="18">
        <v>2000</v>
      </c>
      <c r="F485" s="18">
        <v>2000</v>
      </c>
    </row>
    <row r="486" spans="1:6" x14ac:dyDescent="0.3">
      <c r="A486" s="17" t="s">
        <v>1265</v>
      </c>
      <c r="B486" s="18"/>
      <c r="C486" s="18"/>
      <c r="D486" s="18"/>
      <c r="E486" s="18">
        <v>650</v>
      </c>
      <c r="F486" s="18">
        <v>650</v>
      </c>
    </row>
    <row r="487" spans="1:6" x14ac:dyDescent="0.3">
      <c r="A487" s="17" t="s">
        <v>1228</v>
      </c>
      <c r="B487" s="18">
        <v>2000</v>
      </c>
      <c r="C487" s="18"/>
      <c r="D487" s="18"/>
      <c r="E487" s="18"/>
      <c r="F487" s="18">
        <v>2000</v>
      </c>
    </row>
    <row r="488" spans="1:6" x14ac:dyDescent="0.3">
      <c r="A488" s="17" t="s">
        <v>3517</v>
      </c>
      <c r="B488" s="18"/>
      <c r="C488" s="18"/>
      <c r="D488" s="18"/>
      <c r="E488" s="18">
        <v>1500</v>
      </c>
      <c r="F488" s="18">
        <v>1500</v>
      </c>
    </row>
    <row r="489" spans="1:6" x14ac:dyDescent="0.3">
      <c r="A489" s="17" t="s">
        <v>101</v>
      </c>
      <c r="B489" s="18"/>
      <c r="C489" s="18"/>
      <c r="D489" s="18"/>
      <c r="E489" s="18">
        <v>1500</v>
      </c>
      <c r="F489" s="18">
        <v>1500</v>
      </c>
    </row>
    <row r="490" spans="1:6" x14ac:dyDescent="0.3">
      <c r="A490" s="17" t="s">
        <v>1571</v>
      </c>
      <c r="B490" s="18">
        <v>6000</v>
      </c>
      <c r="C490" s="18"/>
      <c r="D490" s="18"/>
      <c r="E490" s="18"/>
      <c r="F490" s="18">
        <v>6000</v>
      </c>
    </row>
    <row r="491" spans="1:6" x14ac:dyDescent="0.3">
      <c r="A491" s="17" t="s">
        <v>3720</v>
      </c>
      <c r="B491" s="18"/>
      <c r="C491" s="18"/>
      <c r="D491" s="18"/>
      <c r="E491" s="18">
        <v>4500</v>
      </c>
      <c r="F491" s="18">
        <v>4500</v>
      </c>
    </row>
    <row r="492" spans="1:6" x14ac:dyDescent="0.3">
      <c r="A492" s="17" t="s">
        <v>1189</v>
      </c>
      <c r="B492" s="18"/>
      <c r="C492" s="18"/>
      <c r="D492" s="18"/>
      <c r="E492" s="18">
        <v>2000</v>
      </c>
      <c r="F492" s="18">
        <v>2000</v>
      </c>
    </row>
    <row r="493" spans="1:6" x14ac:dyDescent="0.3">
      <c r="A493" s="17" t="s">
        <v>2536</v>
      </c>
      <c r="B493" s="18"/>
      <c r="C493" s="18"/>
      <c r="D493" s="18"/>
      <c r="E493" s="18">
        <v>25</v>
      </c>
      <c r="F493" s="18">
        <v>25</v>
      </c>
    </row>
    <row r="494" spans="1:6" x14ac:dyDescent="0.3">
      <c r="A494" s="17" t="s">
        <v>2126</v>
      </c>
      <c r="B494" s="18"/>
      <c r="C494" s="18">
        <v>60000</v>
      </c>
      <c r="D494" s="18"/>
      <c r="E494" s="18"/>
      <c r="F494" s="18">
        <v>60000</v>
      </c>
    </row>
    <row r="495" spans="1:6" x14ac:dyDescent="0.3">
      <c r="A495" s="17" t="s">
        <v>1358</v>
      </c>
      <c r="B495" s="18"/>
      <c r="C495" s="18"/>
      <c r="D495" s="18"/>
      <c r="E495" s="18">
        <v>2000</v>
      </c>
      <c r="F495" s="18">
        <v>2000</v>
      </c>
    </row>
    <row r="496" spans="1:6" x14ac:dyDescent="0.3">
      <c r="A496" s="17" t="s">
        <v>1040</v>
      </c>
      <c r="B496" s="18"/>
      <c r="C496" s="18"/>
      <c r="D496" s="18"/>
      <c r="E496" s="18">
        <v>500</v>
      </c>
      <c r="F496" s="18">
        <v>500</v>
      </c>
    </row>
    <row r="497" spans="1:6" x14ac:dyDescent="0.3">
      <c r="A497" s="17" t="s">
        <v>2868</v>
      </c>
      <c r="B497" s="18"/>
      <c r="C497" s="18">
        <v>15000</v>
      </c>
      <c r="D497" s="18"/>
      <c r="E497" s="18"/>
      <c r="F497" s="18">
        <v>15000</v>
      </c>
    </row>
    <row r="498" spans="1:6" x14ac:dyDescent="0.3">
      <c r="A498" s="17" t="s">
        <v>2361</v>
      </c>
      <c r="B498" s="18">
        <v>5000</v>
      </c>
      <c r="C498" s="18"/>
      <c r="D498" s="18"/>
      <c r="E498" s="18"/>
      <c r="F498" s="18">
        <v>5000</v>
      </c>
    </row>
    <row r="499" spans="1:6" x14ac:dyDescent="0.3">
      <c r="A499" s="17" t="s">
        <v>250</v>
      </c>
      <c r="B499" s="18"/>
      <c r="C499" s="18"/>
      <c r="D499" s="18"/>
      <c r="E499" s="18">
        <v>10000</v>
      </c>
      <c r="F499" s="18">
        <v>10000</v>
      </c>
    </row>
    <row r="500" spans="1:6" x14ac:dyDescent="0.3">
      <c r="A500" s="17" t="s">
        <v>2457</v>
      </c>
      <c r="B500" s="18"/>
      <c r="C500" s="18"/>
      <c r="D500" s="18"/>
      <c r="E500" s="18">
        <v>1500</v>
      </c>
      <c r="F500" s="18">
        <v>1500</v>
      </c>
    </row>
    <row r="501" spans="1:6" x14ac:dyDescent="0.3">
      <c r="A501" s="17" t="s">
        <v>2324</v>
      </c>
      <c r="B501" s="18"/>
      <c r="C501" s="18"/>
      <c r="D501" s="18">
        <v>250</v>
      </c>
      <c r="E501" s="18"/>
      <c r="F501" s="18">
        <v>250</v>
      </c>
    </row>
    <row r="502" spans="1:6" x14ac:dyDescent="0.3">
      <c r="A502" s="17" t="s">
        <v>3021</v>
      </c>
      <c r="B502" s="18"/>
      <c r="C502" s="18"/>
      <c r="D502" s="18"/>
      <c r="E502" s="18">
        <v>4500</v>
      </c>
      <c r="F502" s="18">
        <v>4500</v>
      </c>
    </row>
    <row r="503" spans="1:6" x14ac:dyDescent="0.3">
      <c r="A503" s="17" t="s">
        <v>3762</v>
      </c>
      <c r="B503" s="18"/>
      <c r="C503" s="18"/>
      <c r="D503" s="18"/>
      <c r="E503" s="18">
        <v>7000</v>
      </c>
      <c r="F503" s="18">
        <v>7000</v>
      </c>
    </row>
    <row r="504" spans="1:6" x14ac:dyDescent="0.3">
      <c r="A504" s="17" t="s">
        <v>1301</v>
      </c>
      <c r="B504" s="18"/>
      <c r="C504" s="18"/>
      <c r="D504" s="18"/>
      <c r="E504" s="18">
        <v>3000</v>
      </c>
      <c r="F504" s="18">
        <v>3000</v>
      </c>
    </row>
    <row r="505" spans="1:6" x14ac:dyDescent="0.3">
      <c r="A505" s="17" t="s">
        <v>309</v>
      </c>
      <c r="B505" s="18"/>
      <c r="C505" s="18"/>
      <c r="D505" s="18"/>
      <c r="E505" s="18">
        <v>12000</v>
      </c>
      <c r="F505" s="18">
        <v>12000</v>
      </c>
    </row>
    <row r="506" spans="1:6" x14ac:dyDescent="0.3">
      <c r="A506" s="17" t="s">
        <v>1116</v>
      </c>
      <c r="B506" s="18"/>
      <c r="C506" s="18">
        <v>40000</v>
      </c>
      <c r="D506" s="18"/>
      <c r="E506" s="18"/>
      <c r="F506" s="18">
        <v>40000</v>
      </c>
    </row>
    <row r="507" spans="1:6" x14ac:dyDescent="0.3">
      <c r="A507" s="17" t="s">
        <v>1455</v>
      </c>
      <c r="B507" s="18">
        <v>1750</v>
      </c>
      <c r="C507" s="18"/>
      <c r="D507" s="18"/>
      <c r="E507" s="18"/>
      <c r="F507" s="18">
        <v>1750</v>
      </c>
    </row>
    <row r="508" spans="1:6" x14ac:dyDescent="0.3">
      <c r="A508" s="17" t="s">
        <v>795</v>
      </c>
      <c r="B508" s="18"/>
      <c r="C508" s="18"/>
      <c r="D508" s="18"/>
      <c r="E508" s="18">
        <v>8000</v>
      </c>
      <c r="F508" s="18">
        <v>8000</v>
      </c>
    </row>
    <row r="509" spans="1:6" x14ac:dyDescent="0.3">
      <c r="A509" s="17" t="s">
        <v>3429</v>
      </c>
      <c r="B509" s="18"/>
      <c r="C509" s="18"/>
      <c r="D509" s="18"/>
      <c r="E509" s="18">
        <v>2000</v>
      </c>
      <c r="F509" s="18">
        <v>2000</v>
      </c>
    </row>
    <row r="510" spans="1:6" x14ac:dyDescent="0.3">
      <c r="A510" s="17" t="s">
        <v>3358</v>
      </c>
      <c r="B510" s="18"/>
      <c r="C510" s="18">
        <v>30000</v>
      </c>
      <c r="D510" s="18"/>
      <c r="E510" s="18">
        <v>4000</v>
      </c>
      <c r="F510" s="18">
        <v>34000</v>
      </c>
    </row>
    <row r="511" spans="1:6" x14ac:dyDescent="0.3">
      <c r="A511" s="17" t="s">
        <v>297</v>
      </c>
      <c r="B511" s="18"/>
      <c r="C511" s="18"/>
      <c r="D511" s="18"/>
      <c r="E511" s="18">
        <v>25000</v>
      </c>
      <c r="F511" s="18">
        <v>25000</v>
      </c>
    </row>
    <row r="512" spans="1:6" x14ac:dyDescent="0.3">
      <c r="A512" s="17" t="s">
        <v>2880</v>
      </c>
      <c r="B512" s="18"/>
      <c r="C512" s="18">
        <v>12000</v>
      </c>
      <c r="D512" s="18"/>
      <c r="E512" s="18"/>
      <c r="F512" s="18">
        <v>12000</v>
      </c>
    </row>
    <row r="513" spans="1:6" x14ac:dyDescent="0.3">
      <c r="A513" s="17" t="s">
        <v>1333</v>
      </c>
      <c r="B513" s="18">
        <v>10115</v>
      </c>
      <c r="C513" s="18"/>
      <c r="D513" s="18"/>
      <c r="E513" s="18"/>
      <c r="F513" s="18">
        <v>10115</v>
      </c>
    </row>
    <row r="514" spans="1:6" x14ac:dyDescent="0.3">
      <c r="A514" s="17" t="s">
        <v>416</v>
      </c>
      <c r="B514" s="18"/>
      <c r="C514" s="18"/>
      <c r="D514" s="18"/>
      <c r="E514" s="18">
        <v>1400</v>
      </c>
      <c r="F514" s="18">
        <v>1400</v>
      </c>
    </row>
    <row r="515" spans="1:6" x14ac:dyDescent="0.3">
      <c r="A515" s="17" t="s">
        <v>3144</v>
      </c>
      <c r="B515" s="18"/>
      <c r="C515" s="18"/>
      <c r="D515" s="18">
        <v>10000</v>
      </c>
      <c r="E515" s="18"/>
      <c r="F515" s="18">
        <v>10000</v>
      </c>
    </row>
    <row r="516" spans="1:6" x14ac:dyDescent="0.3">
      <c r="A516" s="17" t="s">
        <v>3800</v>
      </c>
      <c r="B516" s="18"/>
      <c r="C516" s="18">
        <v>12000</v>
      </c>
      <c r="D516" s="18"/>
      <c r="E516" s="18"/>
      <c r="F516" s="18">
        <v>12000</v>
      </c>
    </row>
    <row r="517" spans="1:6" x14ac:dyDescent="0.3">
      <c r="A517" s="17" t="s">
        <v>1043</v>
      </c>
      <c r="B517" s="18">
        <v>650</v>
      </c>
      <c r="C517" s="18"/>
      <c r="D517" s="18"/>
      <c r="E517" s="18"/>
      <c r="F517" s="18">
        <v>650</v>
      </c>
    </row>
    <row r="518" spans="1:6" x14ac:dyDescent="0.3">
      <c r="A518" s="17" t="s">
        <v>1793</v>
      </c>
      <c r="B518" s="18"/>
      <c r="C518" s="18">
        <v>25000</v>
      </c>
      <c r="D518" s="18"/>
      <c r="E518" s="18"/>
      <c r="F518" s="18">
        <v>25000</v>
      </c>
    </row>
    <row r="519" spans="1:6" x14ac:dyDescent="0.3">
      <c r="A519" s="17" t="s">
        <v>2716</v>
      </c>
      <c r="B519" s="18"/>
      <c r="C519" s="18"/>
      <c r="D519" s="18"/>
      <c r="E519" s="18">
        <v>10000</v>
      </c>
      <c r="F519" s="18">
        <v>10000</v>
      </c>
    </row>
    <row r="520" spans="1:6" x14ac:dyDescent="0.3">
      <c r="A520" s="17" t="s">
        <v>3007</v>
      </c>
      <c r="B520" s="18"/>
      <c r="C520" s="18"/>
      <c r="D520" s="18"/>
      <c r="E520" s="18">
        <v>600</v>
      </c>
      <c r="F520" s="18">
        <v>600</v>
      </c>
    </row>
    <row r="521" spans="1:6" x14ac:dyDescent="0.3">
      <c r="A521" s="17" t="s">
        <v>968</v>
      </c>
      <c r="B521" s="18"/>
      <c r="C521" s="18">
        <v>20000</v>
      </c>
      <c r="D521" s="18"/>
      <c r="E521" s="18"/>
      <c r="F521" s="18">
        <v>20000</v>
      </c>
    </row>
    <row r="522" spans="1:6" x14ac:dyDescent="0.3">
      <c r="A522" s="17" t="s">
        <v>2782</v>
      </c>
      <c r="B522" s="18"/>
      <c r="C522" s="18"/>
      <c r="D522" s="18"/>
      <c r="E522" s="18">
        <v>1000</v>
      </c>
      <c r="F522" s="18">
        <v>1000</v>
      </c>
    </row>
    <row r="523" spans="1:6" x14ac:dyDescent="0.3">
      <c r="A523" s="17" t="s">
        <v>3164</v>
      </c>
      <c r="B523" s="18"/>
      <c r="C523" s="18"/>
      <c r="D523" s="18"/>
      <c r="E523" s="18">
        <v>2500</v>
      </c>
      <c r="F523" s="18">
        <v>2500</v>
      </c>
    </row>
    <row r="524" spans="1:6" x14ac:dyDescent="0.3">
      <c r="A524" s="17" t="s">
        <v>3831</v>
      </c>
      <c r="B524" s="18"/>
      <c r="C524" s="18"/>
      <c r="D524" s="18"/>
      <c r="E524" s="18">
        <v>3000</v>
      </c>
      <c r="F524" s="18">
        <v>3000</v>
      </c>
    </row>
    <row r="525" spans="1:6" x14ac:dyDescent="0.3">
      <c r="A525" s="17" t="s">
        <v>1909</v>
      </c>
      <c r="B525" s="18"/>
      <c r="C525" s="18">
        <v>25000</v>
      </c>
      <c r="D525" s="18"/>
      <c r="E525" s="18"/>
      <c r="F525" s="18">
        <v>25000</v>
      </c>
    </row>
    <row r="526" spans="1:6" x14ac:dyDescent="0.3">
      <c r="A526" s="17" t="s">
        <v>2157</v>
      </c>
      <c r="B526" s="18"/>
      <c r="C526" s="18">
        <v>56000</v>
      </c>
      <c r="D526" s="18"/>
      <c r="E526" s="18"/>
      <c r="F526" s="18">
        <v>56000</v>
      </c>
    </row>
    <row r="527" spans="1:6" x14ac:dyDescent="0.3">
      <c r="A527" s="17" t="s">
        <v>305</v>
      </c>
      <c r="B527" s="18"/>
      <c r="C527" s="18"/>
      <c r="D527" s="18"/>
      <c r="E527" s="18">
        <v>3400</v>
      </c>
      <c r="F527" s="18">
        <v>3400</v>
      </c>
    </row>
    <row r="528" spans="1:6" x14ac:dyDescent="0.3">
      <c r="A528" s="17" t="s">
        <v>420</v>
      </c>
      <c r="B528" s="18"/>
      <c r="C528" s="18"/>
      <c r="D528" s="18"/>
      <c r="E528" s="18">
        <v>8000</v>
      </c>
      <c r="F528" s="18">
        <v>8000</v>
      </c>
    </row>
    <row r="529" spans="1:6" x14ac:dyDescent="0.3">
      <c r="A529" s="17" t="s">
        <v>1789</v>
      </c>
      <c r="B529" s="18"/>
      <c r="C529" s="18">
        <v>5500</v>
      </c>
      <c r="D529" s="18"/>
      <c r="E529" s="18"/>
      <c r="F529" s="18">
        <v>5500</v>
      </c>
    </row>
    <row r="530" spans="1:6" x14ac:dyDescent="0.3">
      <c r="A530" s="17" t="s">
        <v>1854</v>
      </c>
      <c r="B530" s="18"/>
      <c r="C530" s="18"/>
      <c r="D530" s="18"/>
      <c r="E530" s="18">
        <v>800</v>
      </c>
      <c r="F530" s="18">
        <v>800</v>
      </c>
    </row>
    <row r="531" spans="1:6" x14ac:dyDescent="0.3">
      <c r="A531" s="17" t="s">
        <v>2062</v>
      </c>
      <c r="B531" s="18"/>
      <c r="C531" s="18"/>
      <c r="D531" s="18"/>
      <c r="E531" s="18">
        <v>5000</v>
      </c>
      <c r="F531" s="18">
        <v>5000</v>
      </c>
    </row>
    <row r="532" spans="1:6" x14ac:dyDescent="0.3">
      <c r="A532" s="17" t="s">
        <v>1053</v>
      </c>
      <c r="B532" s="18">
        <v>4336</v>
      </c>
      <c r="C532" s="18"/>
      <c r="D532" s="18"/>
      <c r="E532" s="18"/>
      <c r="F532" s="18">
        <v>4336</v>
      </c>
    </row>
    <row r="533" spans="1:6" x14ac:dyDescent="0.3">
      <c r="A533" s="17" t="s">
        <v>620</v>
      </c>
      <c r="B533" s="18">
        <v>2500000</v>
      </c>
      <c r="C533" s="18"/>
      <c r="D533" s="18"/>
      <c r="E533" s="18"/>
      <c r="F533" s="18">
        <v>2500000</v>
      </c>
    </row>
    <row r="534" spans="1:6" x14ac:dyDescent="0.3">
      <c r="A534" s="17" t="s">
        <v>12</v>
      </c>
      <c r="B534" s="18"/>
      <c r="C534" s="18"/>
      <c r="D534" s="18"/>
      <c r="E534" s="18">
        <v>3000</v>
      </c>
      <c r="F534" s="18">
        <v>3000</v>
      </c>
    </row>
    <row r="535" spans="1:6" x14ac:dyDescent="0.3">
      <c r="A535" s="17" t="s">
        <v>2120</v>
      </c>
      <c r="B535" s="18"/>
      <c r="C535" s="18"/>
      <c r="D535" s="18"/>
      <c r="E535" s="18">
        <v>2000</v>
      </c>
      <c r="F535" s="18">
        <v>2000</v>
      </c>
    </row>
    <row r="536" spans="1:6" x14ac:dyDescent="0.3">
      <c r="A536" s="17" t="s">
        <v>46</v>
      </c>
      <c r="B536" s="18"/>
      <c r="C536" s="18"/>
      <c r="D536" s="18"/>
      <c r="E536" s="18">
        <v>2000</v>
      </c>
      <c r="F536" s="18">
        <v>2000</v>
      </c>
    </row>
    <row r="537" spans="1:6" x14ac:dyDescent="0.3">
      <c r="A537" s="17" t="s">
        <v>959</v>
      </c>
      <c r="B537" s="18"/>
      <c r="C537" s="18">
        <v>7777</v>
      </c>
      <c r="D537" s="18"/>
      <c r="E537" s="18"/>
      <c r="F537" s="18">
        <v>7777</v>
      </c>
    </row>
    <row r="538" spans="1:6" x14ac:dyDescent="0.3">
      <c r="A538" s="17" t="s">
        <v>1158</v>
      </c>
      <c r="B538" s="18"/>
      <c r="C538" s="18">
        <v>10000</v>
      </c>
      <c r="D538" s="18"/>
      <c r="E538" s="18"/>
      <c r="F538" s="18">
        <v>10000</v>
      </c>
    </row>
    <row r="539" spans="1:6" x14ac:dyDescent="0.3">
      <c r="A539" s="17" t="s">
        <v>2455</v>
      </c>
      <c r="B539" s="18"/>
      <c r="C539" s="18"/>
      <c r="D539" s="18"/>
      <c r="E539" s="18">
        <v>35000</v>
      </c>
      <c r="F539" s="18">
        <v>35000</v>
      </c>
    </row>
    <row r="540" spans="1:6" x14ac:dyDescent="0.3">
      <c r="A540" s="17" t="s">
        <v>1334</v>
      </c>
      <c r="B540" s="18">
        <v>2500</v>
      </c>
      <c r="C540" s="18"/>
      <c r="D540" s="18"/>
      <c r="E540" s="18"/>
      <c r="F540" s="18">
        <v>2500</v>
      </c>
    </row>
    <row r="541" spans="1:6" x14ac:dyDescent="0.3">
      <c r="A541" s="17" t="s">
        <v>719</v>
      </c>
      <c r="B541" s="18"/>
      <c r="C541" s="18">
        <v>12000</v>
      </c>
      <c r="D541" s="18"/>
      <c r="E541" s="18"/>
      <c r="F541" s="18">
        <v>12000</v>
      </c>
    </row>
    <row r="542" spans="1:6" x14ac:dyDescent="0.3">
      <c r="A542" s="17" t="s">
        <v>375</v>
      </c>
      <c r="B542" s="18"/>
      <c r="C542" s="18"/>
      <c r="D542" s="18"/>
      <c r="E542" s="18">
        <v>6000</v>
      </c>
      <c r="F542" s="18">
        <v>6000</v>
      </c>
    </row>
    <row r="543" spans="1:6" x14ac:dyDescent="0.3">
      <c r="A543" s="17" t="s">
        <v>3355</v>
      </c>
      <c r="B543" s="18"/>
      <c r="C543" s="18"/>
      <c r="D543" s="18"/>
      <c r="E543" s="18">
        <v>1500</v>
      </c>
      <c r="F543" s="18">
        <v>1500</v>
      </c>
    </row>
    <row r="544" spans="1:6" x14ac:dyDescent="0.3">
      <c r="A544" s="17" t="s">
        <v>2703</v>
      </c>
      <c r="B544" s="18"/>
      <c r="C544" s="18"/>
      <c r="D544" s="18"/>
      <c r="E544" s="18">
        <v>40000</v>
      </c>
      <c r="F544" s="18">
        <v>40000</v>
      </c>
    </row>
    <row r="545" spans="1:6" x14ac:dyDescent="0.3">
      <c r="A545" s="17" t="s">
        <v>219</v>
      </c>
      <c r="B545" s="18"/>
      <c r="C545" s="18">
        <v>100000</v>
      </c>
      <c r="D545" s="18"/>
      <c r="E545" s="18"/>
      <c r="F545" s="18">
        <v>100000</v>
      </c>
    </row>
    <row r="546" spans="1:6" x14ac:dyDescent="0.3">
      <c r="A546" s="17" t="s">
        <v>2257</v>
      </c>
      <c r="B546" s="18"/>
      <c r="C546" s="18"/>
      <c r="D546" s="18"/>
      <c r="E546" s="18">
        <v>480</v>
      </c>
      <c r="F546" s="18">
        <v>480</v>
      </c>
    </row>
    <row r="547" spans="1:6" x14ac:dyDescent="0.3">
      <c r="A547" s="17" t="s">
        <v>3901</v>
      </c>
      <c r="B547" s="18"/>
      <c r="C547" s="18">
        <v>10000</v>
      </c>
      <c r="D547" s="18"/>
      <c r="E547" s="18"/>
      <c r="F547" s="18">
        <v>10000</v>
      </c>
    </row>
    <row r="548" spans="1:6" x14ac:dyDescent="0.3">
      <c r="A548" s="17" t="s">
        <v>1483</v>
      </c>
      <c r="B548" s="18"/>
      <c r="C548" s="18">
        <v>5000</v>
      </c>
      <c r="D548" s="18"/>
      <c r="E548" s="18"/>
      <c r="F548" s="18">
        <v>5000</v>
      </c>
    </row>
    <row r="549" spans="1:6" x14ac:dyDescent="0.3">
      <c r="A549" s="17" t="s">
        <v>1833</v>
      </c>
      <c r="B549" s="18"/>
      <c r="C549" s="18"/>
      <c r="D549" s="18"/>
      <c r="E549" s="18">
        <v>350</v>
      </c>
      <c r="F549" s="18">
        <v>350</v>
      </c>
    </row>
    <row r="550" spans="1:6" x14ac:dyDescent="0.3">
      <c r="A550" s="17" t="s">
        <v>2943</v>
      </c>
      <c r="B550" s="18"/>
      <c r="C550" s="18">
        <v>3000</v>
      </c>
      <c r="D550" s="18"/>
      <c r="E550" s="18"/>
      <c r="F550" s="18">
        <v>3000</v>
      </c>
    </row>
    <row r="551" spans="1:6" x14ac:dyDescent="0.3">
      <c r="A551" s="17" t="s">
        <v>126</v>
      </c>
      <c r="B551" s="18">
        <v>4000</v>
      </c>
      <c r="C551" s="18"/>
      <c r="D551" s="18"/>
      <c r="E551" s="18"/>
      <c r="F551" s="18">
        <v>4000</v>
      </c>
    </row>
    <row r="552" spans="1:6" x14ac:dyDescent="0.3">
      <c r="A552" s="17" t="s">
        <v>187</v>
      </c>
      <c r="B552" s="18"/>
      <c r="C552" s="18">
        <v>40000</v>
      </c>
      <c r="D552" s="18"/>
      <c r="E552" s="18"/>
      <c r="F552" s="18">
        <v>40000</v>
      </c>
    </row>
    <row r="553" spans="1:6" x14ac:dyDescent="0.3">
      <c r="A553" s="17" t="s">
        <v>3626</v>
      </c>
      <c r="B553" s="18"/>
      <c r="C553" s="18">
        <v>100000</v>
      </c>
      <c r="D553" s="18"/>
      <c r="E553" s="18"/>
      <c r="F553" s="18">
        <v>100000</v>
      </c>
    </row>
    <row r="554" spans="1:6" x14ac:dyDescent="0.3">
      <c r="A554" s="17" t="s">
        <v>4078</v>
      </c>
      <c r="B554" s="18"/>
      <c r="C554" s="18">
        <v>150</v>
      </c>
      <c r="D554" s="18"/>
      <c r="E554" s="18"/>
      <c r="F554" s="18">
        <v>150</v>
      </c>
    </row>
    <row r="555" spans="1:6" x14ac:dyDescent="0.3">
      <c r="A555" s="17" t="s">
        <v>1152</v>
      </c>
      <c r="B555" s="18"/>
      <c r="C555" s="18">
        <v>25000</v>
      </c>
      <c r="D555" s="18"/>
      <c r="E555" s="18"/>
      <c r="F555" s="18">
        <v>25000</v>
      </c>
    </row>
    <row r="556" spans="1:6" x14ac:dyDescent="0.3">
      <c r="A556" s="17" t="s">
        <v>362</v>
      </c>
      <c r="B556" s="18"/>
      <c r="C556" s="18"/>
      <c r="D556" s="18"/>
      <c r="E556" s="18">
        <v>35000</v>
      </c>
      <c r="F556" s="18">
        <v>35000</v>
      </c>
    </row>
    <row r="557" spans="1:6" x14ac:dyDescent="0.3">
      <c r="A557" s="17" t="s">
        <v>2266</v>
      </c>
      <c r="B557" s="18"/>
      <c r="C557" s="18"/>
      <c r="D557" s="18"/>
      <c r="E557" s="18">
        <v>200</v>
      </c>
      <c r="F557" s="18">
        <v>200</v>
      </c>
    </row>
    <row r="558" spans="1:6" x14ac:dyDescent="0.3">
      <c r="A558" s="17" t="s">
        <v>2290</v>
      </c>
      <c r="B558" s="18"/>
      <c r="C558" s="18"/>
      <c r="D558" s="18"/>
      <c r="E558" s="18">
        <v>1500</v>
      </c>
      <c r="F558" s="18">
        <v>1500</v>
      </c>
    </row>
    <row r="559" spans="1:6" x14ac:dyDescent="0.3">
      <c r="A559" s="17" t="s">
        <v>437</v>
      </c>
      <c r="B559" s="18"/>
      <c r="C559" s="18">
        <v>1000</v>
      </c>
      <c r="D559" s="18"/>
      <c r="E559" s="18"/>
      <c r="F559" s="18">
        <v>1000</v>
      </c>
    </row>
    <row r="560" spans="1:6" x14ac:dyDescent="0.3">
      <c r="A560" s="17" t="s">
        <v>1575</v>
      </c>
      <c r="B560" s="18">
        <v>10000</v>
      </c>
      <c r="C560" s="18"/>
      <c r="D560" s="18"/>
      <c r="E560" s="18"/>
      <c r="F560" s="18">
        <v>10000</v>
      </c>
    </row>
    <row r="561" spans="1:6" x14ac:dyDescent="0.3">
      <c r="A561" s="17" t="s">
        <v>3835</v>
      </c>
      <c r="B561" s="18"/>
      <c r="C561" s="18"/>
      <c r="D561" s="18"/>
      <c r="E561" s="18">
        <v>100000</v>
      </c>
      <c r="F561" s="18">
        <v>100000</v>
      </c>
    </row>
    <row r="562" spans="1:6" x14ac:dyDescent="0.3">
      <c r="A562" s="17" t="s">
        <v>208</v>
      </c>
      <c r="B562" s="18"/>
      <c r="C562" s="18">
        <v>12700</v>
      </c>
      <c r="D562" s="18"/>
      <c r="E562" s="18"/>
      <c r="F562" s="18">
        <v>12700</v>
      </c>
    </row>
    <row r="563" spans="1:6" x14ac:dyDescent="0.3">
      <c r="A563" s="17" t="s">
        <v>1765</v>
      </c>
      <c r="B563" s="18"/>
      <c r="C563" s="18">
        <v>11000</v>
      </c>
      <c r="D563" s="18"/>
      <c r="E563" s="18"/>
      <c r="F563" s="18">
        <v>11000</v>
      </c>
    </row>
    <row r="564" spans="1:6" x14ac:dyDescent="0.3">
      <c r="A564" s="17" t="s">
        <v>1276</v>
      </c>
      <c r="B564" s="18"/>
      <c r="C564" s="18"/>
      <c r="D564" s="18"/>
      <c r="E564" s="18">
        <v>15000</v>
      </c>
      <c r="F564" s="18">
        <v>15000</v>
      </c>
    </row>
    <row r="565" spans="1:6" x14ac:dyDescent="0.3">
      <c r="A565" s="17" t="s">
        <v>691</v>
      </c>
      <c r="B565" s="18"/>
      <c r="C565" s="18">
        <v>20000</v>
      </c>
      <c r="D565" s="18"/>
      <c r="E565" s="18"/>
      <c r="F565" s="18">
        <v>20000</v>
      </c>
    </row>
    <row r="566" spans="1:6" x14ac:dyDescent="0.3">
      <c r="A566" s="17" t="s">
        <v>132</v>
      </c>
      <c r="B566" s="18">
        <v>600</v>
      </c>
      <c r="C566" s="18"/>
      <c r="D566" s="18"/>
      <c r="E566" s="18"/>
      <c r="F566" s="18">
        <v>600</v>
      </c>
    </row>
    <row r="567" spans="1:6" x14ac:dyDescent="0.3">
      <c r="A567" s="17" t="s">
        <v>2286</v>
      </c>
      <c r="B567" s="18"/>
      <c r="C567" s="18"/>
      <c r="D567" s="18"/>
      <c r="E567" s="18">
        <v>3000</v>
      </c>
      <c r="F567" s="18">
        <v>3000</v>
      </c>
    </row>
    <row r="568" spans="1:6" x14ac:dyDescent="0.3">
      <c r="A568" s="17" t="s">
        <v>3586</v>
      </c>
      <c r="B568" s="18"/>
      <c r="C568" s="18"/>
      <c r="D568" s="18"/>
      <c r="E568" s="18">
        <v>500</v>
      </c>
      <c r="F568" s="18">
        <v>500</v>
      </c>
    </row>
    <row r="569" spans="1:6" x14ac:dyDescent="0.3">
      <c r="A569" s="17" t="s">
        <v>3031</v>
      </c>
      <c r="B569" s="18"/>
      <c r="C569" s="18"/>
      <c r="D569" s="18"/>
      <c r="E569" s="18">
        <v>1500</v>
      </c>
      <c r="F569" s="18">
        <v>1500</v>
      </c>
    </row>
    <row r="570" spans="1:6" x14ac:dyDescent="0.3">
      <c r="A570" s="17" t="s">
        <v>3258</v>
      </c>
      <c r="B570" s="18"/>
      <c r="C570" s="18"/>
      <c r="D570" s="18"/>
      <c r="E570" s="18">
        <v>7000</v>
      </c>
      <c r="F570" s="18">
        <v>7000</v>
      </c>
    </row>
    <row r="571" spans="1:6" x14ac:dyDescent="0.3">
      <c r="A571" s="17" t="s">
        <v>1966</v>
      </c>
      <c r="B571" s="18"/>
      <c r="C571" s="18"/>
      <c r="D571" s="18"/>
      <c r="E571" s="18">
        <v>5000</v>
      </c>
      <c r="F571" s="18">
        <v>5000</v>
      </c>
    </row>
    <row r="572" spans="1:6" x14ac:dyDescent="0.3">
      <c r="A572" s="17" t="s">
        <v>647</v>
      </c>
      <c r="B572" s="18"/>
      <c r="C572" s="18"/>
      <c r="D572" s="18"/>
      <c r="E572" s="18">
        <v>800</v>
      </c>
      <c r="F572" s="18">
        <v>800</v>
      </c>
    </row>
    <row r="573" spans="1:6" x14ac:dyDescent="0.3">
      <c r="A573" s="17" t="s">
        <v>1527</v>
      </c>
      <c r="B573" s="18"/>
      <c r="C573" s="18"/>
      <c r="D573" s="18"/>
      <c r="E573" s="18">
        <v>23000</v>
      </c>
      <c r="F573" s="18">
        <v>23000</v>
      </c>
    </row>
    <row r="574" spans="1:6" x14ac:dyDescent="0.3">
      <c r="A574" s="17" t="s">
        <v>2308</v>
      </c>
      <c r="B574" s="18"/>
      <c r="C574" s="18"/>
      <c r="D574" s="18"/>
      <c r="E574" s="18">
        <v>1964.47</v>
      </c>
      <c r="F574" s="18">
        <v>1964.47</v>
      </c>
    </row>
    <row r="575" spans="1:6" x14ac:dyDescent="0.3">
      <c r="A575" s="17" t="s">
        <v>1806</v>
      </c>
      <c r="B575" s="18"/>
      <c r="C575" s="18">
        <v>22500</v>
      </c>
      <c r="D575" s="18"/>
      <c r="E575" s="18"/>
      <c r="F575" s="18">
        <v>22500</v>
      </c>
    </row>
    <row r="576" spans="1:6" x14ac:dyDescent="0.3">
      <c r="A576" s="17" t="s">
        <v>3559</v>
      </c>
      <c r="B576" s="18"/>
      <c r="C576" s="18"/>
      <c r="D576" s="18"/>
      <c r="E576" s="18">
        <v>3200</v>
      </c>
      <c r="F576" s="18">
        <v>3200</v>
      </c>
    </row>
    <row r="577" spans="1:6" x14ac:dyDescent="0.3">
      <c r="A577" s="17" t="s">
        <v>1420</v>
      </c>
      <c r="B577" s="18"/>
      <c r="C577" s="18">
        <v>6300</v>
      </c>
      <c r="D577" s="18"/>
      <c r="E577" s="18"/>
      <c r="F577" s="18">
        <v>6300</v>
      </c>
    </row>
    <row r="578" spans="1:6" x14ac:dyDescent="0.3">
      <c r="A578" s="17" t="s">
        <v>3518</v>
      </c>
      <c r="B578" s="18"/>
      <c r="C578" s="18"/>
      <c r="D578" s="18"/>
      <c r="E578" s="18">
        <v>2000</v>
      </c>
      <c r="F578" s="18">
        <v>2000</v>
      </c>
    </row>
    <row r="579" spans="1:6" x14ac:dyDescent="0.3">
      <c r="A579" s="17" t="s">
        <v>3591</v>
      </c>
      <c r="B579" s="18"/>
      <c r="C579" s="18"/>
      <c r="D579" s="18"/>
      <c r="E579" s="18">
        <v>2000</v>
      </c>
      <c r="F579" s="18">
        <v>2000</v>
      </c>
    </row>
    <row r="580" spans="1:6" x14ac:dyDescent="0.3">
      <c r="A580" s="17" t="s">
        <v>251</v>
      </c>
      <c r="B580" s="18"/>
      <c r="C580" s="18"/>
      <c r="D580" s="18"/>
      <c r="E580" s="18">
        <v>30000</v>
      </c>
      <c r="F580" s="18">
        <v>30000</v>
      </c>
    </row>
    <row r="581" spans="1:6" x14ac:dyDescent="0.3">
      <c r="A581" s="17" t="s">
        <v>1309</v>
      </c>
      <c r="B581" s="18">
        <v>10000</v>
      </c>
      <c r="C581" s="18"/>
      <c r="D581" s="18"/>
      <c r="E581" s="18"/>
      <c r="F581" s="18">
        <v>10000</v>
      </c>
    </row>
    <row r="582" spans="1:6" x14ac:dyDescent="0.3">
      <c r="A582" s="17" t="s">
        <v>3789</v>
      </c>
      <c r="B582" s="18"/>
      <c r="C582" s="18">
        <v>12500</v>
      </c>
      <c r="D582" s="18"/>
      <c r="E582" s="18"/>
      <c r="F582" s="18">
        <v>12500</v>
      </c>
    </row>
    <row r="583" spans="1:6" x14ac:dyDescent="0.3">
      <c r="A583" s="17" t="s">
        <v>2450</v>
      </c>
      <c r="B583" s="18"/>
      <c r="C583" s="18"/>
      <c r="D583" s="18"/>
      <c r="E583" s="18">
        <v>10000</v>
      </c>
      <c r="F583" s="18">
        <v>10000</v>
      </c>
    </row>
    <row r="584" spans="1:6" x14ac:dyDescent="0.3">
      <c r="A584" s="17" t="s">
        <v>2760</v>
      </c>
      <c r="B584" s="18"/>
      <c r="C584" s="18">
        <v>5000</v>
      </c>
      <c r="D584" s="18"/>
      <c r="E584" s="18"/>
      <c r="F584" s="18">
        <v>5000</v>
      </c>
    </row>
    <row r="585" spans="1:6" x14ac:dyDescent="0.3">
      <c r="A585" s="17" t="s">
        <v>2452</v>
      </c>
      <c r="B585" s="18"/>
      <c r="C585" s="18"/>
      <c r="D585" s="18"/>
      <c r="E585" s="18">
        <v>10000</v>
      </c>
      <c r="F585" s="18">
        <v>10000</v>
      </c>
    </row>
    <row r="586" spans="1:6" x14ac:dyDescent="0.3">
      <c r="A586" s="17" t="s">
        <v>2454</v>
      </c>
      <c r="B586" s="18"/>
      <c r="C586" s="18"/>
      <c r="D586" s="18"/>
      <c r="E586" s="18">
        <v>3000</v>
      </c>
      <c r="F586" s="18">
        <v>3000</v>
      </c>
    </row>
    <row r="587" spans="1:6" x14ac:dyDescent="0.3">
      <c r="A587" s="17" t="s">
        <v>2506</v>
      </c>
      <c r="B587" s="18"/>
      <c r="C587" s="18">
        <v>5000</v>
      </c>
      <c r="D587" s="18"/>
      <c r="E587" s="18"/>
      <c r="F587" s="18">
        <v>5000</v>
      </c>
    </row>
    <row r="588" spans="1:6" x14ac:dyDescent="0.3">
      <c r="A588" s="17" t="s">
        <v>3875</v>
      </c>
      <c r="B588" s="18">
        <v>18000</v>
      </c>
      <c r="C588" s="18"/>
      <c r="D588" s="18"/>
      <c r="E588" s="18"/>
      <c r="F588" s="18">
        <v>18000</v>
      </c>
    </row>
    <row r="589" spans="1:6" x14ac:dyDescent="0.3">
      <c r="A589" s="17" t="s">
        <v>29</v>
      </c>
      <c r="B589" s="18"/>
      <c r="C589" s="18"/>
      <c r="D589" s="18"/>
      <c r="E589" s="18">
        <v>20000</v>
      </c>
      <c r="F589" s="18">
        <v>20000</v>
      </c>
    </row>
    <row r="590" spans="1:6" x14ac:dyDescent="0.3">
      <c r="A590" s="17" t="s">
        <v>792</v>
      </c>
      <c r="B590" s="18"/>
      <c r="C590" s="18"/>
      <c r="D590" s="18"/>
      <c r="E590" s="18">
        <v>7500</v>
      </c>
      <c r="F590" s="18">
        <v>7500</v>
      </c>
    </row>
    <row r="591" spans="1:6" x14ac:dyDescent="0.3">
      <c r="A591" s="17" t="s">
        <v>557</v>
      </c>
      <c r="B591" s="18"/>
      <c r="C591" s="18">
        <v>8000</v>
      </c>
      <c r="D591" s="18"/>
      <c r="E591" s="18"/>
      <c r="F591" s="18">
        <v>8000</v>
      </c>
    </row>
    <row r="592" spans="1:6" x14ac:dyDescent="0.3">
      <c r="A592" s="17" t="s">
        <v>1248</v>
      </c>
      <c r="B592" s="18"/>
      <c r="C592" s="18"/>
      <c r="D592" s="18"/>
      <c r="E592" s="18">
        <v>3500</v>
      </c>
      <c r="F592" s="18">
        <v>3500</v>
      </c>
    </row>
    <row r="593" spans="1:6" x14ac:dyDescent="0.3">
      <c r="A593" s="17" t="s">
        <v>2172</v>
      </c>
      <c r="B593" s="18"/>
      <c r="C593" s="18"/>
      <c r="D593" s="18"/>
      <c r="E593" s="18">
        <v>4000</v>
      </c>
      <c r="F593" s="18">
        <v>4000</v>
      </c>
    </row>
    <row r="594" spans="1:6" x14ac:dyDescent="0.3">
      <c r="A594" s="17" t="s">
        <v>1029</v>
      </c>
      <c r="B594" s="18"/>
      <c r="C594" s="18"/>
      <c r="D594" s="18"/>
      <c r="E594" s="18">
        <v>10000</v>
      </c>
      <c r="F594" s="18">
        <v>10000</v>
      </c>
    </row>
    <row r="595" spans="1:6" x14ac:dyDescent="0.3">
      <c r="A595" s="17" t="s">
        <v>2476</v>
      </c>
      <c r="B595" s="18"/>
      <c r="C595" s="18"/>
      <c r="D595" s="18"/>
      <c r="E595" s="18">
        <v>2500</v>
      </c>
      <c r="F595" s="18">
        <v>2500</v>
      </c>
    </row>
    <row r="596" spans="1:6" x14ac:dyDescent="0.3">
      <c r="A596" s="17" t="s">
        <v>2977</v>
      </c>
      <c r="B596" s="18"/>
      <c r="C596" s="18"/>
      <c r="D596" s="18"/>
      <c r="E596" s="18">
        <v>3000</v>
      </c>
      <c r="F596" s="18">
        <v>3000</v>
      </c>
    </row>
    <row r="597" spans="1:6" x14ac:dyDescent="0.3">
      <c r="A597" s="17" t="s">
        <v>2329</v>
      </c>
      <c r="B597" s="18"/>
      <c r="C597" s="18"/>
      <c r="D597" s="18"/>
      <c r="E597" s="18">
        <v>10000</v>
      </c>
      <c r="F597" s="18">
        <v>10000</v>
      </c>
    </row>
    <row r="598" spans="1:6" x14ac:dyDescent="0.3">
      <c r="A598" s="17" t="s">
        <v>343</v>
      </c>
      <c r="B598" s="18"/>
      <c r="C598" s="18"/>
      <c r="D598" s="18"/>
      <c r="E598" s="18">
        <v>55000</v>
      </c>
      <c r="F598" s="18">
        <v>55000</v>
      </c>
    </row>
    <row r="599" spans="1:6" x14ac:dyDescent="0.3">
      <c r="A599" s="17" t="s">
        <v>2951</v>
      </c>
      <c r="B599" s="18">
        <v>50000</v>
      </c>
      <c r="C599" s="18"/>
      <c r="D599" s="18"/>
      <c r="E599" s="18"/>
      <c r="F599" s="18">
        <v>50000</v>
      </c>
    </row>
    <row r="600" spans="1:6" x14ac:dyDescent="0.3">
      <c r="A600" s="17" t="s">
        <v>1397</v>
      </c>
      <c r="B600" s="18"/>
      <c r="C600" s="18"/>
      <c r="D600" s="18"/>
      <c r="E600" s="18">
        <v>6000</v>
      </c>
      <c r="F600" s="18">
        <v>6000</v>
      </c>
    </row>
    <row r="601" spans="1:6" x14ac:dyDescent="0.3">
      <c r="A601" s="17" t="s">
        <v>632</v>
      </c>
      <c r="B601" s="18">
        <v>50000</v>
      </c>
      <c r="C601" s="18"/>
      <c r="D601" s="18"/>
      <c r="E601" s="18"/>
      <c r="F601" s="18">
        <v>50000</v>
      </c>
    </row>
    <row r="602" spans="1:6" x14ac:dyDescent="0.3">
      <c r="A602" s="17" t="s">
        <v>2034</v>
      </c>
      <c r="B602" s="18"/>
      <c r="C602" s="18"/>
      <c r="D602" s="18"/>
      <c r="E602" s="18">
        <v>25000</v>
      </c>
      <c r="F602" s="18">
        <v>25000</v>
      </c>
    </row>
    <row r="603" spans="1:6" x14ac:dyDescent="0.3">
      <c r="A603" s="17" t="s">
        <v>1198</v>
      </c>
      <c r="B603" s="18"/>
      <c r="C603" s="18"/>
      <c r="D603" s="18"/>
      <c r="E603" s="18">
        <v>15000</v>
      </c>
      <c r="F603" s="18">
        <v>15000</v>
      </c>
    </row>
    <row r="604" spans="1:6" x14ac:dyDescent="0.3">
      <c r="A604" s="17" t="s">
        <v>40</v>
      </c>
      <c r="B604" s="18"/>
      <c r="C604" s="18"/>
      <c r="D604" s="18"/>
      <c r="E604" s="18">
        <v>2500</v>
      </c>
      <c r="F604" s="18">
        <v>2500</v>
      </c>
    </row>
    <row r="605" spans="1:6" x14ac:dyDescent="0.3">
      <c r="A605" s="17" t="s">
        <v>1677</v>
      </c>
      <c r="B605" s="18"/>
      <c r="C605" s="18"/>
      <c r="D605" s="18"/>
      <c r="E605" s="18">
        <v>3000</v>
      </c>
      <c r="F605" s="18">
        <v>3000</v>
      </c>
    </row>
    <row r="606" spans="1:6" x14ac:dyDescent="0.3">
      <c r="A606" s="17" t="s">
        <v>3351</v>
      </c>
      <c r="B606" s="18"/>
      <c r="C606" s="18"/>
      <c r="D606" s="18"/>
      <c r="E606" s="18">
        <v>5000</v>
      </c>
      <c r="F606" s="18">
        <v>5000</v>
      </c>
    </row>
    <row r="607" spans="1:6" x14ac:dyDescent="0.3">
      <c r="A607" s="17" t="s">
        <v>2732</v>
      </c>
      <c r="B607" s="18"/>
      <c r="C607" s="18"/>
      <c r="D607" s="18"/>
      <c r="E607" s="18">
        <v>12000</v>
      </c>
      <c r="F607" s="18">
        <v>12000</v>
      </c>
    </row>
    <row r="608" spans="1:6" x14ac:dyDescent="0.3">
      <c r="A608" s="17" t="s">
        <v>1921</v>
      </c>
      <c r="B608" s="18"/>
      <c r="C608" s="18">
        <v>10000</v>
      </c>
      <c r="D608" s="18"/>
      <c r="E608" s="18"/>
      <c r="F608" s="18">
        <v>10000</v>
      </c>
    </row>
    <row r="609" spans="1:6" x14ac:dyDescent="0.3">
      <c r="A609" s="17" t="s">
        <v>1342</v>
      </c>
      <c r="B609" s="18">
        <v>25000</v>
      </c>
      <c r="C609" s="18"/>
      <c r="D609" s="18"/>
      <c r="E609" s="18"/>
      <c r="F609" s="18">
        <v>25000</v>
      </c>
    </row>
    <row r="610" spans="1:6" x14ac:dyDescent="0.3">
      <c r="A610" s="17" t="s">
        <v>2925</v>
      </c>
      <c r="B610" s="18"/>
      <c r="C610" s="18"/>
      <c r="D610" s="18"/>
      <c r="E610" s="18">
        <v>45000</v>
      </c>
      <c r="F610" s="18">
        <v>45000</v>
      </c>
    </row>
    <row r="611" spans="1:6" x14ac:dyDescent="0.3">
      <c r="A611" s="17" t="s">
        <v>3163</v>
      </c>
      <c r="B611" s="18"/>
      <c r="C611" s="18"/>
      <c r="D611" s="18"/>
      <c r="E611" s="18">
        <v>13000</v>
      </c>
      <c r="F611" s="18">
        <v>13000</v>
      </c>
    </row>
    <row r="612" spans="1:6" x14ac:dyDescent="0.3">
      <c r="A612" s="17" t="s">
        <v>2442</v>
      </c>
      <c r="B612" s="18"/>
      <c r="C612" s="18"/>
      <c r="D612" s="18"/>
      <c r="E612" s="18">
        <v>7500</v>
      </c>
      <c r="F612" s="18">
        <v>7500</v>
      </c>
    </row>
    <row r="613" spans="1:6" x14ac:dyDescent="0.3">
      <c r="A613" s="17" t="s">
        <v>2810</v>
      </c>
      <c r="B613" s="18"/>
      <c r="C613" s="18"/>
      <c r="D613" s="18"/>
      <c r="E613" s="18">
        <v>2500</v>
      </c>
      <c r="F613" s="18">
        <v>2500</v>
      </c>
    </row>
    <row r="614" spans="1:6" x14ac:dyDescent="0.3">
      <c r="A614" s="17" t="s">
        <v>880</v>
      </c>
      <c r="B614" s="18"/>
      <c r="C614" s="18">
        <v>2100</v>
      </c>
      <c r="D614" s="18"/>
      <c r="E614" s="18"/>
      <c r="F614" s="18">
        <v>2100</v>
      </c>
    </row>
    <row r="615" spans="1:6" x14ac:dyDescent="0.3">
      <c r="A615" s="17" t="s">
        <v>1037</v>
      </c>
      <c r="B615" s="18"/>
      <c r="C615" s="18"/>
      <c r="D615" s="18"/>
      <c r="E615" s="18">
        <v>4500</v>
      </c>
      <c r="F615" s="18">
        <v>4500</v>
      </c>
    </row>
    <row r="616" spans="1:6" x14ac:dyDescent="0.3">
      <c r="A616" s="17" t="s">
        <v>3250</v>
      </c>
      <c r="B616" s="18"/>
      <c r="C616" s="18"/>
      <c r="D616" s="18"/>
      <c r="E616" s="18">
        <v>25000</v>
      </c>
      <c r="F616" s="18">
        <v>25000</v>
      </c>
    </row>
    <row r="617" spans="1:6" x14ac:dyDescent="0.3">
      <c r="A617" s="17" t="s">
        <v>3710</v>
      </c>
      <c r="B617" s="18"/>
      <c r="C617" s="18"/>
      <c r="D617" s="18"/>
      <c r="E617" s="18">
        <v>2000</v>
      </c>
      <c r="F617" s="18">
        <v>2000</v>
      </c>
    </row>
    <row r="618" spans="1:6" x14ac:dyDescent="0.3">
      <c r="A618" s="17" t="s">
        <v>2900</v>
      </c>
      <c r="B618" s="18"/>
      <c r="C618" s="18">
        <v>5500</v>
      </c>
      <c r="D618" s="18"/>
      <c r="E618" s="18"/>
      <c r="F618" s="18">
        <v>5500</v>
      </c>
    </row>
    <row r="619" spans="1:6" x14ac:dyDescent="0.3">
      <c r="A619" s="17" t="s">
        <v>26</v>
      </c>
      <c r="B619" s="18"/>
      <c r="C619" s="18"/>
      <c r="D619" s="18"/>
      <c r="E619" s="18">
        <v>35000</v>
      </c>
      <c r="F619" s="18">
        <v>35000</v>
      </c>
    </row>
    <row r="620" spans="1:6" x14ac:dyDescent="0.3">
      <c r="A620" s="17" t="s">
        <v>2902</v>
      </c>
      <c r="B620" s="18"/>
      <c r="C620" s="18">
        <v>150000</v>
      </c>
      <c r="D620" s="18"/>
      <c r="E620" s="18"/>
      <c r="F620" s="18">
        <v>150000</v>
      </c>
    </row>
    <row r="621" spans="1:6" x14ac:dyDescent="0.3">
      <c r="A621" s="17" t="s">
        <v>1475</v>
      </c>
      <c r="B621" s="18"/>
      <c r="C621" s="18"/>
      <c r="D621" s="18"/>
      <c r="E621" s="18">
        <v>3000</v>
      </c>
      <c r="F621" s="18">
        <v>3000</v>
      </c>
    </row>
    <row r="622" spans="1:6" x14ac:dyDescent="0.3">
      <c r="A622" s="17" t="s">
        <v>3156</v>
      </c>
      <c r="B622" s="18"/>
      <c r="C622" s="18"/>
      <c r="D622" s="18"/>
      <c r="E622" s="18">
        <v>5500</v>
      </c>
      <c r="F622" s="18">
        <v>5500</v>
      </c>
    </row>
    <row r="623" spans="1:6" x14ac:dyDescent="0.3">
      <c r="A623" s="17" t="s">
        <v>4001</v>
      </c>
      <c r="B623" s="18"/>
      <c r="C623" s="18">
        <v>3000</v>
      </c>
      <c r="D623" s="18"/>
      <c r="E623" s="18"/>
      <c r="F623" s="18">
        <v>3000</v>
      </c>
    </row>
    <row r="624" spans="1:6" x14ac:dyDescent="0.3">
      <c r="A624" s="17" t="s">
        <v>2527</v>
      </c>
      <c r="B624" s="18"/>
      <c r="C624" s="18"/>
      <c r="D624" s="18"/>
      <c r="E624" s="18">
        <v>4000</v>
      </c>
      <c r="F624" s="18">
        <v>4000</v>
      </c>
    </row>
    <row r="625" spans="1:6" x14ac:dyDescent="0.3">
      <c r="A625" s="17" t="s">
        <v>1041</v>
      </c>
      <c r="B625" s="18">
        <v>85000</v>
      </c>
      <c r="C625" s="18"/>
      <c r="D625" s="18"/>
      <c r="E625" s="18"/>
      <c r="F625" s="18">
        <v>85000</v>
      </c>
    </row>
    <row r="626" spans="1:6" x14ac:dyDescent="0.3">
      <c r="A626" s="17" t="s">
        <v>500</v>
      </c>
      <c r="B626" s="18"/>
      <c r="C626" s="18">
        <v>20000</v>
      </c>
      <c r="D626" s="18"/>
      <c r="E626" s="18"/>
      <c r="F626" s="18">
        <v>20000</v>
      </c>
    </row>
    <row r="627" spans="1:6" x14ac:dyDescent="0.3">
      <c r="A627" s="17" t="s">
        <v>1374</v>
      </c>
      <c r="B627" s="18"/>
      <c r="C627" s="18"/>
      <c r="D627" s="18"/>
      <c r="E627" s="18">
        <v>10000</v>
      </c>
      <c r="F627" s="18">
        <v>10000</v>
      </c>
    </row>
    <row r="628" spans="1:6" x14ac:dyDescent="0.3">
      <c r="A628" s="17" t="s">
        <v>3935</v>
      </c>
      <c r="B628" s="18"/>
      <c r="C628" s="18">
        <v>3255</v>
      </c>
      <c r="D628" s="18"/>
      <c r="E628" s="18"/>
      <c r="F628" s="18">
        <v>3255</v>
      </c>
    </row>
    <row r="629" spans="1:6" x14ac:dyDescent="0.3">
      <c r="A629" s="17" t="s">
        <v>3824</v>
      </c>
      <c r="B629" s="18"/>
      <c r="C629" s="18"/>
      <c r="D629" s="18"/>
      <c r="E629" s="18">
        <v>3000</v>
      </c>
      <c r="F629" s="18">
        <v>3000</v>
      </c>
    </row>
    <row r="630" spans="1:6" x14ac:dyDescent="0.3">
      <c r="A630" s="17" t="s">
        <v>2182</v>
      </c>
      <c r="B630" s="18"/>
      <c r="C630" s="18"/>
      <c r="D630" s="18"/>
      <c r="E630" s="18">
        <v>2000</v>
      </c>
      <c r="F630" s="18">
        <v>2000</v>
      </c>
    </row>
    <row r="631" spans="1:6" x14ac:dyDescent="0.3">
      <c r="A631" s="17" t="s">
        <v>2183</v>
      </c>
      <c r="B631" s="18"/>
      <c r="C631" s="18"/>
      <c r="D631" s="18"/>
      <c r="E631" s="18">
        <v>3000</v>
      </c>
      <c r="F631" s="18">
        <v>3000</v>
      </c>
    </row>
    <row r="632" spans="1:6" x14ac:dyDescent="0.3">
      <c r="A632" s="17" t="s">
        <v>2447</v>
      </c>
      <c r="B632" s="18"/>
      <c r="C632" s="18"/>
      <c r="D632" s="18"/>
      <c r="E632" s="18">
        <v>5000</v>
      </c>
      <c r="F632" s="18">
        <v>5000</v>
      </c>
    </row>
    <row r="633" spans="1:6" x14ac:dyDescent="0.3">
      <c r="A633" s="17" t="s">
        <v>3818</v>
      </c>
      <c r="B633" s="18"/>
      <c r="C633" s="18"/>
      <c r="D633" s="18"/>
      <c r="E633" s="18">
        <v>3500</v>
      </c>
      <c r="F633" s="18">
        <v>3500</v>
      </c>
    </row>
    <row r="634" spans="1:6" x14ac:dyDescent="0.3">
      <c r="A634" s="17" t="s">
        <v>44</v>
      </c>
      <c r="B634" s="18"/>
      <c r="C634" s="18"/>
      <c r="D634" s="18"/>
      <c r="E634" s="18">
        <v>14000</v>
      </c>
      <c r="F634" s="18">
        <v>14000</v>
      </c>
    </row>
    <row r="635" spans="1:6" x14ac:dyDescent="0.3">
      <c r="A635" s="17" t="s">
        <v>2174</v>
      </c>
      <c r="B635" s="18"/>
      <c r="C635" s="18"/>
      <c r="D635" s="18"/>
      <c r="E635" s="18">
        <v>4200</v>
      </c>
      <c r="F635" s="18">
        <v>4200</v>
      </c>
    </row>
    <row r="636" spans="1:6" x14ac:dyDescent="0.3">
      <c r="A636" s="17" t="s">
        <v>3077</v>
      </c>
      <c r="B636" s="18"/>
      <c r="C636" s="18">
        <v>22000</v>
      </c>
      <c r="D636" s="18"/>
      <c r="E636" s="18"/>
      <c r="F636" s="18">
        <v>22000</v>
      </c>
    </row>
    <row r="637" spans="1:6" x14ac:dyDescent="0.3">
      <c r="A637" s="17" t="s">
        <v>740</v>
      </c>
      <c r="B637" s="18"/>
      <c r="C637" s="18"/>
      <c r="D637" s="18"/>
      <c r="E637" s="18">
        <v>6000</v>
      </c>
      <c r="F637" s="18">
        <v>6000</v>
      </c>
    </row>
    <row r="638" spans="1:6" x14ac:dyDescent="0.3">
      <c r="A638" s="17" t="s">
        <v>21</v>
      </c>
      <c r="B638" s="18"/>
      <c r="C638" s="18"/>
      <c r="D638" s="18"/>
      <c r="E638" s="18">
        <v>850</v>
      </c>
      <c r="F638" s="18">
        <v>850</v>
      </c>
    </row>
    <row r="639" spans="1:6" x14ac:dyDescent="0.3">
      <c r="A639" s="17" t="s">
        <v>3216</v>
      </c>
      <c r="B639" s="18"/>
      <c r="C639" s="18"/>
      <c r="D639" s="18"/>
      <c r="E639" s="18">
        <v>2000</v>
      </c>
      <c r="F639" s="18">
        <v>2000</v>
      </c>
    </row>
    <row r="640" spans="1:6" x14ac:dyDescent="0.3">
      <c r="A640" s="17" t="s">
        <v>2026</v>
      </c>
      <c r="B640" s="18"/>
      <c r="C640" s="18"/>
      <c r="D640" s="18"/>
      <c r="E640" s="18">
        <v>80000</v>
      </c>
      <c r="F640" s="18">
        <v>80000</v>
      </c>
    </row>
    <row r="641" spans="1:6" x14ac:dyDescent="0.3">
      <c r="A641" s="17" t="s">
        <v>3393</v>
      </c>
      <c r="B641" s="18"/>
      <c r="C641" s="18"/>
      <c r="D641" s="18"/>
      <c r="E641" s="18">
        <v>550</v>
      </c>
      <c r="F641" s="18">
        <v>550</v>
      </c>
    </row>
    <row r="642" spans="1:6" x14ac:dyDescent="0.3">
      <c r="A642" s="17" t="s">
        <v>1976</v>
      </c>
      <c r="B642" s="18"/>
      <c r="C642" s="18"/>
      <c r="D642" s="18"/>
      <c r="E642" s="18">
        <v>16000</v>
      </c>
      <c r="F642" s="18">
        <v>16000</v>
      </c>
    </row>
    <row r="643" spans="1:6" x14ac:dyDescent="0.3">
      <c r="A643" s="17" t="s">
        <v>1097</v>
      </c>
      <c r="B643" s="18"/>
      <c r="C643" s="18">
        <v>12000</v>
      </c>
      <c r="D643" s="18"/>
      <c r="E643" s="18"/>
      <c r="F643" s="18">
        <v>12000</v>
      </c>
    </row>
    <row r="644" spans="1:6" x14ac:dyDescent="0.3">
      <c r="A644" s="17" t="s">
        <v>1919</v>
      </c>
      <c r="B644" s="18"/>
      <c r="C644" s="18">
        <v>25000</v>
      </c>
      <c r="D644" s="18"/>
      <c r="E644" s="18"/>
      <c r="F644" s="18">
        <v>25000</v>
      </c>
    </row>
    <row r="645" spans="1:6" x14ac:dyDescent="0.3">
      <c r="A645" s="17" t="s">
        <v>1307</v>
      </c>
      <c r="B645" s="18">
        <v>110000</v>
      </c>
      <c r="C645" s="18"/>
      <c r="D645" s="18"/>
      <c r="E645" s="18"/>
      <c r="F645" s="18">
        <v>110000</v>
      </c>
    </row>
    <row r="646" spans="1:6" x14ac:dyDescent="0.3">
      <c r="A646" s="17" t="s">
        <v>3024</v>
      </c>
      <c r="B646" s="18"/>
      <c r="C646" s="18"/>
      <c r="D646" s="18"/>
      <c r="E646" s="18">
        <v>5000</v>
      </c>
      <c r="F646" s="18">
        <v>5000</v>
      </c>
    </row>
    <row r="647" spans="1:6" x14ac:dyDescent="0.3">
      <c r="A647" s="17" t="s">
        <v>591</v>
      </c>
      <c r="B647" s="18"/>
      <c r="C647" s="18">
        <v>5000</v>
      </c>
      <c r="D647" s="18"/>
      <c r="E647" s="18"/>
      <c r="F647" s="18">
        <v>5000</v>
      </c>
    </row>
    <row r="648" spans="1:6" x14ac:dyDescent="0.3">
      <c r="A648" s="17" t="s">
        <v>2641</v>
      </c>
      <c r="B648" s="18"/>
      <c r="C648" s="18">
        <v>1500</v>
      </c>
      <c r="D648" s="18"/>
      <c r="E648" s="18"/>
      <c r="F648" s="18">
        <v>1500</v>
      </c>
    </row>
    <row r="649" spans="1:6" x14ac:dyDescent="0.3">
      <c r="A649" s="17" t="s">
        <v>3100</v>
      </c>
      <c r="B649" s="18"/>
      <c r="C649" s="18">
        <v>12000</v>
      </c>
      <c r="D649" s="18"/>
      <c r="E649" s="18"/>
      <c r="F649" s="18">
        <v>12000</v>
      </c>
    </row>
    <row r="650" spans="1:6" x14ac:dyDescent="0.3">
      <c r="A650" s="17" t="s">
        <v>2580</v>
      </c>
      <c r="B650" s="18">
        <v>8500</v>
      </c>
      <c r="C650" s="18"/>
      <c r="D650" s="18"/>
      <c r="E650" s="18"/>
      <c r="F650" s="18">
        <v>8500</v>
      </c>
    </row>
    <row r="651" spans="1:6" x14ac:dyDescent="0.3">
      <c r="A651" s="17" t="s">
        <v>2983</v>
      </c>
      <c r="B651" s="18"/>
      <c r="C651" s="18"/>
      <c r="D651" s="18"/>
      <c r="E651" s="18">
        <v>116000</v>
      </c>
      <c r="F651" s="18">
        <v>116000</v>
      </c>
    </row>
    <row r="652" spans="1:6" x14ac:dyDescent="0.3">
      <c r="A652" s="17" t="s">
        <v>2388</v>
      </c>
      <c r="B652" s="18">
        <v>150000</v>
      </c>
      <c r="C652" s="18"/>
      <c r="D652" s="18"/>
      <c r="E652" s="18"/>
      <c r="F652" s="18">
        <v>150000</v>
      </c>
    </row>
    <row r="653" spans="1:6" x14ac:dyDescent="0.3">
      <c r="A653" s="17" t="s">
        <v>2029</v>
      </c>
      <c r="B653" s="18"/>
      <c r="C653" s="18"/>
      <c r="D653" s="18"/>
      <c r="E653" s="18">
        <v>3000</v>
      </c>
      <c r="F653" s="18">
        <v>3000</v>
      </c>
    </row>
    <row r="654" spans="1:6" x14ac:dyDescent="0.3">
      <c r="A654" s="17" t="s">
        <v>2674</v>
      </c>
      <c r="B654" s="18"/>
      <c r="C654" s="18">
        <v>35000</v>
      </c>
      <c r="D654" s="18"/>
      <c r="E654" s="18"/>
      <c r="F654" s="18">
        <v>35000</v>
      </c>
    </row>
    <row r="655" spans="1:6" x14ac:dyDescent="0.3">
      <c r="A655" s="17" t="s">
        <v>1943</v>
      </c>
      <c r="B655" s="18"/>
      <c r="C655" s="18"/>
      <c r="D655" s="18"/>
      <c r="E655" s="18">
        <v>6000</v>
      </c>
      <c r="F655" s="18">
        <v>6000</v>
      </c>
    </row>
    <row r="656" spans="1:6" x14ac:dyDescent="0.3">
      <c r="A656" s="17" t="s">
        <v>391</v>
      </c>
      <c r="B656" s="18"/>
      <c r="C656" s="18"/>
      <c r="D656" s="18"/>
      <c r="E656" s="18">
        <v>1000</v>
      </c>
      <c r="F656" s="18">
        <v>1000</v>
      </c>
    </row>
    <row r="657" spans="1:6" x14ac:dyDescent="0.3">
      <c r="A657" s="17" t="s">
        <v>1956</v>
      </c>
      <c r="B657" s="18"/>
      <c r="C657" s="18"/>
      <c r="D657" s="18"/>
      <c r="E657" s="18">
        <v>42000</v>
      </c>
      <c r="F657" s="18">
        <v>42000</v>
      </c>
    </row>
    <row r="658" spans="1:6" x14ac:dyDescent="0.3">
      <c r="A658" s="17" t="s">
        <v>2812</v>
      </c>
      <c r="B658" s="18"/>
      <c r="C658" s="18"/>
      <c r="D658" s="18"/>
      <c r="E658" s="18">
        <v>5000</v>
      </c>
      <c r="F658" s="18">
        <v>5000</v>
      </c>
    </row>
    <row r="659" spans="1:6" x14ac:dyDescent="0.3">
      <c r="A659" s="17" t="s">
        <v>432</v>
      </c>
      <c r="B659" s="18"/>
      <c r="C659" s="18">
        <v>3000</v>
      </c>
      <c r="D659" s="18"/>
      <c r="E659" s="18"/>
      <c r="F659" s="18">
        <v>3000</v>
      </c>
    </row>
    <row r="660" spans="1:6" x14ac:dyDescent="0.3">
      <c r="A660" s="17" t="s">
        <v>3055</v>
      </c>
      <c r="B660" s="18"/>
      <c r="C660" s="18">
        <v>20000</v>
      </c>
      <c r="D660" s="18"/>
      <c r="E660" s="18"/>
      <c r="F660" s="18">
        <v>20000</v>
      </c>
    </row>
    <row r="661" spans="1:6" x14ac:dyDescent="0.3">
      <c r="A661" s="17" t="s">
        <v>2759</v>
      </c>
      <c r="B661" s="18"/>
      <c r="C661" s="18">
        <v>1000</v>
      </c>
      <c r="D661" s="18"/>
      <c r="E661" s="18"/>
      <c r="F661" s="18">
        <v>1000</v>
      </c>
    </row>
    <row r="662" spans="1:6" x14ac:dyDescent="0.3">
      <c r="A662" s="17" t="s">
        <v>2567</v>
      </c>
      <c r="B662" s="18">
        <v>45000</v>
      </c>
      <c r="C662" s="18"/>
      <c r="D662" s="18"/>
      <c r="E662" s="18"/>
      <c r="F662" s="18">
        <v>45000</v>
      </c>
    </row>
    <row r="663" spans="1:6" x14ac:dyDescent="0.3">
      <c r="A663" s="17" t="s">
        <v>3220</v>
      </c>
      <c r="B663" s="18"/>
      <c r="C663" s="18"/>
      <c r="D663" s="18"/>
      <c r="E663" s="18">
        <v>15000</v>
      </c>
      <c r="F663" s="18">
        <v>15000</v>
      </c>
    </row>
    <row r="664" spans="1:6" x14ac:dyDescent="0.3">
      <c r="A664" s="17" t="s">
        <v>3904</v>
      </c>
      <c r="B664" s="18"/>
      <c r="C664" s="18">
        <v>1000</v>
      </c>
      <c r="D664" s="18"/>
      <c r="E664" s="18"/>
      <c r="F664" s="18">
        <v>1000</v>
      </c>
    </row>
    <row r="665" spans="1:6" x14ac:dyDescent="0.3">
      <c r="A665" s="17" t="s">
        <v>2349</v>
      </c>
      <c r="B665" s="18">
        <v>70000</v>
      </c>
      <c r="C665" s="18"/>
      <c r="D665" s="18"/>
      <c r="E665" s="18"/>
      <c r="F665" s="18">
        <v>70000</v>
      </c>
    </row>
    <row r="666" spans="1:6" x14ac:dyDescent="0.3">
      <c r="A666" s="17" t="s">
        <v>551</v>
      </c>
      <c r="B666" s="18"/>
      <c r="C666" s="18">
        <v>5000</v>
      </c>
      <c r="D666" s="18"/>
      <c r="E666" s="18"/>
      <c r="F666" s="18">
        <v>5000</v>
      </c>
    </row>
    <row r="667" spans="1:6" x14ac:dyDescent="0.3">
      <c r="A667" s="17" t="s">
        <v>3091</v>
      </c>
      <c r="B667" s="18"/>
      <c r="C667" s="18">
        <v>5000</v>
      </c>
      <c r="D667" s="18"/>
      <c r="E667" s="18"/>
      <c r="F667" s="18">
        <v>5000</v>
      </c>
    </row>
    <row r="668" spans="1:6" x14ac:dyDescent="0.3">
      <c r="A668" s="17" t="s">
        <v>1637</v>
      </c>
      <c r="B668" s="18"/>
      <c r="C668" s="18"/>
      <c r="D668" s="18"/>
      <c r="E668" s="18">
        <v>4500</v>
      </c>
      <c r="F668" s="18">
        <v>4500</v>
      </c>
    </row>
    <row r="669" spans="1:6" x14ac:dyDescent="0.3">
      <c r="A669" s="17" t="s">
        <v>985</v>
      </c>
      <c r="B669" s="18"/>
      <c r="C669" s="18">
        <v>10000</v>
      </c>
      <c r="D669" s="18"/>
      <c r="E669" s="18"/>
      <c r="F669" s="18">
        <v>10000</v>
      </c>
    </row>
    <row r="670" spans="1:6" x14ac:dyDescent="0.3">
      <c r="A670" s="17" t="s">
        <v>3285</v>
      </c>
      <c r="B670" s="18"/>
      <c r="C670" s="18"/>
      <c r="D670" s="18"/>
      <c r="E670" s="18">
        <v>4999</v>
      </c>
      <c r="F670" s="18">
        <v>4999</v>
      </c>
    </row>
    <row r="671" spans="1:6" x14ac:dyDescent="0.3">
      <c r="A671" s="17" t="s">
        <v>2757</v>
      </c>
      <c r="B671" s="18"/>
      <c r="C671" s="18">
        <v>1500</v>
      </c>
      <c r="D671" s="18"/>
      <c r="E671" s="18"/>
      <c r="F671" s="18">
        <v>1500</v>
      </c>
    </row>
    <row r="672" spans="1:6" x14ac:dyDescent="0.3">
      <c r="A672" s="17" t="s">
        <v>1871</v>
      </c>
      <c r="B672" s="18"/>
      <c r="C672" s="18">
        <v>3500</v>
      </c>
      <c r="D672" s="18"/>
      <c r="E672" s="18"/>
      <c r="F672" s="18">
        <v>3500</v>
      </c>
    </row>
    <row r="673" spans="1:6" x14ac:dyDescent="0.3">
      <c r="A673" s="17" t="s">
        <v>2058</v>
      </c>
      <c r="B673" s="18"/>
      <c r="C673" s="18"/>
      <c r="D673" s="18"/>
      <c r="E673" s="18">
        <v>15000</v>
      </c>
      <c r="F673" s="18">
        <v>15000</v>
      </c>
    </row>
    <row r="674" spans="1:6" x14ac:dyDescent="0.3">
      <c r="A674" s="17" t="s">
        <v>2340</v>
      </c>
      <c r="B674" s="18"/>
      <c r="C674" s="18"/>
      <c r="D674" s="18"/>
      <c r="E674" s="18">
        <v>25000</v>
      </c>
      <c r="F674" s="18">
        <v>25000</v>
      </c>
    </row>
    <row r="675" spans="1:6" x14ac:dyDescent="0.3">
      <c r="A675" s="17" t="s">
        <v>2234</v>
      </c>
      <c r="B675" s="18"/>
      <c r="C675" s="18"/>
      <c r="D675" s="18"/>
      <c r="E675" s="18">
        <v>2500</v>
      </c>
      <c r="F675" s="18">
        <v>2500</v>
      </c>
    </row>
    <row r="676" spans="1:6" x14ac:dyDescent="0.3">
      <c r="A676" s="17" t="s">
        <v>2625</v>
      </c>
      <c r="B676" s="18"/>
      <c r="C676" s="18"/>
      <c r="D676" s="18"/>
      <c r="E676" s="18">
        <v>150</v>
      </c>
      <c r="F676" s="18">
        <v>150</v>
      </c>
    </row>
    <row r="677" spans="1:6" x14ac:dyDescent="0.3">
      <c r="A677" s="17" t="s">
        <v>2597</v>
      </c>
      <c r="B677" s="18"/>
      <c r="C677" s="18">
        <v>1500</v>
      </c>
      <c r="D677" s="18"/>
      <c r="E677" s="18"/>
      <c r="F677" s="18">
        <v>1500</v>
      </c>
    </row>
    <row r="678" spans="1:6" x14ac:dyDescent="0.3">
      <c r="A678" s="17" t="s">
        <v>3880</v>
      </c>
      <c r="B678" s="18">
        <v>15000</v>
      </c>
      <c r="C678" s="18"/>
      <c r="D678" s="18"/>
      <c r="E678" s="18"/>
      <c r="F678" s="18">
        <v>15000</v>
      </c>
    </row>
    <row r="679" spans="1:6" x14ac:dyDescent="0.3">
      <c r="A679" s="17" t="s">
        <v>1196</v>
      </c>
      <c r="B679" s="18"/>
      <c r="C679" s="18"/>
      <c r="D679" s="18"/>
      <c r="E679" s="18">
        <v>10000</v>
      </c>
      <c r="F679" s="18">
        <v>10000</v>
      </c>
    </row>
    <row r="680" spans="1:6" x14ac:dyDescent="0.3">
      <c r="A680" s="17" t="s">
        <v>867</v>
      </c>
      <c r="B680" s="18"/>
      <c r="C680" s="18">
        <v>3500</v>
      </c>
      <c r="D680" s="18"/>
      <c r="E680" s="18"/>
      <c r="F680" s="18">
        <v>3500</v>
      </c>
    </row>
    <row r="681" spans="1:6" x14ac:dyDescent="0.3">
      <c r="A681" s="17" t="s">
        <v>3190</v>
      </c>
      <c r="B681" s="18"/>
      <c r="C681" s="18">
        <v>4000</v>
      </c>
      <c r="D681" s="18"/>
      <c r="E681" s="18"/>
      <c r="F681" s="18">
        <v>4000</v>
      </c>
    </row>
    <row r="682" spans="1:6" x14ac:dyDescent="0.3">
      <c r="A682" s="17" t="s">
        <v>2485</v>
      </c>
      <c r="B682" s="18"/>
      <c r="C682" s="18"/>
      <c r="D682" s="18"/>
      <c r="E682" s="18">
        <v>2000</v>
      </c>
      <c r="F682" s="18">
        <v>2000</v>
      </c>
    </row>
    <row r="683" spans="1:6" x14ac:dyDescent="0.3">
      <c r="A683" s="17" t="s">
        <v>2162</v>
      </c>
      <c r="B683" s="18"/>
      <c r="C683" s="18"/>
      <c r="D683" s="18"/>
      <c r="E683" s="18">
        <v>400</v>
      </c>
      <c r="F683" s="18">
        <v>400</v>
      </c>
    </row>
    <row r="684" spans="1:6" x14ac:dyDescent="0.3">
      <c r="A684" s="17" t="s">
        <v>2648</v>
      </c>
      <c r="B684" s="18">
        <v>12000</v>
      </c>
      <c r="C684" s="18"/>
      <c r="D684" s="18"/>
      <c r="E684" s="18"/>
      <c r="F684" s="18">
        <v>12000</v>
      </c>
    </row>
    <row r="685" spans="1:6" x14ac:dyDescent="0.3">
      <c r="A685" s="17" t="s">
        <v>3942</v>
      </c>
      <c r="B685" s="18"/>
      <c r="C685" s="18">
        <v>2000</v>
      </c>
      <c r="D685" s="18"/>
      <c r="E685" s="18"/>
      <c r="F685" s="18">
        <v>2000</v>
      </c>
    </row>
    <row r="686" spans="1:6" x14ac:dyDescent="0.3">
      <c r="A686" s="17" t="s">
        <v>1701</v>
      </c>
      <c r="B686" s="18"/>
      <c r="C686" s="18"/>
      <c r="D686" s="18">
        <v>20000</v>
      </c>
      <c r="E686" s="18"/>
      <c r="F686" s="18">
        <v>20000</v>
      </c>
    </row>
    <row r="687" spans="1:6" x14ac:dyDescent="0.3">
      <c r="A687" s="17" t="s">
        <v>3212</v>
      </c>
      <c r="B687" s="18"/>
      <c r="C687" s="18"/>
      <c r="D687" s="18"/>
      <c r="E687" s="18">
        <v>4000</v>
      </c>
      <c r="F687" s="18">
        <v>4000</v>
      </c>
    </row>
    <row r="688" spans="1:6" x14ac:dyDescent="0.3">
      <c r="A688" s="17" t="s">
        <v>3363</v>
      </c>
      <c r="B688" s="18"/>
      <c r="C688" s="18"/>
      <c r="D688" s="18"/>
      <c r="E688" s="18">
        <v>3000</v>
      </c>
      <c r="F688" s="18">
        <v>3000</v>
      </c>
    </row>
    <row r="689" spans="1:6" x14ac:dyDescent="0.3">
      <c r="A689" s="17" t="s">
        <v>3288</v>
      </c>
      <c r="B689" s="18"/>
      <c r="C689" s="18"/>
      <c r="D689" s="18"/>
      <c r="E689" s="18">
        <v>10000</v>
      </c>
      <c r="F689" s="18">
        <v>10000</v>
      </c>
    </row>
    <row r="690" spans="1:6" x14ac:dyDescent="0.3">
      <c r="A690" s="17" t="s">
        <v>1675</v>
      </c>
      <c r="B690" s="18"/>
      <c r="C690" s="18"/>
      <c r="D690" s="18"/>
      <c r="E690" s="18">
        <v>5000</v>
      </c>
      <c r="F690" s="18">
        <v>5000</v>
      </c>
    </row>
    <row r="691" spans="1:6" x14ac:dyDescent="0.3">
      <c r="A691" s="17" t="s">
        <v>1247</v>
      </c>
      <c r="B691" s="18"/>
      <c r="C691" s="18"/>
      <c r="D691" s="18"/>
      <c r="E691" s="18">
        <v>2000</v>
      </c>
      <c r="F691" s="18">
        <v>2000</v>
      </c>
    </row>
    <row r="692" spans="1:6" x14ac:dyDescent="0.3">
      <c r="A692" s="17" t="s">
        <v>2382</v>
      </c>
      <c r="B692" s="18">
        <v>86350</v>
      </c>
      <c r="C692" s="18"/>
      <c r="D692" s="18"/>
      <c r="E692" s="18"/>
      <c r="F692" s="18">
        <v>86350</v>
      </c>
    </row>
    <row r="693" spans="1:6" x14ac:dyDescent="0.3">
      <c r="A693" s="17" t="s">
        <v>3570</v>
      </c>
      <c r="B693" s="18"/>
      <c r="C693" s="18"/>
      <c r="D693" s="18"/>
      <c r="E693" s="18">
        <v>1500</v>
      </c>
      <c r="F693" s="18">
        <v>1500</v>
      </c>
    </row>
    <row r="694" spans="1:6" x14ac:dyDescent="0.3">
      <c r="A694" s="17" t="s">
        <v>15</v>
      </c>
      <c r="B694" s="18"/>
      <c r="C694" s="18"/>
      <c r="D694" s="18"/>
      <c r="E694" s="18">
        <v>3500</v>
      </c>
      <c r="F694" s="18">
        <v>3500</v>
      </c>
    </row>
    <row r="695" spans="1:6" x14ac:dyDescent="0.3">
      <c r="A695" s="17" t="s">
        <v>2123</v>
      </c>
      <c r="B695" s="18"/>
      <c r="C695" s="18">
        <v>80000</v>
      </c>
      <c r="D695" s="18"/>
      <c r="E695" s="18"/>
      <c r="F695" s="18">
        <v>80000</v>
      </c>
    </row>
    <row r="696" spans="1:6" x14ac:dyDescent="0.3">
      <c r="A696" s="17" t="s">
        <v>3627</v>
      </c>
      <c r="B696" s="18"/>
      <c r="C696" s="18">
        <v>1000000</v>
      </c>
      <c r="D696" s="18"/>
      <c r="E696" s="18"/>
      <c r="F696" s="18">
        <v>1000000</v>
      </c>
    </row>
    <row r="697" spans="1:6" x14ac:dyDescent="0.3">
      <c r="A697" s="17" t="s">
        <v>646</v>
      </c>
      <c r="B697" s="18"/>
      <c r="C697" s="18"/>
      <c r="D697" s="18"/>
      <c r="E697" s="18">
        <v>2000</v>
      </c>
      <c r="F697" s="18">
        <v>2000</v>
      </c>
    </row>
    <row r="698" spans="1:6" x14ac:dyDescent="0.3">
      <c r="A698" s="17" t="s">
        <v>641</v>
      </c>
      <c r="B698" s="18"/>
      <c r="C698" s="18"/>
      <c r="D698" s="18"/>
      <c r="E698" s="18">
        <v>70</v>
      </c>
      <c r="F698" s="18">
        <v>70</v>
      </c>
    </row>
    <row r="699" spans="1:6" x14ac:dyDescent="0.3">
      <c r="A699" s="17" t="s">
        <v>1903</v>
      </c>
      <c r="B699" s="18"/>
      <c r="C699" s="18">
        <v>1000</v>
      </c>
      <c r="D699" s="18"/>
      <c r="E699" s="18"/>
      <c r="F699" s="18">
        <v>1000</v>
      </c>
    </row>
    <row r="700" spans="1:6" x14ac:dyDescent="0.3">
      <c r="A700" s="17" t="s">
        <v>986</v>
      </c>
      <c r="B700" s="18"/>
      <c r="C700" s="18">
        <v>30000</v>
      </c>
      <c r="D700" s="18"/>
      <c r="E700" s="18"/>
      <c r="F700" s="18">
        <v>30000</v>
      </c>
    </row>
    <row r="701" spans="1:6" x14ac:dyDescent="0.3">
      <c r="A701" s="17" t="s">
        <v>2503</v>
      </c>
      <c r="B701" s="18"/>
      <c r="C701" s="18">
        <v>10000</v>
      </c>
      <c r="D701" s="18"/>
      <c r="E701" s="18"/>
      <c r="F701" s="18">
        <v>10000</v>
      </c>
    </row>
    <row r="702" spans="1:6" x14ac:dyDescent="0.3">
      <c r="A702" s="17" t="s">
        <v>841</v>
      </c>
      <c r="B702" s="18"/>
      <c r="C702" s="18"/>
      <c r="D702" s="18"/>
      <c r="E702" s="18">
        <v>10000</v>
      </c>
      <c r="F702" s="18">
        <v>10000</v>
      </c>
    </row>
    <row r="703" spans="1:6" x14ac:dyDescent="0.3">
      <c r="A703" s="17" t="s">
        <v>3790</v>
      </c>
      <c r="B703" s="18"/>
      <c r="C703" s="18">
        <v>7000</v>
      </c>
      <c r="D703" s="18"/>
      <c r="E703" s="18"/>
      <c r="F703" s="18">
        <v>7000</v>
      </c>
    </row>
    <row r="704" spans="1:6" x14ac:dyDescent="0.3">
      <c r="A704" s="17" t="s">
        <v>4082</v>
      </c>
      <c r="B704" s="18"/>
      <c r="C704" s="18">
        <v>1000</v>
      </c>
      <c r="D704" s="18"/>
      <c r="E704" s="18"/>
      <c r="F704" s="18">
        <v>1000</v>
      </c>
    </row>
    <row r="705" spans="1:6" x14ac:dyDescent="0.3">
      <c r="A705" s="17" t="s">
        <v>83</v>
      </c>
      <c r="B705" s="18"/>
      <c r="C705" s="18"/>
      <c r="D705" s="18"/>
      <c r="E705" s="18">
        <v>750</v>
      </c>
      <c r="F705" s="18">
        <v>750</v>
      </c>
    </row>
    <row r="706" spans="1:6" x14ac:dyDescent="0.3">
      <c r="A706" s="17" t="s">
        <v>3923</v>
      </c>
      <c r="B706" s="18"/>
      <c r="C706" s="18">
        <v>5000</v>
      </c>
      <c r="D706" s="18"/>
      <c r="E706" s="18"/>
      <c r="F706" s="18">
        <v>5000</v>
      </c>
    </row>
    <row r="707" spans="1:6" x14ac:dyDescent="0.3">
      <c r="A707" s="17" t="s">
        <v>3139</v>
      </c>
      <c r="B707" s="18"/>
      <c r="C707" s="18"/>
      <c r="D707" s="18">
        <v>50000</v>
      </c>
      <c r="E707" s="18"/>
      <c r="F707" s="18">
        <v>50000</v>
      </c>
    </row>
    <row r="708" spans="1:6" x14ac:dyDescent="0.3">
      <c r="A708" s="17" t="s">
        <v>3128</v>
      </c>
      <c r="B708" s="18"/>
      <c r="C708" s="18"/>
      <c r="D708" s="18"/>
      <c r="E708" s="18">
        <v>15000</v>
      </c>
      <c r="F708" s="18">
        <v>15000</v>
      </c>
    </row>
    <row r="709" spans="1:6" x14ac:dyDescent="0.3">
      <c r="A709" s="17" t="s">
        <v>1679</v>
      </c>
      <c r="B709" s="18"/>
      <c r="C709" s="18"/>
      <c r="D709" s="18"/>
      <c r="E709" s="18">
        <v>1500</v>
      </c>
      <c r="F709" s="18">
        <v>1500</v>
      </c>
    </row>
    <row r="710" spans="1:6" x14ac:dyDescent="0.3">
      <c r="A710" s="17" t="s">
        <v>3681</v>
      </c>
      <c r="B710" s="18"/>
      <c r="C710" s="18"/>
      <c r="D710" s="18"/>
      <c r="E710" s="18">
        <v>750</v>
      </c>
      <c r="F710" s="18">
        <v>750</v>
      </c>
    </row>
    <row r="711" spans="1:6" x14ac:dyDescent="0.3">
      <c r="A711" s="17" t="s">
        <v>1972</v>
      </c>
      <c r="B711" s="18"/>
      <c r="C711" s="18"/>
      <c r="D711" s="18"/>
      <c r="E711" s="18">
        <v>400000</v>
      </c>
      <c r="F711" s="18">
        <v>400000</v>
      </c>
    </row>
    <row r="712" spans="1:6" x14ac:dyDescent="0.3">
      <c r="A712" s="17" t="s">
        <v>1870</v>
      </c>
      <c r="B712" s="18"/>
      <c r="C712" s="18">
        <v>10000</v>
      </c>
      <c r="D712" s="18"/>
      <c r="E712" s="18"/>
      <c r="F712" s="18">
        <v>10000</v>
      </c>
    </row>
    <row r="713" spans="1:6" x14ac:dyDescent="0.3">
      <c r="A713" s="17" t="s">
        <v>1620</v>
      </c>
      <c r="B713" s="18"/>
      <c r="C713" s="18"/>
      <c r="D713" s="18"/>
      <c r="E713" s="18">
        <v>1500</v>
      </c>
      <c r="F713" s="18">
        <v>1500</v>
      </c>
    </row>
    <row r="714" spans="1:6" x14ac:dyDescent="0.3">
      <c r="A714" s="17" t="s">
        <v>3235</v>
      </c>
      <c r="B714" s="18"/>
      <c r="C714" s="18"/>
      <c r="D714" s="18"/>
      <c r="E714" s="18">
        <v>15000</v>
      </c>
      <c r="F714" s="18">
        <v>15000</v>
      </c>
    </row>
    <row r="715" spans="1:6" x14ac:dyDescent="0.3">
      <c r="A715" s="17" t="s">
        <v>143</v>
      </c>
      <c r="B715" s="18">
        <v>12000</v>
      </c>
      <c r="C715" s="18"/>
      <c r="D715" s="18"/>
      <c r="E715" s="18"/>
      <c r="F715" s="18">
        <v>12000</v>
      </c>
    </row>
    <row r="716" spans="1:6" x14ac:dyDescent="0.3">
      <c r="A716" s="17" t="s">
        <v>423</v>
      </c>
      <c r="B716" s="18"/>
      <c r="C716" s="18">
        <v>40000</v>
      </c>
      <c r="D716" s="18"/>
      <c r="E716" s="18"/>
      <c r="F716" s="18">
        <v>40000</v>
      </c>
    </row>
    <row r="717" spans="1:6" x14ac:dyDescent="0.3">
      <c r="A717" s="17" t="s">
        <v>145</v>
      </c>
      <c r="B717" s="18">
        <v>5500</v>
      </c>
      <c r="C717" s="18"/>
      <c r="D717" s="18"/>
      <c r="E717" s="18"/>
      <c r="F717" s="18">
        <v>5500</v>
      </c>
    </row>
    <row r="718" spans="1:6" x14ac:dyDescent="0.3">
      <c r="A718" s="17" t="s">
        <v>1572</v>
      </c>
      <c r="B718" s="18">
        <v>12100</v>
      </c>
      <c r="C718" s="18"/>
      <c r="D718" s="18"/>
      <c r="E718" s="18"/>
      <c r="F718" s="18">
        <v>12100</v>
      </c>
    </row>
    <row r="719" spans="1:6" x14ac:dyDescent="0.3">
      <c r="A719" s="17" t="s">
        <v>3745</v>
      </c>
      <c r="B719" s="18"/>
      <c r="C719" s="18"/>
      <c r="D719" s="18"/>
      <c r="E719" s="18">
        <v>5000</v>
      </c>
      <c r="F719" s="18">
        <v>5000</v>
      </c>
    </row>
    <row r="720" spans="1:6" x14ac:dyDescent="0.3">
      <c r="A720" s="17" t="s">
        <v>1742</v>
      </c>
      <c r="B720" s="18"/>
      <c r="C720" s="18"/>
      <c r="D720" s="18"/>
      <c r="E720" s="18">
        <v>1200</v>
      </c>
      <c r="F720" s="18">
        <v>1200</v>
      </c>
    </row>
    <row r="721" spans="1:6" x14ac:dyDescent="0.3">
      <c r="A721" s="17" t="s">
        <v>2098</v>
      </c>
      <c r="B721" s="18"/>
      <c r="C721" s="18"/>
      <c r="D721" s="18"/>
      <c r="E721" s="18">
        <v>3000</v>
      </c>
      <c r="F721" s="18">
        <v>3000</v>
      </c>
    </row>
    <row r="722" spans="1:6" x14ac:dyDescent="0.3">
      <c r="A722" s="17" t="s">
        <v>2897</v>
      </c>
      <c r="B722" s="18"/>
      <c r="C722" s="18">
        <v>12000</v>
      </c>
      <c r="D722" s="18"/>
      <c r="E722" s="18"/>
      <c r="F722" s="18">
        <v>12000</v>
      </c>
    </row>
    <row r="723" spans="1:6" x14ac:dyDescent="0.3">
      <c r="A723" s="17" t="s">
        <v>3237</v>
      </c>
      <c r="B723" s="18"/>
      <c r="C723" s="18"/>
      <c r="D723" s="18"/>
      <c r="E723" s="18">
        <v>35000</v>
      </c>
      <c r="F723" s="18">
        <v>35000</v>
      </c>
    </row>
    <row r="724" spans="1:6" x14ac:dyDescent="0.3">
      <c r="A724" s="17" t="s">
        <v>939</v>
      </c>
      <c r="B724" s="18"/>
      <c r="C724" s="18">
        <v>7000</v>
      </c>
      <c r="D724" s="18"/>
      <c r="E724" s="18"/>
      <c r="F724" s="18">
        <v>7000</v>
      </c>
    </row>
    <row r="725" spans="1:6" x14ac:dyDescent="0.3">
      <c r="A725" s="17" t="s">
        <v>722</v>
      </c>
      <c r="B725" s="18"/>
      <c r="C725" s="18"/>
      <c r="D725" s="18"/>
      <c r="E725" s="18">
        <v>8200</v>
      </c>
      <c r="F725" s="18">
        <v>8200</v>
      </c>
    </row>
    <row r="726" spans="1:6" x14ac:dyDescent="0.3">
      <c r="A726" s="17" t="s">
        <v>758</v>
      </c>
      <c r="B726" s="18"/>
      <c r="C726" s="18"/>
      <c r="D726" s="18"/>
      <c r="E726" s="18">
        <v>250</v>
      </c>
      <c r="F726" s="18">
        <v>250</v>
      </c>
    </row>
    <row r="727" spans="1:6" x14ac:dyDescent="0.3">
      <c r="A727" s="17" t="s">
        <v>1668</v>
      </c>
      <c r="B727" s="18"/>
      <c r="C727" s="18"/>
      <c r="D727" s="18"/>
      <c r="E727" s="18">
        <v>3400</v>
      </c>
      <c r="F727" s="18">
        <v>3400</v>
      </c>
    </row>
    <row r="728" spans="1:6" x14ac:dyDescent="0.3">
      <c r="A728" s="17" t="s">
        <v>337</v>
      </c>
      <c r="B728" s="18"/>
      <c r="C728" s="18"/>
      <c r="D728" s="18"/>
      <c r="E728" s="18">
        <v>25000</v>
      </c>
      <c r="F728" s="18">
        <v>25000</v>
      </c>
    </row>
    <row r="729" spans="1:6" x14ac:dyDescent="0.3">
      <c r="A729" s="17" t="s">
        <v>3956</v>
      </c>
      <c r="B729" s="18"/>
      <c r="C729" s="18">
        <v>1200</v>
      </c>
      <c r="D729" s="18"/>
      <c r="E729" s="18"/>
      <c r="F729" s="18">
        <v>1200</v>
      </c>
    </row>
    <row r="730" spans="1:6" x14ac:dyDescent="0.3">
      <c r="A730" s="17" t="s">
        <v>2660</v>
      </c>
      <c r="B730" s="18">
        <v>20000</v>
      </c>
      <c r="C730" s="18"/>
      <c r="D730" s="18"/>
      <c r="E730" s="18"/>
      <c r="F730" s="18">
        <v>20000</v>
      </c>
    </row>
    <row r="731" spans="1:6" x14ac:dyDescent="0.3">
      <c r="A731" s="17" t="s">
        <v>848</v>
      </c>
      <c r="B731" s="18"/>
      <c r="C731" s="18"/>
      <c r="D731" s="18"/>
      <c r="E731" s="18">
        <v>10</v>
      </c>
      <c r="F731" s="18">
        <v>10</v>
      </c>
    </row>
    <row r="732" spans="1:6" x14ac:dyDescent="0.3">
      <c r="A732" s="17" t="s">
        <v>2250</v>
      </c>
      <c r="B732" s="18"/>
      <c r="C732" s="18"/>
      <c r="D732" s="18"/>
      <c r="E732" s="18">
        <v>3500</v>
      </c>
      <c r="F732" s="18">
        <v>3500</v>
      </c>
    </row>
    <row r="733" spans="1:6" x14ac:dyDescent="0.3">
      <c r="A733" s="17" t="s">
        <v>1226</v>
      </c>
      <c r="B733" s="18">
        <v>3000</v>
      </c>
      <c r="C733" s="18"/>
      <c r="D733" s="18"/>
      <c r="E733" s="18"/>
      <c r="F733" s="18">
        <v>3000</v>
      </c>
    </row>
    <row r="734" spans="1:6" x14ac:dyDescent="0.3">
      <c r="A734" s="17" t="s">
        <v>1549</v>
      </c>
      <c r="B734" s="18"/>
      <c r="C734" s="18">
        <v>700</v>
      </c>
      <c r="D734" s="18"/>
      <c r="E734" s="18"/>
      <c r="F734" s="18">
        <v>700</v>
      </c>
    </row>
    <row r="735" spans="1:6" x14ac:dyDescent="0.3">
      <c r="A735" s="17" t="s">
        <v>333</v>
      </c>
      <c r="B735" s="18"/>
      <c r="C735" s="18"/>
      <c r="D735" s="18"/>
      <c r="E735" s="18">
        <v>100000</v>
      </c>
      <c r="F735" s="18">
        <v>100000</v>
      </c>
    </row>
    <row r="736" spans="1:6" x14ac:dyDescent="0.3">
      <c r="A736" s="17" t="s">
        <v>1027</v>
      </c>
      <c r="B736" s="18"/>
      <c r="C736" s="18"/>
      <c r="D736" s="18"/>
      <c r="E736" s="18">
        <v>7000</v>
      </c>
      <c r="F736" s="18">
        <v>7000</v>
      </c>
    </row>
    <row r="737" spans="1:6" x14ac:dyDescent="0.3">
      <c r="A737" s="17" t="s">
        <v>1615</v>
      </c>
      <c r="B737" s="18"/>
      <c r="C737" s="18"/>
      <c r="D737" s="18"/>
      <c r="E737" s="18">
        <v>5000</v>
      </c>
      <c r="F737" s="18">
        <v>5000</v>
      </c>
    </row>
    <row r="738" spans="1:6" x14ac:dyDescent="0.3">
      <c r="A738" s="17" t="s">
        <v>2269</v>
      </c>
      <c r="B738" s="18"/>
      <c r="C738" s="18"/>
      <c r="D738" s="18"/>
      <c r="E738" s="18">
        <v>28000</v>
      </c>
      <c r="F738" s="18">
        <v>28000</v>
      </c>
    </row>
    <row r="739" spans="1:6" x14ac:dyDescent="0.3">
      <c r="A739" s="17" t="s">
        <v>1912</v>
      </c>
      <c r="B739" s="18"/>
      <c r="C739" s="18">
        <v>42500</v>
      </c>
      <c r="D739" s="18"/>
      <c r="E739" s="18"/>
      <c r="F739" s="18">
        <v>42500</v>
      </c>
    </row>
    <row r="740" spans="1:6" x14ac:dyDescent="0.3">
      <c r="A740" s="17" t="s">
        <v>4</v>
      </c>
      <c r="B740" s="18"/>
      <c r="C740" s="18"/>
      <c r="D740" s="18"/>
      <c r="E740" s="18">
        <v>500</v>
      </c>
      <c r="F740" s="18">
        <v>500</v>
      </c>
    </row>
    <row r="741" spans="1:6" x14ac:dyDescent="0.3">
      <c r="A741" s="17" t="s">
        <v>3925</v>
      </c>
      <c r="B741" s="18"/>
      <c r="C741" s="18">
        <v>5000</v>
      </c>
      <c r="D741" s="18"/>
      <c r="E741" s="18"/>
      <c r="F741" s="18">
        <v>5000</v>
      </c>
    </row>
    <row r="742" spans="1:6" x14ac:dyDescent="0.3">
      <c r="A742" s="17" t="s">
        <v>220</v>
      </c>
      <c r="B742" s="18"/>
      <c r="C742" s="18">
        <v>5000</v>
      </c>
      <c r="D742" s="18"/>
      <c r="E742" s="18"/>
      <c r="F742" s="18">
        <v>5000</v>
      </c>
    </row>
    <row r="743" spans="1:6" x14ac:dyDescent="0.3">
      <c r="A743" s="17" t="s">
        <v>750</v>
      </c>
      <c r="B743" s="18"/>
      <c r="C743" s="18"/>
      <c r="D743" s="18"/>
      <c r="E743" s="18">
        <v>10000</v>
      </c>
      <c r="F743" s="18">
        <v>10000</v>
      </c>
    </row>
    <row r="744" spans="1:6" x14ac:dyDescent="0.3">
      <c r="A744" s="17" t="s">
        <v>1062</v>
      </c>
      <c r="B744" s="18">
        <v>4000</v>
      </c>
      <c r="C744" s="18"/>
      <c r="D744" s="18"/>
      <c r="E744" s="18"/>
      <c r="F744" s="18">
        <v>4000</v>
      </c>
    </row>
    <row r="745" spans="1:6" x14ac:dyDescent="0.3">
      <c r="A745" s="17" t="s">
        <v>562</v>
      </c>
      <c r="B745" s="18"/>
      <c r="C745" s="18">
        <v>15000</v>
      </c>
      <c r="D745" s="18"/>
      <c r="E745" s="18"/>
      <c r="F745" s="18">
        <v>15000</v>
      </c>
    </row>
    <row r="746" spans="1:6" x14ac:dyDescent="0.3">
      <c r="A746" s="17" t="s">
        <v>3616</v>
      </c>
      <c r="B746" s="18"/>
      <c r="C746" s="18"/>
      <c r="D746" s="18"/>
      <c r="E746" s="18">
        <v>2000</v>
      </c>
      <c r="F746" s="18">
        <v>2000</v>
      </c>
    </row>
    <row r="747" spans="1:6" x14ac:dyDescent="0.3">
      <c r="A747" s="17" t="s">
        <v>1151</v>
      </c>
      <c r="B747" s="18"/>
      <c r="C747" s="18">
        <v>2500</v>
      </c>
      <c r="D747" s="18"/>
      <c r="E747" s="18"/>
      <c r="F747" s="18">
        <v>2500</v>
      </c>
    </row>
    <row r="748" spans="1:6" x14ac:dyDescent="0.3">
      <c r="A748" s="17" t="s">
        <v>1015</v>
      </c>
      <c r="B748" s="18">
        <v>10000</v>
      </c>
      <c r="C748" s="18"/>
      <c r="D748" s="18"/>
      <c r="E748" s="18"/>
      <c r="F748" s="18">
        <v>10000</v>
      </c>
    </row>
    <row r="749" spans="1:6" x14ac:dyDescent="0.3">
      <c r="A749" s="17" t="s">
        <v>733</v>
      </c>
      <c r="B749" s="18"/>
      <c r="C749" s="18"/>
      <c r="D749" s="18"/>
      <c r="E749" s="18">
        <v>40</v>
      </c>
      <c r="F749" s="18">
        <v>40</v>
      </c>
    </row>
    <row r="750" spans="1:6" x14ac:dyDescent="0.3">
      <c r="A750" s="17" t="s">
        <v>1386</v>
      </c>
      <c r="B750" s="18"/>
      <c r="C750" s="18"/>
      <c r="D750" s="18"/>
      <c r="E750" s="18">
        <v>8000</v>
      </c>
      <c r="F750" s="18">
        <v>8000</v>
      </c>
    </row>
    <row r="751" spans="1:6" x14ac:dyDescent="0.3">
      <c r="A751" s="17" t="s">
        <v>3670</v>
      </c>
      <c r="B751" s="18"/>
      <c r="C751" s="18"/>
      <c r="D751" s="18"/>
      <c r="E751" s="18">
        <v>4000</v>
      </c>
      <c r="F751" s="18">
        <v>4000</v>
      </c>
    </row>
    <row r="752" spans="1:6" x14ac:dyDescent="0.3">
      <c r="A752" s="17" t="s">
        <v>3205</v>
      </c>
      <c r="B752" s="18"/>
      <c r="C752" s="18">
        <v>8000</v>
      </c>
      <c r="D752" s="18"/>
      <c r="E752" s="18"/>
      <c r="F752" s="18">
        <v>8000</v>
      </c>
    </row>
    <row r="753" spans="1:6" x14ac:dyDescent="0.3">
      <c r="A753" s="17" t="s">
        <v>1187</v>
      </c>
      <c r="B753" s="18"/>
      <c r="C753" s="18"/>
      <c r="D753" s="18"/>
      <c r="E753" s="18">
        <v>7500</v>
      </c>
      <c r="F753" s="18">
        <v>7500</v>
      </c>
    </row>
    <row r="754" spans="1:6" x14ac:dyDescent="0.3">
      <c r="A754" s="17" t="s">
        <v>2755</v>
      </c>
      <c r="B754" s="18"/>
      <c r="C754" s="18">
        <v>500</v>
      </c>
      <c r="D754" s="18"/>
      <c r="E754" s="18"/>
      <c r="F754" s="18">
        <v>500</v>
      </c>
    </row>
    <row r="755" spans="1:6" x14ac:dyDescent="0.3">
      <c r="A755" s="17" t="s">
        <v>2693</v>
      </c>
      <c r="B755" s="18"/>
      <c r="C755" s="18">
        <v>5000</v>
      </c>
      <c r="D755" s="18"/>
      <c r="E755" s="18"/>
      <c r="F755" s="18">
        <v>5000</v>
      </c>
    </row>
    <row r="756" spans="1:6" x14ac:dyDescent="0.3">
      <c r="A756" s="17" t="s">
        <v>3388</v>
      </c>
      <c r="B756" s="18"/>
      <c r="C756" s="18"/>
      <c r="D756" s="18"/>
      <c r="E756" s="18">
        <v>10000</v>
      </c>
      <c r="F756" s="18">
        <v>10000</v>
      </c>
    </row>
    <row r="757" spans="1:6" x14ac:dyDescent="0.3">
      <c r="A757" s="17" t="s">
        <v>1878</v>
      </c>
      <c r="B757" s="18"/>
      <c r="C757" s="18">
        <v>60</v>
      </c>
      <c r="D757" s="18"/>
      <c r="E757" s="18"/>
      <c r="F757" s="18">
        <v>60</v>
      </c>
    </row>
    <row r="758" spans="1:6" x14ac:dyDescent="0.3">
      <c r="A758" s="17" t="s">
        <v>2175</v>
      </c>
      <c r="B758" s="18"/>
      <c r="C758" s="18"/>
      <c r="D758" s="18"/>
      <c r="E758" s="18">
        <v>4000</v>
      </c>
      <c r="F758" s="18">
        <v>4000</v>
      </c>
    </row>
    <row r="759" spans="1:6" x14ac:dyDescent="0.3">
      <c r="A759" s="17" t="s">
        <v>3406</v>
      </c>
      <c r="B759" s="18"/>
      <c r="C759" s="18"/>
      <c r="D759" s="18"/>
      <c r="E759" s="18">
        <v>2000</v>
      </c>
      <c r="F759" s="18">
        <v>2000</v>
      </c>
    </row>
    <row r="760" spans="1:6" x14ac:dyDescent="0.3">
      <c r="A760" s="17" t="s">
        <v>3538</v>
      </c>
      <c r="B760" s="18"/>
      <c r="C760" s="18"/>
      <c r="D760" s="18"/>
      <c r="E760" s="18">
        <v>600</v>
      </c>
      <c r="F760" s="18">
        <v>600</v>
      </c>
    </row>
    <row r="761" spans="1:6" x14ac:dyDescent="0.3">
      <c r="A761" s="17" t="s">
        <v>2089</v>
      </c>
      <c r="B761" s="18"/>
      <c r="C761" s="18"/>
      <c r="D761" s="18"/>
      <c r="E761" s="18">
        <v>3000</v>
      </c>
      <c r="F761" s="18">
        <v>3000</v>
      </c>
    </row>
    <row r="762" spans="1:6" x14ac:dyDescent="0.3">
      <c r="A762" s="17" t="s">
        <v>2462</v>
      </c>
      <c r="B762" s="18"/>
      <c r="C762" s="18"/>
      <c r="D762" s="18"/>
      <c r="E762" s="18">
        <v>7500</v>
      </c>
      <c r="F762" s="18">
        <v>7500</v>
      </c>
    </row>
    <row r="763" spans="1:6" x14ac:dyDescent="0.3">
      <c r="A763" s="17" t="s">
        <v>670</v>
      </c>
      <c r="B763" s="18"/>
      <c r="C763" s="18">
        <v>200000</v>
      </c>
      <c r="D763" s="18"/>
      <c r="E763" s="18"/>
      <c r="F763" s="18">
        <v>200000</v>
      </c>
    </row>
    <row r="764" spans="1:6" x14ac:dyDescent="0.3">
      <c r="A764" s="17" t="s">
        <v>1733</v>
      </c>
      <c r="B764" s="18"/>
      <c r="C764" s="18">
        <v>4000</v>
      </c>
      <c r="D764" s="18"/>
      <c r="E764" s="18"/>
      <c r="F764" s="18">
        <v>4000</v>
      </c>
    </row>
    <row r="765" spans="1:6" x14ac:dyDescent="0.3">
      <c r="A765" s="17" t="s">
        <v>728</v>
      </c>
      <c r="B765" s="18"/>
      <c r="C765" s="18"/>
      <c r="D765" s="18"/>
      <c r="E765" s="18">
        <v>3500</v>
      </c>
      <c r="F765" s="18">
        <v>3500</v>
      </c>
    </row>
    <row r="766" spans="1:6" x14ac:dyDescent="0.3">
      <c r="A766" s="17" t="s">
        <v>3202</v>
      </c>
      <c r="B766" s="18"/>
      <c r="C766" s="18">
        <v>5000</v>
      </c>
      <c r="D766" s="18"/>
      <c r="E766" s="18"/>
      <c r="F766" s="18">
        <v>5000</v>
      </c>
    </row>
    <row r="767" spans="1:6" x14ac:dyDescent="0.3">
      <c r="A767" s="17" t="s">
        <v>1689</v>
      </c>
      <c r="B767" s="18"/>
      <c r="C767" s="18"/>
      <c r="D767" s="18">
        <v>4000</v>
      </c>
      <c r="E767" s="18"/>
      <c r="F767" s="18">
        <v>4000</v>
      </c>
    </row>
    <row r="768" spans="1:6" x14ac:dyDescent="0.3">
      <c r="A768" s="17" t="s">
        <v>543</v>
      </c>
      <c r="B768" s="18"/>
      <c r="C768" s="18">
        <v>250000</v>
      </c>
      <c r="D768" s="18"/>
      <c r="E768" s="18"/>
      <c r="F768" s="18">
        <v>250000</v>
      </c>
    </row>
    <row r="769" spans="1:6" x14ac:dyDescent="0.3">
      <c r="A769" s="17" t="s">
        <v>1918</v>
      </c>
      <c r="B769" s="18"/>
      <c r="C769" s="18">
        <v>390000</v>
      </c>
      <c r="D769" s="18"/>
      <c r="E769" s="18"/>
      <c r="F769" s="18">
        <v>390000</v>
      </c>
    </row>
    <row r="770" spans="1:6" x14ac:dyDescent="0.3">
      <c r="A770" s="17" t="s">
        <v>2866</v>
      </c>
      <c r="B770" s="18"/>
      <c r="C770" s="18">
        <v>5000</v>
      </c>
      <c r="D770" s="18"/>
      <c r="E770" s="18"/>
      <c r="F770" s="18">
        <v>5000</v>
      </c>
    </row>
    <row r="771" spans="1:6" x14ac:dyDescent="0.3">
      <c r="A771" s="17" t="s">
        <v>3269</v>
      </c>
      <c r="B771" s="18"/>
      <c r="C771" s="18"/>
      <c r="D771" s="18"/>
      <c r="E771" s="18">
        <v>8000</v>
      </c>
      <c r="F771" s="18">
        <v>8000</v>
      </c>
    </row>
    <row r="772" spans="1:6" x14ac:dyDescent="0.3">
      <c r="A772" s="17" t="s">
        <v>4040</v>
      </c>
      <c r="B772" s="18"/>
      <c r="C772" s="18">
        <v>600</v>
      </c>
      <c r="D772" s="18"/>
      <c r="E772" s="18"/>
      <c r="F772" s="18">
        <v>600</v>
      </c>
    </row>
    <row r="773" spans="1:6" x14ac:dyDescent="0.3">
      <c r="A773" s="17" t="s">
        <v>17</v>
      </c>
      <c r="B773" s="18"/>
      <c r="C773" s="18"/>
      <c r="D773" s="18"/>
      <c r="E773" s="18">
        <v>2000</v>
      </c>
      <c r="F773" s="18">
        <v>2000</v>
      </c>
    </row>
    <row r="774" spans="1:6" x14ac:dyDescent="0.3">
      <c r="A774" s="17" t="s">
        <v>3597</v>
      </c>
      <c r="B774" s="18"/>
      <c r="C774" s="18"/>
      <c r="D774" s="18"/>
      <c r="E774" s="18">
        <v>1000</v>
      </c>
      <c r="F774" s="18">
        <v>1000</v>
      </c>
    </row>
    <row r="775" spans="1:6" x14ac:dyDescent="0.3">
      <c r="A775" s="17" t="s">
        <v>977</v>
      </c>
      <c r="B775" s="18"/>
      <c r="C775" s="18">
        <v>150000</v>
      </c>
      <c r="D775" s="18"/>
      <c r="E775" s="18"/>
      <c r="F775" s="18">
        <v>150000</v>
      </c>
    </row>
    <row r="776" spans="1:6" x14ac:dyDescent="0.3">
      <c r="A776" s="17" t="s">
        <v>2709</v>
      </c>
      <c r="B776" s="18"/>
      <c r="C776" s="18"/>
      <c r="D776" s="18"/>
      <c r="E776" s="18">
        <v>50000</v>
      </c>
      <c r="F776" s="18">
        <v>50000</v>
      </c>
    </row>
    <row r="777" spans="1:6" x14ac:dyDescent="0.3">
      <c r="A777" s="17" t="s">
        <v>3438</v>
      </c>
      <c r="B777" s="18"/>
      <c r="C777" s="18"/>
      <c r="D777" s="18"/>
      <c r="E777" s="18">
        <v>1200</v>
      </c>
      <c r="F777" s="18">
        <v>1200</v>
      </c>
    </row>
    <row r="778" spans="1:6" x14ac:dyDescent="0.3">
      <c r="A778" s="17" t="s">
        <v>4073</v>
      </c>
      <c r="B778" s="18"/>
      <c r="C778" s="18">
        <v>15000</v>
      </c>
      <c r="D778" s="18"/>
      <c r="E778" s="18"/>
      <c r="F778" s="18">
        <v>15000</v>
      </c>
    </row>
    <row r="779" spans="1:6" x14ac:dyDescent="0.3">
      <c r="A779" s="17" t="s">
        <v>489</v>
      </c>
      <c r="B779" s="18"/>
      <c r="C779" s="18">
        <v>12000</v>
      </c>
      <c r="D779" s="18"/>
      <c r="E779" s="18"/>
      <c r="F779" s="18">
        <v>12000</v>
      </c>
    </row>
    <row r="780" spans="1:6" x14ac:dyDescent="0.3">
      <c r="A780" s="17" t="s">
        <v>3951</v>
      </c>
      <c r="B780" s="18"/>
      <c r="C780" s="18">
        <v>25000</v>
      </c>
      <c r="D780" s="18"/>
      <c r="E780" s="18"/>
      <c r="F780" s="18">
        <v>25000</v>
      </c>
    </row>
    <row r="781" spans="1:6" x14ac:dyDescent="0.3">
      <c r="A781" s="17" t="s">
        <v>805</v>
      </c>
      <c r="B781" s="18"/>
      <c r="C781" s="18"/>
      <c r="D781" s="18"/>
      <c r="E781" s="18">
        <v>5500</v>
      </c>
      <c r="F781" s="18">
        <v>5500</v>
      </c>
    </row>
    <row r="782" spans="1:6" x14ac:dyDescent="0.3">
      <c r="A782" s="17" t="s">
        <v>1841</v>
      </c>
      <c r="B782" s="18"/>
      <c r="C782" s="18"/>
      <c r="D782" s="18"/>
      <c r="E782" s="18">
        <v>900</v>
      </c>
      <c r="F782" s="18">
        <v>900</v>
      </c>
    </row>
    <row r="783" spans="1:6" x14ac:dyDescent="0.3">
      <c r="A783" s="17" t="s">
        <v>3478</v>
      </c>
      <c r="B783" s="18"/>
      <c r="C783" s="18"/>
      <c r="D783" s="18"/>
      <c r="E783" s="18">
        <v>1500</v>
      </c>
      <c r="F783" s="18">
        <v>1500</v>
      </c>
    </row>
    <row r="784" spans="1:6" x14ac:dyDescent="0.3">
      <c r="A784" s="17" t="s">
        <v>1596</v>
      </c>
      <c r="B784" s="18"/>
      <c r="C784" s="18">
        <v>100000</v>
      </c>
      <c r="D784" s="18"/>
      <c r="E784" s="18"/>
      <c r="F784" s="18">
        <v>100000</v>
      </c>
    </row>
    <row r="785" spans="1:6" x14ac:dyDescent="0.3">
      <c r="A785" s="17" t="s">
        <v>1820</v>
      </c>
      <c r="B785" s="18"/>
      <c r="C785" s="18">
        <v>1200</v>
      </c>
      <c r="D785" s="18"/>
      <c r="E785" s="18"/>
      <c r="F785" s="18">
        <v>1200</v>
      </c>
    </row>
    <row r="786" spans="1:6" x14ac:dyDescent="0.3">
      <c r="A786" s="17" t="s">
        <v>1965</v>
      </c>
      <c r="B786" s="18"/>
      <c r="C786" s="18"/>
      <c r="D786" s="18"/>
      <c r="E786" s="18">
        <v>89200</v>
      </c>
      <c r="F786" s="18">
        <v>89200</v>
      </c>
    </row>
    <row r="787" spans="1:6" x14ac:dyDescent="0.3">
      <c r="A787" s="17" t="s">
        <v>1743</v>
      </c>
      <c r="B787" s="18"/>
      <c r="C787" s="18"/>
      <c r="D787" s="18"/>
      <c r="E787" s="18">
        <v>2000</v>
      </c>
      <c r="F787" s="18">
        <v>2000</v>
      </c>
    </row>
    <row r="788" spans="1:6" x14ac:dyDescent="0.3">
      <c r="A788" s="17" t="s">
        <v>2547</v>
      </c>
      <c r="B788" s="18"/>
      <c r="C788" s="18"/>
      <c r="D788" s="18"/>
      <c r="E788" s="18">
        <v>5500</v>
      </c>
      <c r="F788" s="18">
        <v>5500</v>
      </c>
    </row>
    <row r="789" spans="1:6" x14ac:dyDescent="0.3">
      <c r="A789" s="17" t="s">
        <v>2542</v>
      </c>
      <c r="B789" s="18"/>
      <c r="C789" s="18"/>
      <c r="D789" s="18"/>
      <c r="E789" s="18">
        <v>700</v>
      </c>
      <c r="F789" s="18">
        <v>700</v>
      </c>
    </row>
    <row r="790" spans="1:6" x14ac:dyDescent="0.3">
      <c r="A790" s="17" t="s">
        <v>1510</v>
      </c>
      <c r="B790" s="18"/>
      <c r="C790" s="18"/>
      <c r="D790" s="18"/>
      <c r="E790" s="18">
        <v>17500</v>
      </c>
      <c r="F790" s="18">
        <v>17500</v>
      </c>
    </row>
    <row r="791" spans="1:6" x14ac:dyDescent="0.3">
      <c r="A791" s="17" t="s">
        <v>1876</v>
      </c>
      <c r="B791" s="18"/>
      <c r="C791" s="18">
        <v>10000</v>
      </c>
      <c r="D791" s="18"/>
      <c r="E791" s="18"/>
      <c r="F791" s="18">
        <v>10000</v>
      </c>
    </row>
    <row r="792" spans="1:6" x14ac:dyDescent="0.3">
      <c r="A792" s="17" t="s">
        <v>1506</v>
      </c>
      <c r="B792" s="18"/>
      <c r="C792" s="18"/>
      <c r="D792" s="18"/>
      <c r="E792" s="18">
        <v>16000</v>
      </c>
      <c r="F792" s="18">
        <v>16000</v>
      </c>
    </row>
    <row r="793" spans="1:6" x14ac:dyDescent="0.3">
      <c r="A793" s="17" t="s">
        <v>382</v>
      </c>
      <c r="B793" s="18"/>
      <c r="C793" s="18"/>
      <c r="D793" s="18"/>
      <c r="E793" s="18">
        <v>25000</v>
      </c>
      <c r="F793" s="18">
        <v>25000</v>
      </c>
    </row>
    <row r="794" spans="1:6" x14ac:dyDescent="0.3">
      <c r="A794" s="17" t="s">
        <v>1839</v>
      </c>
      <c r="B794" s="18"/>
      <c r="C794" s="18"/>
      <c r="D794" s="18"/>
      <c r="E794" s="18">
        <v>1000</v>
      </c>
      <c r="F794" s="18">
        <v>1000</v>
      </c>
    </row>
    <row r="795" spans="1:6" x14ac:dyDescent="0.3">
      <c r="A795" s="17" t="s">
        <v>2028</v>
      </c>
      <c r="B795" s="18"/>
      <c r="C795" s="18"/>
      <c r="D795" s="18"/>
      <c r="E795" s="18">
        <v>100000</v>
      </c>
      <c r="F795" s="18">
        <v>100000</v>
      </c>
    </row>
    <row r="796" spans="1:6" x14ac:dyDescent="0.3">
      <c r="A796" s="17" t="s">
        <v>2047</v>
      </c>
      <c r="B796" s="18"/>
      <c r="C796" s="18"/>
      <c r="D796" s="18"/>
      <c r="E796" s="18">
        <v>10000</v>
      </c>
      <c r="F796" s="18">
        <v>10000</v>
      </c>
    </row>
    <row r="797" spans="1:6" x14ac:dyDescent="0.3">
      <c r="A797" s="17" t="s">
        <v>2571</v>
      </c>
      <c r="B797" s="18">
        <v>100000</v>
      </c>
      <c r="C797" s="18"/>
      <c r="D797" s="18"/>
      <c r="E797" s="18"/>
      <c r="F797" s="18">
        <v>100000</v>
      </c>
    </row>
    <row r="798" spans="1:6" x14ac:dyDescent="0.3">
      <c r="A798" s="17" t="s">
        <v>508</v>
      </c>
      <c r="B798" s="18"/>
      <c r="C798" s="18">
        <v>20000</v>
      </c>
      <c r="D798" s="18"/>
      <c r="E798" s="18"/>
      <c r="F798" s="18">
        <v>20000</v>
      </c>
    </row>
    <row r="799" spans="1:6" x14ac:dyDescent="0.3">
      <c r="A799" s="17" t="s">
        <v>1556</v>
      </c>
      <c r="B799" s="18"/>
      <c r="C799" s="18">
        <v>750</v>
      </c>
      <c r="D799" s="18"/>
      <c r="E799" s="18"/>
      <c r="F799" s="18">
        <v>750</v>
      </c>
    </row>
    <row r="800" spans="1:6" x14ac:dyDescent="0.3">
      <c r="A800" s="17" t="s">
        <v>1764</v>
      </c>
      <c r="B800" s="18"/>
      <c r="C800" s="18"/>
      <c r="D800" s="18"/>
      <c r="E800" s="18">
        <v>12000</v>
      </c>
      <c r="F800" s="18">
        <v>12000</v>
      </c>
    </row>
    <row r="801" spans="1:6" x14ac:dyDescent="0.3">
      <c r="A801" s="17" t="s">
        <v>199</v>
      </c>
      <c r="B801" s="18"/>
      <c r="C801" s="18">
        <v>2500</v>
      </c>
      <c r="D801" s="18"/>
      <c r="E801" s="18"/>
      <c r="F801" s="18">
        <v>2500</v>
      </c>
    </row>
    <row r="802" spans="1:6" x14ac:dyDescent="0.3">
      <c r="A802" s="17" t="s">
        <v>2877</v>
      </c>
      <c r="B802" s="18"/>
      <c r="C802" s="18">
        <v>6000</v>
      </c>
      <c r="D802" s="18"/>
      <c r="E802" s="18"/>
      <c r="F802" s="18">
        <v>6000</v>
      </c>
    </row>
    <row r="803" spans="1:6" x14ac:dyDescent="0.3">
      <c r="A803" s="17" t="s">
        <v>3309</v>
      </c>
      <c r="B803" s="18"/>
      <c r="C803" s="18"/>
      <c r="D803" s="18"/>
      <c r="E803" s="18">
        <v>350</v>
      </c>
      <c r="F803" s="18">
        <v>350</v>
      </c>
    </row>
    <row r="804" spans="1:6" x14ac:dyDescent="0.3">
      <c r="A804" s="17" t="s">
        <v>2847</v>
      </c>
      <c r="B804" s="18"/>
      <c r="C804" s="18">
        <v>2000</v>
      </c>
      <c r="D804" s="18"/>
      <c r="E804" s="18"/>
      <c r="F804" s="18">
        <v>2000</v>
      </c>
    </row>
    <row r="805" spans="1:6" x14ac:dyDescent="0.3">
      <c r="A805" s="17" t="s">
        <v>3045</v>
      </c>
      <c r="B805" s="18"/>
      <c r="C805" s="18"/>
      <c r="D805" s="18"/>
      <c r="E805" s="18">
        <v>4000</v>
      </c>
      <c r="F805" s="18">
        <v>4000</v>
      </c>
    </row>
    <row r="806" spans="1:6" x14ac:dyDescent="0.3">
      <c r="A806" s="17" t="s">
        <v>3215</v>
      </c>
      <c r="B806" s="18"/>
      <c r="C806" s="18"/>
      <c r="D806" s="18"/>
      <c r="E806" s="18">
        <v>35000</v>
      </c>
      <c r="F806" s="18">
        <v>35000</v>
      </c>
    </row>
    <row r="807" spans="1:6" x14ac:dyDescent="0.3">
      <c r="A807" s="17" t="s">
        <v>3768</v>
      </c>
      <c r="B807" s="18"/>
      <c r="C807" s="18"/>
      <c r="D807" s="18"/>
      <c r="E807" s="18">
        <v>1000</v>
      </c>
      <c r="F807" s="18">
        <v>1000</v>
      </c>
    </row>
    <row r="808" spans="1:6" x14ac:dyDescent="0.3">
      <c r="A808" s="17" t="s">
        <v>1802</v>
      </c>
      <c r="B808" s="18"/>
      <c r="C808" s="18">
        <v>17000</v>
      </c>
      <c r="D808" s="18"/>
      <c r="E808" s="18"/>
      <c r="F808" s="18">
        <v>17000</v>
      </c>
    </row>
    <row r="809" spans="1:6" x14ac:dyDescent="0.3">
      <c r="A809" s="17" t="s">
        <v>3926</v>
      </c>
      <c r="B809" s="18"/>
      <c r="C809" s="18">
        <v>20000</v>
      </c>
      <c r="D809" s="18"/>
      <c r="E809" s="18"/>
      <c r="F809" s="18">
        <v>20000</v>
      </c>
    </row>
    <row r="810" spans="1:6" x14ac:dyDescent="0.3">
      <c r="A810" s="17" t="s">
        <v>1565</v>
      </c>
      <c r="B810" s="18">
        <v>10000</v>
      </c>
      <c r="C810" s="18"/>
      <c r="D810" s="18"/>
      <c r="E810" s="18"/>
      <c r="F810" s="18">
        <v>10000</v>
      </c>
    </row>
    <row r="811" spans="1:6" x14ac:dyDescent="0.3">
      <c r="A811" s="17" t="s">
        <v>3552</v>
      </c>
      <c r="B811" s="18"/>
      <c r="C811" s="18"/>
      <c r="D811" s="18"/>
      <c r="E811" s="18">
        <v>5500</v>
      </c>
      <c r="F811" s="18">
        <v>5500</v>
      </c>
    </row>
    <row r="812" spans="1:6" x14ac:dyDescent="0.3">
      <c r="A812" s="17" t="s">
        <v>4084</v>
      </c>
      <c r="B812" s="18"/>
      <c r="C812" s="18">
        <v>2000</v>
      </c>
      <c r="D812" s="18"/>
      <c r="E812" s="18"/>
      <c r="F812" s="18">
        <v>2000</v>
      </c>
    </row>
    <row r="813" spans="1:6" x14ac:dyDescent="0.3">
      <c r="A813" s="17" t="s">
        <v>2298</v>
      </c>
      <c r="B813" s="18"/>
      <c r="C813" s="18"/>
      <c r="D813" s="18"/>
      <c r="E813" s="18">
        <v>1000</v>
      </c>
      <c r="F813" s="18">
        <v>1000</v>
      </c>
    </row>
    <row r="814" spans="1:6" x14ac:dyDescent="0.3">
      <c r="A814" s="17" t="s">
        <v>523</v>
      </c>
      <c r="B814" s="18"/>
      <c r="C814" s="18"/>
      <c r="D814" s="18"/>
      <c r="E814" s="18">
        <v>3000</v>
      </c>
      <c r="F814" s="18">
        <v>3000</v>
      </c>
    </row>
    <row r="815" spans="1:6" x14ac:dyDescent="0.3">
      <c r="A815" s="17" t="s">
        <v>532</v>
      </c>
      <c r="B815" s="18"/>
      <c r="C815" s="18"/>
      <c r="D815" s="18"/>
      <c r="E815" s="18">
        <v>4000</v>
      </c>
      <c r="F815" s="18">
        <v>4000</v>
      </c>
    </row>
    <row r="816" spans="1:6" x14ac:dyDescent="0.3">
      <c r="A816" s="17" t="s">
        <v>2500</v>
      </c>
      <c r="B816" s="18"/>
      <c r="C816" s="18"/>
      <c r="D816" s="18"/>
      <c r="E816" s="18">
        <v>600</v>
      </c>
      <c r="F816" s="18">
        <v>600</v>
      </c>
    </row>
    <row r="817" spans="1:6" x14ac:dyDescent="0.3">
      <c r="A817" s="17" t="s">
        <v>2541</v>
      </c>
      <c r="B817" s="18"/>
      <c r="C817" s="18"/>
      <c r="D817" s="18"/>
      <c r="E817" s="18">
        <v>3500</v>
      </c>
      <c r="F817" s="18">
        <v>3500</v>
      </c>
    </row>
    <row r="818" spans="1:6" x14ac:dyDescent="0.3">
      <c r="A818" s="17" t="s">
        <v>162</v>
      </c>
      <c r="B818" s="18"/>
      <c r="C818" s="18">
        <v>5000</v>
      </c>
      <c r="D818" s="18"/>
      <c r="E818" s="18"/>
      <c r="F818" s="18">
        <v>5000</v>
      </c>
    </row>
    <row r="819" spans="1:6" x14ac:dyDescent="0.3">
      <c r="A819" s="17" t="s">
        <v>2201</v>
      </c>
      <c r="B819" s="18"/>
      <c r="C819" s="18"/>
      <c r="D819" s="18"/>
      <c r="E819" s="18">
        <v>2000</v>
      </c>
      <c r="F819" s="18">
        <v>2000</v>
      </c>
    </row>
    <row r="820" spans="1:6" x14ac:dyDescent="0.3">
      <c r="A820" s="17" t="s">
        <v>1349</v>
      </c>
      <c r="B820" s="18"/>
      <c r="C820" s="18"/>
      <c r="D820" s="18"/>
      <c r="E820" s="18">
        <v>5875</v>
      </c>
      <c r="F820" s="18">
        <v>5875</v>
      </c>
    </row>
    <row r="821" spans="1:6" x14ac:dyDescent="0.3">
      <c r="A821" s="17" t="s">
        <v>2472</v>
      </c>
      <c r="B821" s="18"/>
      <c r="C821" s="18"/>
      <c r="D821" s="18"/>
      <c r="E821" s="18">
        <v>500</v>
      </c>
      <c r="F821" s="18">
        <v>500</v>
      </c>
    </row>
    <row r="822" spans="1:6" x14ac:dyDescent="0.3">
      <c r="A822" s="17" t="s">
        <v>1952</v>
      </c>
      <c r="B822" s="18"/>
      <c r="C822" s="18"/>
      <c r="D822" s="18"/>
      <c r="E822" s="18">
        <v>50000</v>
      </c>
      <c r="F822" s="18">
        <v>50000</v>
      </c>
    </row>
    <row r="823" spans="1:6" x14ac:dyDescent="0.3">
      <c r="A823" s="17" t="s">
        <v>3701</v>
      </c>
      <c r="B823" s="18"/>
      <c r="C823" s="18"/>
      <c r="D823" s="18"/>
      <c r="E823" s="18">
        <v>300</v>
      </c>
      <c r="F823" s="18">
        <v>300</v>
      </c>
    </row>
    <row r="824" spans="1:6" x14ac:dyDescent="0.3">
      <c r="A824" s="17" t="s">
        <v>441</v>
      </c>
      <c r="B824" s="18"/>
      <c r="C824" s="18">
        <v>5000</v>
      </c>
      <c r="D824" s="18"/>
      <c r="E824" s="18"/>
      <c r="F824" s="18">
        <v>5000</v>
      </c>
    </row>
    <row r="825" spans="1:6" x14ac:dyDescent="0.3">
      <c r="A825" s="17" t="s">
        <v>149</v>
      </c>
      <c r="B825" s="18">
        <v>7000</v>
      </c>
      <c r="C825" s="18"/>
      <c r="D825" s="18"/>
      <c r="E825" s="18"/>
      <c r="F825" s="18">
        <v>7000</v>
      </c>
    </row>
    <row r="826" spans="1:6" x14ac:dyDescent="0.3">
      <c r="A826" s="17" t="s">
        <v>1524</v>
      </c>
      <c r="B826" s="18"/>
      <c r="C826" s="18"/>
      <c r="D826" s="18"/>
      <c r="E826" s="18">
        <v>18500</v>
      </c>
      <c r="F826" s="18">
        <v>18500</v>
      </c>
    </row>
    <row r="827" spans="1:6" x14ac:dyDescent="0.3">
      <c r="A827" s="17" t="s">
        <v>1144</v>
      </c>
      <c r="B827" s="18"/>
      <c r="C827" s="18">
        <v>45000</v>
      </c>
      <c r="D827" s="18"/>
      <c r="E827" s="18"/>
      <c r="F827" s="18">
        <v>45000</v>
      </c>
    </row>
    <row r="828" spans="1:6" x14ac:dyDescent="0.3">
      <c r="A828" s="17" t="s">
        <v>2909</v>
      </c>
      <c r="B828" s="18"/>
      <c r="C828" s="18">
        <v>180000</v>
      </c>
      <c r="D828" s="18"/>
      <c r="E828" s="18"/>
      <c r="F828" s="18">
        <v>180000</v>
      </c>
    </row>
    <row r="829" spans="1:6" x14ac:dyDescent="0.3">
      <c r="A829" s="17" t="s">
        <v>2691</v>
      </c>
      <c r="B829" s="18"/>
      <c r="C829" s="18">
        <v>65000</v>
      </c>
      <c r="D829" s="18"/>
      <c r="E829" s="18"/>
      <c r="F829" s="18">
        <v>65000</v>
      </c>
    </row>
    <row r="830" spans="1:6" x14ac:dyDescent="0.3">
      <c r="A830" s="17" t="s">
        <v>2307</v>
      </c>
      <c r="B830" s="18"/>
      <c r="C830" s="18"/>
      <c r="D830" s="18"/>
      <c r="E830" s="18">
        <v>3500</v>
      </c>
      <c r="F830" s="18">
        <v>3500</v>
      </c>
    </row>
    <row r="831" spans="1:6" x14ac:dyDescent="0.3">
      <c r="A831" s="17" t="s">
        <v>718</v>
      </c>
      <c r="B831" s="18"/>
      <c r="C831" s="18">
        <v>100000</v>
      </c>
      <c r="D831" s="18"/>
      <c r="E831" s="18"/>
      <c r="F831" s="18">
        <v>100000</v>
      </c>
    </row>
    <row r="832" spans="1:6" x14ac:dyDescent="0.3">
      <c r="A832" s="17" t="s">
        <v>2487</v>
      </c>
      <c r="B832" s="18"/>
      <c r="C832" s="18"/>
      <c r="D832" s="18"/>
      <c r="E832" s="18">
        <v>1500</v>
      </c>
      <c r="F832" s="18">
        <v>1500</v>
      </c>
    </row>
    <row r="833" spans="1:6" x14ac:dyDescent="0.3">
      <c r="A833" s="17" t="s">
        <v>2546</v>
      </c>
      <c r="B833" s="18"/>
      <c r="C833" s="18"/>
      <c r="D833" s="18"/>
      <c r="E833" s="18">
        <v>3500</v>
      </c>
      <c r="F833" s="18">
        <v>3500</v>
      </c>
    </row>
    <row r="834" spans="1:6" x14ac:dyDescent="0.3">
      <c r="A834" s="17" t="s">
        <v>1310</v>
      </c>
      <c r="B834" s="18"/>
      <c r="C834" s="18"/>
      <c r="D834" s="18"/>
      <c r="E834" s="18">
        <v>11500</v>
      </c>
      <c r="F834" s="18">
        <v>11500</v>
      </c>
    </row>
    <row r="835" spans="1:6" x14ac:dyDescent="0.3">
      <c r="A835" s="17" t="s">
        <v>3116</v>
      </c>
      <c r="B835" s="18"/>
      <c r="C835" s="18">
        <v>750</v>
      </c>
      <c r="D835" s="18"/>
      <c r="E835" s="18"/>
      <c r="F835" s="18">
        <v>750</v>
      </c>
    </row>
    <row r="836" spans="1:6" x14ac:dyDescent="0.3">
      <c r="A836" s="17" t="s">
        <v>3695</v>
      </c>
      <c r="B836" s="18"/>
      <c r="C836" s="18"/>
      <c r="D836" s="18"/>
      <c r="E836" s="18">
        <v>5000</v>
      </c>
      <c r="F836" s="18">
        <v>5000</v>
      </c>
    </row>
    <row r="837" spans="1:6" x14ac:dyDescent="0.3">
      <c r="A837" s="17" t="s">
        <v>3716</v>
      </c>
      <c r="B837" s="18"/>
      <c r="C837" s="18"/>
      <c r="D837" s="18"/>
      <c r="E837" s="18">
        <v>200</v>
      </c>
      <c r="F837" s="18">
        <v>200</v>
      </c>
    </row>
    <row r="838" spans="1:6" x14ac:dyDescent="0.3">
      <c r="A838" s="17" t="s">
        <v>3270</v>
      </c>
      <c r="B838" s="18"/>
      <c r="C838" s="18"/>
      <c r="D838" s="18"/>
      <c r="E838" s="18">
        <v>1800</v>
      </c>
      <c r="F838" s="18">
        <v>1800</v>
      </c>
    </row>
    <row r="839" spans="1:6" x14ac:dyDescent="0.3">
      <c r="A839" s="17" t="s">
        <v>531</v>
      </c>
      <c r="B839" s="18"/>
      <c r="C839" s="18"/>
      <c r="D839" s="18"/>
      <c r="E839" s="18">
        <v>3405</v>
      </c>
      <c r="F839" s="18">
        <v>3405</v>
      </c>
    </row>
    <row r="840" spans="1:6" x14ac:dyDescent="0.3">
      <c r="A840" s="17" t="s">
        <v>3332</v>
      </c>
      <c r="B840" s="18"/>
      <c r="C840" s="18"/>
      <c r="D840" s="18"/>
      <c r="E840" s="18">
        <v>6000</v>
      </c>
      <c r="F840" s="18">
        <v>6000</v>
      </c>
    </row>
    <row r="841" spans="1:6" x14ac:dyDescent="0.3">
      <c r="A841" s="17" t="s">
        <v>2264</v>
      </c>
      <c r="B841" s="18"/>
      <c r="C841" s="18"/>
      <c r="D841" s="18"/>
      <c r="E841" s="18">
        <v>7500</v>
      </c>
      <c r="F841" s="18">
        <v>7500</v>
      </c>
    </row>
    <row r="842" spans="1:6" x14ac:dyDescent="0.3">
      <c r="A842" s="17" t="s">
        <v>3381</v>
      </c>
      <c r="B842" s="18"/>
      <c r="C842" s="18"/>
      <c r="D842" s="18"/>
      <c r="E842" s="18">
        <v>3500</v>
      </c>
      <c r="F842" s="18">
        <v>3500</v>
      </c>
    </row>
    <row r="843" spans="1:6" x14ac:dyDescent="0.3">
      <c r="A843" s="17" t="s">
        <v>1503</v>
      </c>
      <c r="B843" s="18"/>
      <c r="C843" s="18"/>
      <c r="D843" s="18"/>
      <c r="E843" s="18">
        <v>22000</v>
      </c>
      <c r="F843" s="18">
        <v>22000</v>
      </c>
    </row>
    <row r="844" spans="1:6" x14ac:dyDescent="0.3">
      <c r="A844" s="17" t="s">
        <v>3168</v>
      </c>
      <c r="B844" s="18"/>
      <c r="C844" s="18"/>
      <c r="D844" s="18"/>
      <c r="E844" s="18">
        <v>2500</v>
      </c>
      <c r="F844" s="18">
        <v>2500</v>
      </c>
    </row>
    <row r="845" spans="1:6" x14ac:dyDescent="0.3">
      <c r="A845" s="17" t="s">
        <v>927</v>
      </c>
      <c r="B845" s="18"/>
      <c r="C845" s="18">
        <v>7000</v>
      </c>
      <c r="D845" s="18"/>
      <c r="E845" s="18"/>
      <c r="F845" s="18">
        <v>7000</v>
      </c>
    </row>
    <row r="846" spans="1:6" x14ac:dyDescent="0.3">
      <c r="A846" s="17" t="s">
        <v>3821</v>
      </c>
      <c r="B846" s="18"/>
      <c r="C846" s="18"/>
      <c r="D846" s="18"/>
      <c r="E846" s="18">
        <v>250</v>
      </c>
      <c r="F846" s="18">
        <v>250</v>
      </c>
    </row>
    <row r="847" spans="1:6" x14ac:dyDescent="0.3">
      <c r="A847" s="17" t="s">
        <v>3744</v>
      </c>
      <c r="B847" s="18"/>
      <c r="C847" s="18">
        <v>2500</v>
      </c>
      <c r="D847" s="18"/>
      <c r="E847" s="18"/>
      <c r="F847" s="18">
        <v>2500</v>
      </c>
    </row>
    <row r="848" spans="1:6" x14ac:dyDescent="0.3">
      <c r="A848" s="17" t="s">
        <v>2348</v>
      </c>
      <c r="B848" s="18">
        <v>1000</v>
      </c>
      <c r="C848" s="18"/>
      <c r="D848" s="18"/>
      <c r="E848" s="18"/>
      <c r="F848" s="18">
        <v>1000</v>
      </c>
    </row>
    <row r="849" spans="1:6" x14ac:dyDescent="0.3">
      <c r="A849" s="17" t="s">
        <v>580</v>
      </c>
      <c r="B849" s="18"/>
      <c r="C849" s="18">
        <v>12000</v>
      </c>
      <c r="D849" s="18"/>
      <c r="E849" s="18"/>
      <c r="F849" s="18">
        <v>12000</v>
      </c>
    </row>
    <row r="850" spans="1:6" x14ac:dyDescent="0.3">
      <c r="A850" s="17" t="s">
        <v>2560</v>
      </c>
      <c r="B850" s="18"/>
      <c r="C850" s="18"/>
      <c r="D850" s="18"/>
      <c r="E850" s="18">
        <v>3000</v>
      </c>
      <c r="F850" s="18">
        <v>3000</v>
      </c>
    </row>
    <row r="851" spans="1:6" x14ac:dyDescent="0.3">
      <c r="A851" s="17" t="s">
        <v>1486</v>
      </c>
      <c r="B851" s="18"/>
      <c r="C851" s="18">
        <v>6700</v>
      </c>
      <c r="D851" s="18"/>
      <c r="E851" s="18"/>
      <c r="F851" s="18">
        <v>6700</v>
      </c>
    </row>
    <row r="852" spans="1:6" x14ac:dyDescent="0.3">
      <c r="A852" s="17" t="s">
        <v>853</v>
      </c>
      <c r="B852" s="18"/>
      <c r="C852" s="18"/>
      <c r="D852" s="18"/>
      <c r="E852" s="18">
        <v>3500</v>
      </c>
      <c r="F852" s="18">
        <v>3500</v>
      </c>
    </row>
    <row r="853" spans="1:6" x14ac:dyDescent="0.3">
      <c r="A853" s="17" t="s">
        <v>3117</v>
      </c>
      <c r="B853" s="18"/>
      <c r="C853" s="18">
        <v>1000</v>
      </c>
      <c r="D853" s="18"/>
      <c r="E853" s="18"/>
      <c r="F853" s="18">
        <v>1000</v>
      </c>
    </row>
    <row r="854" spans="1:6" x14ac:dyDescent="0.3">
      <c r="A854" s="17" t="s">
        <v>3104</v>
      </c>
      <c r="B854" s="18"/>
      <c r="C854" s="18">
        <v>4000</v>
      </c>
      <c r="D854" s="18"/>
      <c r="E854" s="18"/>
      <c r="F854" s="18">
        <v>4000</v>
      </c>
    </row>
    <row r="855" spans="1:6" x14ac:dyDescent="0.3">
      <c r="A855" s="17" t="s">
        <v>2583</v>
      </c>
      <c r="B855" s="18"/>
      <c r="C855" s="18">
        <v>1000</v>
      </c>
      <c r="D855" s="18"/>
      <c r="E855" s="18"/>
      <c r="F855" s="18">
        <v>1000</v>
      </c>
    </row>
    <row r="856" spans="1:6" x14ac:dyDescent="0.3">
      <c r="A856" s="17" t="s">
        <v>2292</v>
      </c>
      <c r="B856" s="18"/>
      <c r="C856" s="18"/>
      <c r="D856" s="18"/>
      <c r="E856" s="18">
        <v>2500</v>
      </c>
      <c r="F856" s="18">
        <v>2500</v>
      </c>
    </row>
    <row r="857" spans="1:6" x14ac:dyDescent="0.3">
      <c r="A857" s="17" t="s">
        <v>2946</v>
      </c>
      <c r="B857" s="18"/>
      <c r="C857" s="18">
        <v>2000</v>
      </c>
      <c r="D857" s="18"/>
      <c r="E857" s="18"/>
      <c r="F857" s="18">
        <v>2000</v>
      </c>
    </row>
    <row r="858" spans="1:6" x14ac:dyDescent="0.3">
      <c r="A858" s="17" t="s">
        <v>1242</v>
      </c>
      <c r="B858" s="18">
        <v>5000</v>
      </c>
      <c r="C858" s="18"/>
      <c r="D858" s="18"/>
      <c r="E858" s="18"/>
      <c r="F858" s="18">
        <v>5000</v>
      </c>
    </row>
    <row r="859" spans="1:6" x14ac:dyDescent="0.3">
      <c r="A859" s="17" t="s">
        <v>3107</v>
      </c>
      <c r="B859" s="18"/>
      <c r="C859" s="18">
        <v>40000</v>
      </c>
      <c r="D859" s="18"/>
      <c r="E859" s="18"/>
      <c r="F859" s="18">
        <v>40000</v>
      </c>
    </row>
    <row r="860" spans="1:6" x14ac:dyDescent="0.3">
      <c r="A860" s="17" t="s">
        <v>2981</v>
      </c>
      <c r="B860" s="18"/>
      <c r="C860" s="18"/>
      <c r="D860" s="18"/>
      <c r="E860" s="18">
        <v>4000</v>
      </c>
      <c r="F860" s="18">
        <v>4000</v>
      </c>
    </row>
    <row r="861" spans="1:6" x14ac:dyDescent="0.3">
      <c r="A861" s="17" t="s">
        <v>24</v>
      </c>
      <c r="B861" s="18"/>
      <c r="C861" s="18"/>
      <c r="D861" s="18"/>
      <c r="E861" s="18">
        <v>350</v>
      </c>
      <c r="F861" s="18">
        <v>350</v>
      </c>
    </row>
    <row r="862" spans="1:6" x14ac:dyDescent="0.3">
      <c r="A862" s="17" t="s">
        <v>3427</v>
      </c>
      <c r="B862" s="18"/>
      <c r="C862" s="18"/>
      <c r="D862" s="18"/>
      <c r="E862" s="18">
        <v>2000</v>
      </c>
      <c r="F862" s="18">
        <v>2000</v>
      </c>
    </row>
    <row r="863" spans="1:6" x14ac:dyDescent="0.3">
      <c r="A863" s="17" t="s">
        <v>3605</v>
      </c>
      <c r="B863" s="18"/>
      <c r="C863" s="18"/>
      <c r="D863" s="18"/>
      <c r="E863" s="18">
        <v>3000</v>
      </c>
      <c r="F863" s="18">
        <v>3000</v>
      </c>
    </row>
    <row r="864" spans="1:6" x14ac:dyDescent="0.3">
      <c r="A864" s="17" t="s">
        <v>3464</v>
      </c>
      <c r="B864" s="18"/>
      <c r="C864" s="18"/>
      <c r="D864" s="18"/>
      <c r="E864" s="18">
        <v>2000</v>
      </c>
      <c r="F864" s="18">
        <v>2000</v>
      </c>
    </row>
    <row r="865" spans="1:6" x14ac:dyDescent="0.3">
      <c r="A865" s="17" t="s">
        <v>3072</v>
      </c>
      <c r="B865" s="18"/>
      <c r="C865" s="18">
        <v>12000</v>
      </c>
      <c r="D865" s="18"/>
      <c r="E865" s="18"/>
      <c r="F865" s="18">
        <v>12000</v>
      </c>
    </row>
    <row r="866" spans="1:6" x14ac:dyDescent="0.3">
      <c r="A866" s="17" t="s">
        <v>2360</v>
      </c>
      <c r="B866" s="18">
        <v>7500</v>
      </c>
      <c r="C866" s="18"/>
      <c r="D866" s="18"/>
      <c r="E866" s="18"/>
      <c r="F866" s="18">
        <v>7500</v>
      </c>
    </row>
    <row r="867" spans="1:6" x14ac:dyDescent="0.3">
      <c r="A867" s="17" t="s">
        <v>2288</v>
      </c>
      <c r="B867" s="18"/>
      <c r="C867" s="18"/>
      <c r="D867" s="18"/>
      <c r="E867" s="18">
        <v>4500</v>
      </c>
      <c r="F867" s="18">
        <v>4500</v>
      </c>
    </row>
    <row r="868" spans="1:6" x14ac:dyDescent="0.3">
      <c r="A868" s="17" t="s">
        <v>2261</v>
      </c>
      <c r="B868" s="18"/>
      <c r="C868" s="18"/>
      <c r="D868" s="18"/>
      <c r="E868" s="18">
        <v>2500</v>
      </c>
      <c r="F868" s="18">
        <v>2500</v>
      </c>
    </row>
    <row r="869" spans="1:6" x14ac:dyDescent="0.3">
      <c r="A869" s="17" t="s">
        <v>3083</v>
      </c>
      <c r="B869" s="18"/>
      <c r="C869" s="18">
        <v>20000</v>
      </c>
      <c r="D869" s="18"/>
      <c r="E869" s="18"/>
      <c r="F869" s="18">
        <v>20000</v>
      </c>
    </row>
    <row r="870" spans="1:6" x14ac:dyDescent="0.3">
      <c r="A870" s="17" t="s">
        <v>2973</v>
      </c>
      <c r="B870" s="18"/>
      <c r="C870" s="18"/>
      <c r="D870" s="18"/>
      <c r="E870" s="18">
        <v>5000</v>
      </c>
      <c r="F870" s="18">
        <v>5000</v>
      </c>
    </row>
    <row r="871" spans="1:6" x14ac:dyDescent="0.3">
      <c r="A871" s="17" t="s">
        <v>946</v>
      </c>
      <c r="B871" s="18"/>
      <c r="C871" s="18">
        <v>100000</v>
      </c>
      <c r="D871" s="18"/>
      <c r="E871" s="18"/>
      <c r="F871" s="18">
        <v>100000</v>
      </c>
    </row>
    <row r="872" spans="1:6" x14ac:dyDescent="0.3">
      <c r="A872" s="17" t="s">
        <v>1261</v>
      </c>
      <c r="B872" s="18"/>
      <c r="C872" s="18"/>
      <c r="D872" s="18"/>
      <c r="E872" s="18">
        <v>3300</v>
      </c>
      <c r="F872" s="18">
        <v>3300</v>
      </c>
    </row>
    <row r="873" spans="1:6" x14ac:dyDescent="0.3">
      <c r="A873" s="17" t="s">
        <v>334</v>
      </c>
      <c r="B873" s="18"/>
      <c r="C873" s="18"/>
      <c r="D873" s="18"/>
      <c r="E873" s="18">
        <v>40000</v>
      </c>
      <c r="F873" s="18">
        <v>40000</v>
      </c>
    </row>
    <row r="874" spans="1:6" x14ac:dyDescent="0.3">
      <c r="A874" s="17" t="s">
        <v>3661</v>
      </c>
      <c r="B874" s="18"/>
      <c r="C874" s="18"/>
      <c r="D874" s="18"/>
      <c r="E874" s="18">
        <v>800</v>
      </c>
      <c r="F874" s="18">
        <v>800</v>
      </c>
    </row>
    <row r="875" spans="1:6" x14ac:dyDescent="0.3">
      <c r="A875" s="17" t="s">
        <v>1315</v>
      </c>
      <c r="B875" s="18">
        <v>180000</v>
      </c>
      <c r="C875" s="18"/>
      <c r="D875" s="18"/>
      <c r="E875" s="18"/>
      <c r="F875" s="18">
        <v>180000</v>
      </c>
    </row>
    <row r="876" spans="1:6" x14ac:dyDescent="0.3">
      <c r="A876" s="17" t="s">
        <v>666</v>
      </c>
      <c r="B876" s="18"/>
      <c r="C876" s="18">
        <v>10000</v>
      </c>
      <c r="D876" s="18"/>
      <c r="E876" s="18"/>
      <c r="F876" s="18">
        <v>10000</v>
      </c>
    </row>
    <row r="877" spans="1:6" x14ac:dyDescent="0.3">
      <c r="A877" s="17" t="s">
        <v>2584</v>
      </c>
      <c r="B877" s="18"/>
      <c r="C877" s="18">
        <v>10000</v>
      </c>
      <c r="D877" s="18"/>
      <c r="E877" s="18"/>
      <c r="F877" s="18">
        <v>10000</v>
      </c>
    </row>
    <row r="878" spans="1:6" x14ac:dyDescent="0.3">
      <c r="A878" s="17" t="s">
        <v>1633</v>
      </c>
      <c r="B878" s="18"/>
      <c r="C878" s="18"/>
      <c r="D878" s="18"/>
      <c r="E878" s="18">
        <v>4000</v>
      </c>
      <c r="F878" s="18">
        <v>4000</v>
      </c>
    </row>
    <row r="879" spans="1:6" x14ac:dyDescent="0.3">
      <c r="A879" s="17" t="s">
        <v>2502</v>
      </c>
      <c r="B879" s="18"/>
      <c r="C879" s="18">
        <v>110000</v>
      </c>
      <c r="D879" s="18"/>
      <c r="E879" s="18"/>
      <c r="F879" s="18">
        <v>110000</v>
      </c>
    </row>
    <row r="880" spans="1:6" x14ac:dyDescent="0.3">
      <c r="A880" s="17" t="s">
        <v>2403</v>
      </c>
      <c r="B880" s="18"/>
      <c r="C880" s="18">
        <v>12000</v>
      </c>
      <c r="D880" s="18"/>
      <c r="E880" s="18"/>
      <c r="F880" s="18">
        <v>12000</v>
      </c>
    </row>
    <row r="881" spans="1:6" x14ac:dyDescent="0.3">
      <c r="A881" s="17" t="s">
        <v>1166</v>
      </c>
      <c r="B881" s="18"/>
      <c r="C881" s="18">
        <v>10000</v>
      </c>
      <c r="D881" s="18"/>
      <c r="E881" s="18"/>
      <c r="F881" s="18">
        <v>10000</v>
      </c>
    </row>
    <row r="882" spans="1:6" x14ac:dyDescent="0.3">
      <c r="A882" s="17" t="s">
        <v>2438</v>
      </c>
      <c r="B882" s="18"/>
      <c r="C882" s="18">
        <v>8000</v>
      </c>
      <c r="D882" s="18"/>
      <c r="E882" s="18"/>
      <c r="F882" s="18">
        <v>8000</v>
      </c>
    </row>
    <row r="883" spans="1:6" x14ac:dyDescent="0.3">
      <c r="A883" s="17" t="s">
        <v>2987</v>
      </c>
      <c r="B883" s="18"/>
      <c r="C883" s="18"/>
      <c r="D883" s="18"/>
      <c r="E883" s="18">
        <v>25000</v>
      </c>
      <c r="F883" s="18">
        <v>25000</v>
      </c>
    </row>
    <row r="884" spans="1:6" x14ac:dyDescent="0.3">
      <c r="A884" s="17" t="s">
        <v>1859</v>
      </c>
      <c r="B884" s="18"/>
      <c r="C884" s="18"/>
      <c r="D884" s="18"/>
      <c r="E884" s="18">
        <v>5555.55</v>
      </c>
      <c r="F884" s="18">
        <v>5555.55</v>
      </c>
    </row>
    <row r="885" spans="1:6" x14ac:dyDescent="0.3">
      <c r="A885" s="17" t="s">
        <v>2988</v>
      </c>
      <c r="B885" s="18"/>
      <c r="C885" s="18"/>
      <c r="D885" s="18"/>
      <c r="E885" s="18">
        <v>1000</v>
      </c>
      <c r="F885" s="18">
        <v>1000</v>
      </c>
    </row>
    <row r="886" spans="1:6" x14ac:dyDescent="0.3">
      <c r="A886" s="17" t="s">
        <v>847</v>
      </c>
      <c r="B886" s="18"/>
      <c r="C886" s="18"/>
      <c r="D886" s="18"/>
      <c r="E886" s="18">
        <v>1100</v>
      </c>
      <c r="F886" s="18">
        <v>1100</v>
      </c>
    </row>
    <row r="887" spans="1:6" x14ac:dyDescent="0.3">
      <c r="A887" s="17" t="s">
        <v>100</v>
      </c>
      <c r="B887" s="18"/>
      <c r="C887" s="18"/>
      <c r="D887" s="18"/>
      <c r="E887" s="18">
        <v>3200</v>
      </c>
      <c r="F887" s="18">
        <v>3200</v>
      </c>
    </row>
    <row r="888" spans="1:6" x14ac:dyDescent="0.3">
      <c r="A888" s="17" t="s">
        <v>2342</v>
      </c>
      <c r="B888" s="18">
        <v>5000</v>
      </c>
      <c r="C888" s="18"/>
      <c r="D888" s="18"/>
      <c r="E888" s="18"/>
      <c r="F888" s="18">
        <v>5000</v>
      </c>
    </row>
    <row r="889" spans="1:6" x14ac:dyDescent="0.3">
      <c r="A889" s="17" t="s">
        <v>3178</v>
      </c>
      <c r="B889" s="18"/>
      <c r="C889" s="18"/>
      <c r="D889" s="18"/>
      <c r="E889" s="18">
        <v>1500</v>
      </c>
      <c r="F889" s="18">
        <v>1500</v>
      </c>
    </row>
    <row r="890" spans="1:6" x14ac:dyDescent="0.3">
      <c r="A890" s="17" t="s">
        <v>2731</v>
      </c>
      <c r="B890" s="18"/>
      <c r="C890" s="18"/>
      <c r="D890" s="18"/>
      <c r="E890" s="18">
        <v>30000</v>
      </c>
      <c r="F890" s="18">
        <v>30000</v>
      </c>
    </row>
    <row r="891" spans="1:6" x14ac:dyDescent="0.3">
      <c r="A891" s="17" t="s">
        <v>1087</v>
      </c>
      <c r="B891" s="18"/>
      <c r="C891" s="18">
        <v>18000</v>
      </c>
      <c r="D891" s="18"/>
      <c r="E891" s="18"/>
      <c r="F891" s="18">
        <v>18000</v>
      </c>
    </row>
    <row r="892" spans="1:6" x14ac:dyDescent="0.3">
      <c r="A892" s="17" t="s">
        <v>418</v>
      </c>
      <c r="B892" s="18"/>
      <c r="C892" s="18"/>
      <c r="D892" s="18"/>
      <c r="E892" s="18">
        <v>10500</v>
      </c>
      <c r="F892" s="18">
        <v>10500</v>
      </c>
    </row>
    <row r="893" spans="1:6" x14ac:dyDescent="0.3">
      <c r="A893" s="17" t="s">
        <v>1328</v>
      </c>
      <c r="B893" s="18">
        <v>48000</v>
      </c>
      <c r="C893" s="18"/>
      <c r="D893" s="18"/>
      <c r="E893" s="18"/>
      <c r="F893" s="18">
        <v>48000</v>
      </c>
    </row>
    <row r="894" spans="1:6" x14ac:dyDescent="0.3">
      <c r="A894" s="17" t="s">
        <v>2374</v>
      </c>
      <c r="B894" s="18">
        <v>850000</v>
      </c>
      <c r="C894" s="18"/>
      <c r="D894" s="18"/>
      <c r="E894" s="18"/>
      <c r="F894" s="18">
        <v>850000</v>
      </c>
    </row>
    <row r="895" spans="1:6" x14ac:dyDescent="0.3">
      <c r="A895" s="17" t="s">
        <v>3458</v>
      </c>
      <c r="B895" s="18"/>
      <c r="C895" s="18"/>
      <c r="D895" s="18"/>
      <c r="E895" s="18">
        <v>500</v>
      </c>
      <c r="F895" s="18">
        <v>500</v>
      </c>
    </row>
    <row r="896" spans="1:6" x14ac:dyDescent="0.3">
      <c r="A896" s="17" t="s">
        <v>2184</v>
      </c>
      <c r="B896" s="18"/>
      <c r="C896" s="18"/>
      <c r="D896" s="18"/>
      <c r="E896" s="18">
        <v>1800</v>
      </c>
      <c r="F896" s="18">
        <v>1800</v>
      </c>
    </row>
    <row r="897" spans="1:6" x14ac:dyDescent="0.3">
      <c r="A897" s="17" t="s">
        <v>2574</v>
      </c>
      <c r="B897" s="18">
        <v>10000</v>
      </c>
      <c r="C897" s="18"/>
      <c r="D897" s="18"/>
      <c r="E897" s="18"/>
      <c r="F897" s="18">
        <v>10000</v>
      </c>
    </row>
    <row r="898" spans="1:6" x14ac:dyDescent="0.3">
      <c r="A898" s="17" t="s">
        <v>1906</v>
      </c>
      <c r="B898" s="18"/>
      <c r="C898" s="18">
        <v>25000</v>
      </c>
      <c r="D898" s="18"/>
      <c r="E898" s="18"/>
      <c r="F898" s="18">
        <v>25000</v>
      </c>
    </row>
    <row r="899" spans="1:6" x14ac:dyDescent="0.3">
      <c r="A899" s="17" t="s">
        <v>1498</v>
      </c>
      <c r="B899" s="18"/>
      <c r="C899" s="18">
        <v>15000</v>
      </c>
      <c r="D899" s="18"/>
      <c r="E899" s="18"/>
      <c r="F899" s="18">
        <v>15000</v>
      </c>
    </row>
    <row r="900" spans="1:6" x14ac:dyDescent="0.3">
      <c r="A900" s="17" t="s">
        <v>80</v>
      </c>
      <c r="B900" s="18"/>
      <c r="C900" s="18"/>
      <c r="D900" s="18"/>
      <c r="E900" s="18">
        <v>50</v>
      </c>
      <c r="F900" s="18">
        <v>50</v>
      </c>
    </row>
    <row r="901" spans="1:6" x14ac:dyDescent="0.3">
      <c r="A901" s="17" t="s">
        <v>1752</v>
      </c>
      <c r="B901" s="18"/>
      <c r="C901" s="18"/>
      <c r="D901" s="18"/>
      <c r="E901" s="18">
        <v>10000</v>
      </c>
      <c r="F901" s="18">
        <v>10000</v>
      </c>
    </row>
    <row r="902" spans="1:6" x14ac:dyDescent="0.3">
      <c r="A902" s="17" t="s">
        <v>2071</v>
      </c>
      <c r="B902" s="18"/>
      <c r="C902" s="18"/>
      <c r="D902" s="18"/>
      <c r="E902" s="18">
        <v>125000</v>
      </c>
      <c r="F902" s="18">
        <v>125000</v>
      </c>
    </row>
    <row r="903" spans="1:6" x14ac:dyDescent="0.3">
      <c r="A903" s="17" t="s">
        <v>884</v>
      </c>
      <c r="B903" s="18"/>
      <c r="C903" s="18">
        <v>5000</v>
      </c>
      <c r="D903" s="18"/>
      <c r="E903" s="18"/>
      <c r="F903" s="18">
        <v>5000</v>
      </c>
    </row>
    <row r="904" spans="1:6" x14ac:dyDescent="0.3">
      <c r="A904" s="17" t="s">
        <v>3471</v>
      </c>
      <c r="B904" s="18"/>
      <c r="C904" s="18"/>
      <c r="D904" s="18"/>
      <c r="E904" s="18">
        <v>2000</v>
      </c>
      <c r="F904" s="18">
        <v>2000</v>
      </c>
    </row>
    <row r="905" spans="1:6" x14ac:dyDescent="0.3">
      <c r="A905" s="17" t="s">
        <v>3746</v>
      </c>
      <c r="B905" s="18"/>
      <c r="C905" s="18"/>
      <c r="D905" s="18"/>
      <c r="E905" s="18">
        <v>500</v>
      </c>
      <c r="F905" s="18">
        <v>500</v>
      </c>
    </row>
    <row r="906" spans="1:6" x14ac:dyDescent="0.3">
      <c r="A906" s="17" t="s">
        <v>111</v>
      </c>
      <c r="B906" s="18"/>
      <c r="C906" s="18"/>
      <c r="D906" s="18"/>
      <c r="E906" s="18">
        <v>1000</v>
      </c>
      <c r="F906" s="18">
        <v>1000</v>
      </c>
    </row>
    <row r="907" spans="1:6" x14ac:dyDescent="0.3">
      <c r="A907" s="17" t="s">
        <v>831</v>
      </c>
      <c r="B907" s="18"/>
      <c r="C907" s="18"/>
      <c r="D907" s="18"/>
      <c r="E907" s="18">
        <v>1800</v>
      </c>
      <c r="F907" s="18">
        <v>1800</v>
      </c>
    </row>
    <row r="908" spans="1:6" x14ac:dyDescent="0.3">
      <c r="A908" s="17" t="s">
        <v>2137</v>
      </c>
      <c r="B908" s="18"/>
      <c r="C908" s="18">
        <v>80000</v>
      </c>
      <c r="D908" s="18"/>
      <c r="E908" s="18"/>
      <c r="F908" s="18">
        <v>80000</v>
      </c>
    </row>
    <row r="909" spans="1:6" x14ac:dyDescent="0.3">
      <c r="A909" s="17" t="s">
        <v>521</v>
      </c>
      <c r="B909" s="18"/>
      <c r="C909" s="18"/>
      <c r="D909" s="18"/>
      <c r="E909" s="18">
        <v>5000</v>
      </c>
      <c r="F909" s="18">
        <v>5000</v>
      </c>
    </row>
    <row r="910" spans="1:6" x14ac:dyDescent="0.3">
      <c r="A910" s="17" t="s">
        <v>1832</v>
      </c>
      <c r="B910" s="18"/>
      <c r="C910" s="18"/>
      <c r="D910" s="18"/>
      <c r="E910" s="18">
        <v>1000</v>
      </c>
      <c r="F910" s="18">
        <v>1000</v>
      </c>
    </row>
    <row r="911" spans="1:6" x14ac:dyDescent="0.3">
      <c r="A911" s="17" t="s">
        <v>3526</v>
      </c>
      <c r="B911" s="18"/>
      <c r="C911" s="18"/>
      <c r="D911" s="18"/>
      <c r="E911" s="18">
        <v>6000</v>
      </c>
      <c r="F911" s="18">
        <v>6000</v>
      </c>
    </row>
    <row r="912" spans="1:6" x14ac:dyDescent="0.3">
      <c r="A912" s="17" t="s">
        <v>461</v>
      </c>
      <c r="B912" s="18"/>
      <c r="C912" s="18">
        <v>8500</v>
      </c>
      <c r="D912" s="18"/>
      <c r="E912" s="18"/>
      <c r="F912" s="18">
        <v>8500</v>
      </c>
    </row>
    <row r="913" spans="1:6" x14ac:dyDescent="0.3">
      <c r="A913" s="17" t="s">
        <v>3337</v>
      </c>
      <c r="B913" s="18"/>
      <c r="C913" s="18"/>
      <c r="D913" s="18"/>
      <c r="E913" s="18">
        <v>2500</v>
      </c>
      <c r="F913" s="18">
        <v>2500</v>
      </c>
    </row>
    <row r="914" spans="1:6" x14ac:dyDescent="0.3">
      <c r="A914" s="17" t="s">
        <v>3737</v>
      </c>
      <c r="B914" s="18"/>
      <c r="C914" s="18">
        <v>2000</v>
      </c>
      <c r="D914" s="18"/>
      <c r="E914" s="18"/>
      <c r="F914" s="18">
        <v>2000</v>
      </c>
    </row>
    <row r="915" spans="1:6" x14ac:dyDescent="0.3">
      <c r="A915" s="17" t="s">
        <v>1415</v>
      </c>
      <c r="B915" s="18"/>
      <c r="C915" s="18">
        <v>500</v>
      </c>
      <c r="D915" s="18"/>
      <c r="E915" s="18"/>
      <c r="F915" s="18">
        <v>500</v>
      </c>
    </row>
    <row r="916" spans="1:6" x14ac:dyDescent="0.3">
      <c r="A916" s="17" t="s">
        <v>1034</v>
      </c>
      <c r="B916" s="18"/>
      <c r="C916" s="18"/>
      <c r="D916" s="18"/>
      <c r="E916" s="18">
        <v>1328</v>
      </c>
      <c r="F916" s="18">
        <v>1328</v>
      </c>
    </row>
    <row r="917" spans="1:6" x14ac:dyDescent="0.3">
      <c r="A917" s="17" t="s">
        <v>4102</v>
      </c>
      <c r="B917" s="18"/>
      <c r="C917" s="18">
        <v>5000</v>
      </c>
      <c r="D917" s="18"/>
      <c r="E917" s="18"/>
      <c r="F917" s="18">
        <v>5000</v>
      </c>
    </row>
    <row r="918" spans="1:6" x14ac:dyDescent="0.3">
      <c r="A918" s="17" t="s">
        <v>2552</v>
      </c>
      <c r="B918" s="18"/>
      <c r="C918" s="18"/>
      <c r="D918" s="18"/>
      <c r="E918" s="18">
        <v>3000</v>
      </c>
      <c r="F918" s="18">
        <v>3000</v>
      </c>
    </row>
    <row r="919" spans="1:6" x14ac:dyDescent="0.3">
      <c r="A919" s="17" t="s">
        <v>3823</v>
      </c>
      <c r="B919" s="18"/>
      <c r="C919" s="18"/>
      <c r="D919" s="18"/>
      <c r="E919" s="18">
        <v>600</v>
      </c>
      <c r="F919" s="18">
        <v>600</v>
      </c>
    </row>
    <row r="920" spans="1:6" x14ac:dyDescent="0.3">
      <c r="A920" s="17" t="s">
        <v>996</v>
      </c>
      <c r="B920" s="18"/>
      <c r="C920" s="18">
        <v>10000</v>
      </c>
      <c r="D920" s="18"/>
      <c r="E920" s="18"/>
      <c r="F920" s="18">
        <v>10000</v>
      </c>
    </row>
    <row r="921" spans="1:6" x14ac:dyDescent="0.3">
      <c r="A921" s="17" t="s">
        <v>3898</v>
      </c>
      <c r="B921" s="18"/>
      <c r="C921" s="18">
        <v>3000</v>
      </c>
      <c r="D921" s="18"/>
      <c r="E921" s="18"/>
      <c r="F921" s="18">
        <v>3000</v>
      </c>
    </row>
    <row r="922" spans="1:6" x14ac:dyDescent="0.3">
      <c r="A922" s="17" t="s">
        <v>459</v>
      </c>
      <c r="B922" s="18"/>
      <c r="C922" s="18">
        <v>10000</v>
      </c>
      <c r="D922" s="18"/>
      <c r="E922" s="18"/>
      <c r="F922" s="18">
        <v>10000</v>
      </c>
    </row>
    <row r="923" spans="1:6" x14ac:dyDescent="0.3">
      <c r="A923" s="17" t="s">
        <v>818</v>
      </c>
      <c r="B923" s="18"/>
      <c r="C923" s="18"/>
      <c r="D923" s="18"/>
      <c r="E923" s="18">
        <v>1500</v>
      </c>
      <c r="F923" s="18">
        <v>1500</v>
      </c>
    </row>
    <row r="924" spans="1:6" x14ac:dyDescent="0.3">
      <c r="A924" s="17" t="s">
        <v>1377</v>
      </c>
      <c r="B924" s="18"/>
      <c r="C924" s="18"/>
      <c r="D924" s="18"/>
      <c r="E924" s="18">
        <v>3700</v>
      </c>
      <c r="F924" s="18">
        <v>3700</v>
      </c>
    </row>
    <row r="925" spans="1:6" x14ac:dyDescent="0.3">
      <c r="A925" s="17" t="s">
        <v>794</v>
      </c>
      <c r="B925" s="18"/>
      <c r="C925" s="18"/>
      <c r="D925" s="18"/>
      <c r="E925" s="18">
        <v>2750</v>
      </c>
      <c r="F925" s="18">
        <v>2750</v>
      </c>
    </row>
    <row r="926" spans="1:6" x14ac:dyDescent="0.3">
      <c r="A926" s="17" t="s">
        <v>2160</v>
      </c>
      <c r="B926" s="18"/>
      <c r="C926" s="18">
        <v>3600</v>
      </c>
      <c r="D926" s="18"/>
      <c r="E926" s="18"/>
      <c r="F926" s="18">
        <v>3600</v>
      </c>
    </row>
    <row r="927" spans="1:6" x14ac:dyDescent="0.3">
      <c r="A927" s="17" t="s">
        <v>104</v>
      </c>
      <c r="B927" s="18"/>
      <c r="C927" s="18"/>
      <c r="D927" s="18"/>
      <c r="E927" s="18">
        <v>6000</v>
      </c>
      <c r="F927" s="18">
        <v>6000</v>
      </c>
    </row>
    <row r="928" spans="1:6" x14ac:dyDescent="0.3">
      <c r="A928" s="17" t="s">
        <v>3684</v>
      </c>
      <c r="B928" s="18"/>
      <c r="C928" s="18"/>
      <c r="D928" s="18"/>
      <c r="E928" s="18">
        <v>5000</v>
      </c>
      <c r="F928" s="18">
        <v>5000</v>
      </c>
    </row>
    <row r="929" spans="1:6" x14ac:dyDescent="0.3">
      <c r="A929" s="17" t="s">
        <v>1760</v>
      </c>
      <c r="B929" s="18"/>
      <c r="C929" s="18"/>
      <c r="D929" s="18"/>
      <c r="E929" s="18">
        <v>5000</v>
      </c>
      <c r="F929" s="18">
        <v>5000</v>
      </c>
    </row>
    <row r="930" spans="1:6" x14ac:dyDescent="0.3">
      <c r="A930" s="17" t="s">
        <v>1848</v>
      </c>
      <c r="B930" s="18"/>
      <c r="C930" s="18"/>
      <c r="D930" s="18"/>
      <c r="E930" s="18">
        <v>2500</v>
      </c>
      <c r="F930" s="18">
        <v>2500</v>
      </c>
    </row>
    <row r="931" spans="1:6" x14ac:dyDescent="0.3">
      <c r="A931" s="17" t="s">
        <v>824</v>
      </c>
      <c r="B931" s="18"/>
      <c r="C931" s="18"/>
      <c r="D931" s="18"/>
      <c r="E931" s="18">
        <v>1550</v>
      </c>
      <c r="F931" s="18">
        <v>1550</v>
      </c>
    </row>
    <row r="932" spans="1:6" x14ac:dyDescent="0.3">
      <c r="A932" s="17" t="s">
        <v>1694</v>
      </c>
      <c r="B932" s="18"/>
      <c r="C932" s="18"/>
      <c r="D932" s="18">
        <v>3000</v>
      </c>
      <c r="E932" s="18"/>
      <c r="F932" s="18">
        <v>3000</v>
      </c>
    </row>
    <row r="933" spans="1:6" x14ac:dyDescent="0.3">
      <c r="A933" s="17" t="s">
        <v>2200</v>
      </c>
      <c r="B933" s="18"/>
      <c r="C933" s="18"/>
      <c r="D933" s="18"/>
      <c r="E933" s="18">
        <v>9000</v>
      </c>
      <c r="F933" s="18">
        <v>9000</v>
      </c>
    </row>
    <row r="934" spans="1:6" x14ac:dyDescent="0.3">
      <c r="A934" s="17" t="s">
        <v>3048</v>
      </c>
      <c r="B934" s="18"/>
      <c r="C934" s="18"/>
      <c r="D934" s="18"/>
      <c r="E934" s="18">
        <v>5000</v>
      </c>
      <c r="F934" s="18">
        <v>5000</v>
      </c>
    </row>
    <row r="935" spans="1:6" x14ac:dyDescent="0.3">
      <c r="A935" s="17" t="s">
        <v>683</v>
      </c>
      <c r="B935" s="18"/>
      <c r="C935" s="18">
        <v>50000</v>
      </c>
      <c r="D935" s="18"/>
      <c r="E935" s="18"/>
      <c r="F935" s="18">
        <v>50000</v>
      </c>
    </row>
    <row r="936" spans="1:6" x14ac:dyDescent="0.3">
      <c r="A936" s="17" t="s">
        <v>3191</v>
      </c>
      <c r="B936" s="18"/>
      <c r="C936" s="18">
        <v>3750</v>
      </c>
      <c r="D936" s="18"/>
      <c r="E936" s="18"/>
      <c r="F936" s="18">
        <v>3750</v>
      </c>
    </row>
    <row r="937" spans="1:6" x14ac:dyDescent="0.3">
      <c r="A937" s="17" t="s">
        <v>41</v>
      </c>
      <c r="B937" s="18"/>
      <c r="C937" s="18"/>
      <c r="D937" s="18"/>
      <c r="E937" s="18">
        <v>25000</v>
      </c>
      <c r="F937" s="18">
        <v>25000</v>
      </c>
    </row>
    <row r="938" spans="1:6" x14ac:dyDescent="0.3">
      <c r="A938" s="17" t="s">
        <v>4079</v>
      </c>
      <c r="B938" s="18"/>
      <c r="C938" s="18">
        <v>3500</v>
      </c>
      <c r="D938" s="18"/>
      <c r="E938" s="18"/>
      <c r="F938" s="18">
        <v>3500</v>
      </c>
    </row>
    <row r="939" spans="1:6" x14ac:dyDescent="0.3">
      <c r="A939" s="17" t="s">
        <v>4035</v>
      </c>
      <c r="B939" s="18"/>
      <c r="C939" s="18">
        <v>500</v>
      </c>
      <c r="D939" s="18"/>
      <c r="E939" s="18"/>
      <c r="F939" s="18">
        <v>500</v>
      </c>
    </row>
    <row r="940" spans="1:6" x14ac:dyDescent="0.3">
      <c r="A940" s="17" t="s">
        <v>1899</v>
      </c>
      <c r="B940" s="18"/>
      <c r="C940" s="18"/>
      <c r="D940" s="18"/>
      <c r="E940" s="18">
        <v>1000</v>
      </c>
      <c r="F940" s="18">
        <v>1000</v>
      </c>
    </row>
    <row r="941" spans="1:6" x14ac:dyDescent="0.3">
      <c r="A941" s="17" t="s">
        <v>248</v>
      </c>
      <c r="B941" s="18"/>
      <c r="C941" s="18"/>
      <c r="D941" s="18"/>
      <c r="E941" s="18">
        <v>5000</v>
      </c>
      <c r="F941" s="18">
        <v>5000</v>
      </c>
    </row>
    <row r="942" spans="1:6" x14ac:dyDescent="0.3">
      <c r="A942" s="17" t="s">
        <v>2155</v>
      </c>
      <c r="B942" s="18"/>
      <c r="C942" s="18">
        <v>250</v>
      </c>
      <c r="D942" s="18"/>
      <c r="E942" s="18"/>
      <c r="F942" s="18">
        <v>250</v>
      </c>
    </row>
    <row r="943" spans="1:6" x14ac:dyDescent="0.3">
      <c r="A943" s="17" t="s">
        <v>135</v>
      </c>
      <c r="B943" s="18">
        <v>71764</v>
      </c>
      <c r="C943" s="18"/>
      <c r="D943" s="18"/>
      <c r="E943" s="18"/>
      <c r="F943" s="18">
        <v>71764</v>
      </c>
    </row>
    <row r="944" spans="1:6" x14ac:dyDescent="0.3">
      <c r="A944" s="17" t="s">
        <v>892</v>
      </c>
      <c r="B944" s="18"/>
      <c r="C944" s="18">
        <v>8000</v>
      </c>
      <c r="D944" s="18"/>
      <c r="E944" s="18"/>
      <c r="F944" s="18">
        <v>8000</v>
      </c>
    </row>
    <row r="945" spans="1:6" x14ac:dyDescent="0.3">
      <c r="A945" s="17" t="s">
        <v>120</v>
      </c>
      <c r="B945" s="18"/>
      <c r="C945" s="18"/>
      <c r="D945" s="18"/>
      <c r="E945" s="18">
        <v>5000</v>
      </c>
      <c r="F945" s="18">
        <v>5000</v>
      </c>
    </row>
    <row r="946" spans="1:6" x14ac:dyDescent="0.3">
      <c r="A946" s="17" t="s">
        <v>837</v>
      </c>
      <c r="B946" s="18"/>
      <c r="C946" s="18"/>
      <c r="D946" s="18"/>
      <c r="E946" s="18">
        <v>5000</v>
      </c>
      <c r="F946" s="18">
        <v>5000</v>
      </c>
    </row>
    <row r="947" spans="1:6" x14ac:dyDescent="0.3">
      <c r="A947" s="17" t="s">
        <v>196</v>
      </c>
      <c r="B947" s="18"/>
      <c r="C947" s="18">
        <v>2500</v>
      </c>
      <c r="D947" s="18"/>
      <c r="E947" s="18"/>
      <c r="F947" s="18">
        <v>2500</v>
      </c>
    </row>
    <row r="948" spans="1:6" x14ac:dyDescent="0.3">
      <c r="A948" s="17" t="s">
        <v>3088</v>
      </c>
      <c r="B948" s="18"/>
      <c r="C948" s="18">
        <v>65000</v>
      </c>
      <c r="D948" s="18"/>
      <c r="E948" s="18"/>
      <c r="F948" s="18">
        <v>65000</v>
      </c>
    </row>
    <row r="949" spans="1:6" x14ac:dyDescent="0.3">
      <c r="A949" s="17" t="s">
        <v>1509</v>
      </c>
      <c r="B949" s="18"/>
      <c r="C949" s="18"/>
      <c r="D949" s="18"/>
      <c r="E949" s="18">
        <v>18500</v>
      </c>
      <c r="F949" s="18">
        <v>18500</v>
      </c>
    </row>
    <row r="950" spans="1:6" x14ac:dyDescent="0.3">
      <c r="A950" s="17" t="s">
        <v>3167</v>
      </c>
      <c r="B950" s="18"/>
      <c r="C950" s="18"/>
      <c r="D950" s="18"/>
      <c r="E950" s="18">
        <v>3000</v>
      </c>
      <c r="F950" s="18">
        <v>3000</v>
      </c>
    </row>
    <row r="951" spans="1:6" x14ac:dyDescent="0.3">
      <c r="A951" s="17" t="s">
        <v>1211</v>
      </c>
      <c r="B951" s="18"/>
      <c r="C951" s="18"/>
      <c r="D951" s="18"/>
      <c r="E951" s="18">
        <v>20000</v>
      </c>
      <c r="F951" s="18">
        <v>20000</v>
      </c>
    </row>
    <row r="952" spans="1:6" x14ac:dyDescent="0.3">
      <c r="A952" s="17" t="s">
        <v>529</v>
      </c>
      <c r="B952" s="18"/>
      <c r="C952" s="18"/>
      <c r="D952" s="18"/>
      <c r="E952" s="18">
        <v>1150</v>
      </c>
      <c r="F952" s="18">
        <v>1150</v>
      </c>
    </row>
    <row r="953" spans="1:6" x14ac:dyDescent="0.3">
      <c r="A953" s="17" t="s">
        <v>542</v>
      </c>
      <c r="B953" s="18"/>
      <c r="C953" s="18">
        <v>4500</v>
      </c>
      <c r="D953" s="18"/>
      <c r="E953" s="18"/>
      <c r="F953" s="18">
        <v>4500</v>
      </c>
    </row>
    <row r="954" spans="1:6" x14ac:dyDescent="0.3">
      <c r="A954" s="17" t="s">
        <v>314</v>
      </c>
      <c r="B954" s="18"/>
      <c r="C954" s="18"/>
      <c r="D954" s="18"/>
      <c r="E954" s="18">
        <v>17000</v>
      </c>
      <c r="F954" s="18">
        <v>17000</v>
      </c>
    </row>
    <row r="955" spans="1:6" x14ac:dyDescent="0.3">
      <c r="A955" s="17" t="s">
        <v>1567</v>
      </c>
      <c r="B955" s="18">
        <v>30000</v>
      </c>
      <c r="C955" s="18"/>
      <c r="D955" s="18"/>
      <c r="E955" s="18"/>
      <c r="F955" s="18">
        <v>30000</v>
      </c>
    </row>
    <row r="956" spans="1:6" x14ac:dyDescent="0.3">
      <c r="A956" s="17" t="s">
        <v>427</v>
      </c>
      <c r="B956" s="18"/>
      <c r="C956" s="18">
        <v>10000</v>
      </c>
      <c r="D956" s="18"/>
      <c r="E956" s="18"/>
      <c r="F956" s="18">
        <v>10000</v>
      </c>
    </row>
    <row r="957" spans="1:6" x14ac:dyDescent="0.3">
      <c r="A957" s="17" t="s">
        <v>57</v>
      </c>
      <c r="B957" s="18"/>
      <c r="C957" s="18"/>
      <c r="D957" s="18"/>
      <c r="E957" s="18">
        <v>8600</v>
      </c>
      <c r="F957" s="18">
        <v>8600</v>
      </c>
    </row>
    <row r="958" spans="1:6" x14ac:dyDescent="0.3">
      <c r="A958" s="17" t="s">
        <v>2905</v>
      </c>
      <c r="B958" s="18"/>
      <c r="C958" s="18">
        <v>3500</v>
      </c>
      <c r="D958" s="18"/>
      <c r="E958" s="18"/>
      <c r="F958" s="18">
        <v>3500</v>
      </c>
    </row>
    <row r="959" spans="1:6" x14ac:dyDescent="0.3">
      <c r="A959" s="17" t="s">
        <v>2241</v>
      </c>
      <c r="B959" s="18"/>
      <c r="C959" s="18"/>
      <c r="D959" s="18"/>
      <c r="E959" s="18">
        <v>5000</v>
      </c>
      <c r="F959" s="18">
        <v>5000</v>
      </c>
    </row>
    <row r="960" spans="1:6" x14ac:dyDescent="0.3">
      <c r="A960" s="17" t="s">
        <v>2222</v>
      </c>
      <c r="B960" s="18"/>
      <c r="C960" s="18"/>
      <c r="D960" s="18"/>
      <c r="E960" s="18">
        <v>7500</v>
      </c>
      <c r="F960" s="18">
        <v>7500</v>
      </c>
    </row>
    <row r="961" spans="1:6" x14ac:dyDescent="0.3">
      <c r="A961" s="17" t="s">
        <v>151</v>
      </c>
      <c r="B961" s="18">
        <v>10000</v>
      </c>
      <c r="C961" s="18"/>
      <c r="D961" s="18"/>
      <c r="E961" s="18"/>
      <c r="F961" s="18">
        <v>10000</v>
      </c>
    </row>
    <row r="962" spans="1:6" x14ac:dyDescent="0.3">
      <c r="A962" s="17" t="s">
        <v>3292</v>
      </c>
      <c r="B962" s="18"/>
      <c r="C962" s="18"/>
      <c r="D962" s="18"/>
      <c r="E962" s="18">
        <v>101</v>
      </c>
      <c r="F962" s="18">
        <v>101</v>
      </c>
    </row>
    <row r="963" spans="1:6" x14ac:dyDescent="0.3">
      <c r="A963" s="17" t="s">
        <v>3501</v>
      </c>
      <c r="B963" s="18"/>
      <c r="C963" s="18"/>
      <c r="D963" s="18"/>
      <c r="E963" s="18">
        <v>4000</v>
      </c>
      <c r="F963" s="18">
        <v>4000</v>
      </c>
    </row>
    <row r="964" spans="1:6" x14ac:dyDescent="0.3">
      <c r="A964" s="17" t="s">
        <v>1725</v>
      </c>
      <c r="B964" s="18"/>
      <c r="C964" s="18">
        <v>6000</v>
      </c>
      <c r="D964" s="18"/>
      <c r="E964" s="18"/>
      <c r="F964" s="18">
        <v>6000</v>
      </c>
    </row>
    <row r="965" spans="1:6" x14ac:dyDescent="0.3">
      <c r="A965" s="17" t="s">
        <v>1427</v>
      </c>
      <c r="B965" s="18"/>
      <c r="C965" s="18">
        <v>1000</v>
      </c>
      <c r="D965" s="18"/>
      <c r="E965" s="18"/>
      <c r="F965" s="18">
        <v>1000</v>
      </c>
    </row>
    <row r="966" spans="1:6" x14ac:dyDescent="0.3">
      <c r="A966" s="17" t="s">
        <v>3470</v>
      </c>
      <c r="B966" s="18"/>
      <c r="C966" s="18"/>
      <c r="D966" s="18"/>
      <c r="E966" s="18">
        <v>500</v>
      </c>
      <c r="F966" s="18">
        <v>500</v>
      </c>
    </row>
    <row r="967" spans="1:6" x14ac:dyDescent="0.3">
      <c r="A967" s="17" t="s">
        <v>1066</v>
      </c>
      <c r="B967" s="18"/>
      <c r="C967" s="18">
        <v>3000</v>
      </c>
      <c r="D967" s="18"/>
      <c r="E967" s="18"/>
      <c r="F967" s="18">
        <v>3000</v>
      </c>
    </row>
    <row r="968" spans="1:6" x14ac:dyDescent="0.3">
      <c r="A968" s="17" t="s">
        <v>73</v>
      </c>
      <c r="B968" s="18"/>
      <c r="C968" s="18"/>
      <c r="D968" s="18"/>
      <c r="E968" s="18">
        <v>1800</v>
      </c>
      <c r="F968" s="18">
        <v>1800</v>
      </c>
    </row>
    <row r="969" spans="1:6" x14ac:dyDescent="0.3">
      <c r="A969" s="17" t="s">
        <v>2725</v>
      </c>
      <c r="B969" s="18"/>
      <c r="C969" s="18"/>
      <c r="D969" s="18"/>
      <c r="E969" s="18">
        <v>40000</v>
      </c>
      <c r="F969" s="18">
        <v>40000</v>
      </c>
    </row>
    <row r="970" spans="1:6" x14ac:dyDescent="0.3">
      <c r="A970" s="17" t="s">
        <v>597</v>
      </c>
      <c r="B970" s="18"/>
      <c r="C970" s="18">
        <v>20000</v>
      </c>
      <c r="D970" s="18"/>
      <c r="E970" s="18"/>
      <c r="F970" s="18">
        <v>20000</v>
      </c>
    </row>
    <row r="971" spans="1:6" x14ac:dyDescent="0.3">
      <c r="A971" s="17" t="s">
        <v>1418</v>
      </c>
      <c r="B971" s="18"/>
      <c r="C971" s="18">
        <v>4500</v>
      </c>
      <c r="D971" s="18"/>
      <c r="E971" s="18"/>
      <c r="F971" s="18">
        <v>4500</v>
      </c>
    </row>
    <row r="972" spans="1:6" x14ac:dyDescent="0.3">
      <c r="A972" s="17" t="s">
        <v>1299</v>
      </c>
      <c r="B972" s="18"/>
      <c r="C972" s="18"/>
      <c r="D972" s="18"/>
      <c r="E972" s="18">
        <v>2000</v>
      </c>
      <c r="F972" s="18">
        <v>2000</v>
      </c>
    </row>
    <row r="973" spans="1:6" x14ac:dyDescent="0.3">
      <c r="A973" s="17" t="s">
        <v>2313</v>
      </c>
      <c r="B973" s="18"/>
      <c r="C973" s="18"/>
      <c r="D973" s="18"/>
      <c r="E973" s="18">
        <v>3000</v>
      </c>
      <c r="F973" s="18">
        <v>3000</v>
      </c>
    </row>
    <row r="974" spans="1:6" x14ac:dyDescent="0.3">
      <c r="A974" s="17" t="s">
        <v>754</v>
      </c>
      <c r="B974" s="18"/>
      <c r="C974" s="18"/>
      <c r="D974" s="18"/>
      <c r="E974" s="18">
        <v>10000</v>
      </c>
      <c r="F974" s="18">
        <v>10000</v>
      </c>
    </row>
    <row r="975" spans="1:6" x14ac:dyDescent="0.3">
      <c r="A975" s="17" t="s">
        <v>1836</v>
      </c>
      <c r="B975" s="18"/>
      <c r="C975" s="18"/>
      <c r="D975" s="18"/>
      <c r="E975" s="18">
        <v>500</v>
      </c>
      <c r="F975" s="18">
        <v>500</v>
      </c>
    </row>
    <row r="976" spans="1:6" x14ac:dyDescent="0.3">
      <c r="A976" s="17" t="s">
        <v>766</v>
      </c>
      <c r="B976" s="18"/>
      <c r="C976" s="18">
        <v>7000</v>
      </c>
      <c r="D976" s="18"/>
      <c r="E976" s="18"/>
      <c r="F976" s="18">
        <v>7000</v>
      </c>
    </row>
    <row r="977" spans="1:6" x14ac:dyDescent="0.3">
      <c r="A977" s="17" t="s">
        <v>1125</v>
      </c>
      <c r="B977" s="18"/>
      <c r="C977" s="18">
        <v>90000</v>
      </c>
      <c r="D977" s="18"/>
      <c r="E977" s="18"/>
      <c r="F977" s="18">
        <v>90000</v>
      </c>
    </row>
    <row r="978" spans="1:6" x14ac:dyDescent="0.3">
      <c r="A978" s="17" t="s">
        <v>447</v>
      </c>
      <c r="B978" s="18"/>
      <c r="C978" s="18">
        <v>10500</v>
      </c>
      <c r="D978" s="18"/>
      <c r="E978" s="18"/>
      <c r="F978" s="18">
        <v>10500</v>
      </c>
    </row>
    <row r="979" spans="1:6" x14ac:dyDescent="0.3">
      <c r="A979" s="17" t="s">
        <v>1792</v>
      </c>
      <c r="B979" s="18"/>
      <c r="C979" s="18">
        <v>3000</v>
      </c>
      <c r="D979" s="18"/>
      <c r="E979" s="18"/>
      <c r="F979" s="18">
        <v>3000</v>
      </c>
    </row>
    <row r="980" spans="1:6" x14ac:dyDescent="0.3">
      <c r="A980" s="17" t="s">
        <v>445</v>
      </c>
      <c r="B980" s="18"/>
      <c r="C980" s="18">
        <v>1000</v>
      </c>
      <c r="D980" s="18"/>
      <c r="E980" s="18"/>
      <c r="F980" s="18">
        <v>1000</v>
      </c>
    </row>
    <row r="981" spans="1:6" x14ac:dyDescent="0.3">
      <c r="A981" s="17" t="s">
        <v>299</v>
      </c>
      <c r="B981" s="18"/>
      <c r="C981" s="18"/>
      <c r="D981" s="18"/>
      <c r="E981" s="18">
        <v>126000</v>
      </c>
      <c r="F981" s="18">
        <v>126000</v>
      </c>
    </row>
    <row r="982" spans="1:6" x14ac:dyDescent="0.3">
      <c r="A982" s="17" t="s">
        <v>2355</v>
      </c>
      <c r="B982" s="18">
        <v>35000</v>
      </c>
      <c r="C982" s="18"/>
      <c r="D982" s="18"/>
      <c r="E982" s="18"/>
      <c r="F982" s="18">
        <v>35000</v>
      </c>
    </row>
    <row r="983" spans="1:6" x14ac:dyDescent="0.3">
      <c r="A983" s="17" t="s">
        <v>4062</v>
      </c>
      <c r="B983" s="18"/>
      <c r="C983" s="18">
        <v>15000</v>
      </c>
      <c r="D983" s="18"/>
      <c r="E983" s="18"/>
      <c r="F983" s="18">
        <v>15000</v>
      </c>
    </row>
    <row r="984" spans="1:6" x14ac:dyDescent="0.3">
      <c r="A984" s="17" t="s">
        <v>2679</v>
      </c>
      <c r="B984" s="18"/>
      <c r="C984" s="18">
        <v>40000</v>
      </c>
      <c r="D984" s="18"/>
      <c r="E984" s="18"/>
      <c r="F984" s="18">
        <v>40000</v>
      </c>
    </row>
    <row r="985" spans="1:6" x14ac:dyDescent="0.3">
      <c r="A985" s="17" t="s">
        <v>1072</v>
      </c>
      <c r="B985" s="18"/>
      <c r="C985" s="18">
        <v>100</v>
      </c>
      <c r="D985" s="18"/>
      <c r="E985" s="18"/>
      <c r="F985" s="18">
        <v>100</v>
      </c>
    </row>
    <row r="986" spans="1:6" x14ac:dyDescent="0.3">
      <c r="A986" s="17" t="s">
        <v>273</v>
      </c>
      <c r="B986" s="18"/>
      <c r="C986" s="18"/>
      <c r="D986" s="18"/>
      <c r="E986" s="18">
        <v>3000</v>
      </c>
      <c r="F986" s="18">
        <v>3000</v>
      </c>
    </row>
    <row r="987" spans="1:6" x14ac:dyDescent="0.3">
      <c r="A987" s="17" t="s">
        <v>282</v>
      </c>
      <c r="B987" s="18"/>
      <c r="C987" s="18"/>
      <c r="D987" s="18"/>
      <c r="E987" s="18">
        <v>5500</v>
      </c>
      <c r="F987" s="18">
        <v>5500</v>
      </c>
    </row>
    <row r="988" spans="1:6" x14ac:dyDescent="0.3">
      <c r="A988" s="17" t="s">
        <v>1680</v>
      </c>
      <c r="B988" s="18"/>
      <c r="C988" s="18"/>
      <c r="D988" s="18"/>
      <c r="E988" s="18">
        <v>2000</v>
      </c>
      <c r="F988" s="18">
        <v>2000</v>
      </c>
    </row>
    <row r="989" spans="1:6" x14ac:dyDescent="0.3">
      <c r="A989" s="17" t="s">
        <v>2127</v>
      </c>
      <c r="B989" s="18"/>
      <c r="C989" s="18">
        <v>20000</v>
      </c>
      <c r="D989" s="18"/>
      <c r="E989" s="18"/>
      <c r="F989" s="18">
        <v>20000</v>
      </c>
    </row>
    <row r="990" spans="1:6" x14ac:dyDescent="0.3">
      <c r="A990" s="17" t="s">
        <v>3874</v>
      </c>
      <c r="B990" s="18">
        <v>25000</v>
      </c>
      <c r="C990" s="18"/>
      <c r="D990" s="18"/>
      <c r="E990" s="18"/>
      <c r="F990" s="18">
        <v>25000</v>
      </c>
    </row>
    <row r="991" spans="1:6" x14ac:dyDescent="0.3">
      <c r="A991" s="17" t="s">
        <v>2969</v>
      </c>
      <c r="B991" s="18"/>
      <c r="C991" s="18"/>
      <c r="D991" s="18"/>
      <c r="E991" s="18">
        <v>1000</v>
      </c>
      <c r="F991" s="18">
        <v>1000</v>
      </c>
    </row>
    <row r="992" spans="1:6" x14ac:dyDescent="0.3">
      <c r="A992" s="17" t="s">
        <v>3683</v>
      </c>
      <c r="B992" s="18"/>
      <c r="C992" s="18"/>
      <c r="D992" s="18"/>
      <c r="E992" s="18">
        <v>350</v>
      </c>
      <c r="F992" s="18">
        <v>350</v>
      </c>
    </row>
    <row r="993" spans="1:6" x14ac:dyDescent="0.3">
      <c r="A993" s="17" t="s">
        <v>3676</v>
      </c>
      <c r="B993" s="18"/>
      <c r="C993" s="18"/>
      <c r="D993" s="18"/>
      <c r="E993" s="18">
        <v>2000</v>
      </c>
      <c r="F993" s="18">
        <v>2000</v>
      </c>
    </row>
    <row r="994" spans="1:6" x14ac:dyDescent="0.3">
      <c r="A994" s="17" t="s">
        <v>3698</v>
      </c>
      <c r="B994" s="18"/>
      <c r="C994" s="18"/>
      <c r="D994" s="18"/>
      <c r="E994" s="18">
        <v>1500</v>
      </c>
      <c r="F994" s="18">
        <v>1500</v>
      </c>
    </row>
    <row r="995" spans="1:6" x14ac:dyDescent="0.3">
      <c r="A995" s="17" t="s">
        <v>813</v>
      </c>
      <c r="B995" s="18"/>
      <c r="C995" s="18"/>
      <c r="D995" s="18"/>
      <c r="E995" s="18">
        <v>600</v>
      </c>
      <c r="F995" s="18">
        <v>600</v>
      </c>
    </row>
    <row r="996" spans="1:6" x14ac:dyDescent="0.3">
      <c r="A996" s="17" t="s">
        <v>772</v>
      </c>
      <c r="B996" s="18"/>
      <c r="C996" s="18">
        <v>38000</v>
      </c>
      <c r="D996" s="18"/>
      <c r="E996" s="18"/>
      <c r="F996" s="18">
        <v>38000</v>
      </c>
    </row>
    <row r="997" spans="1:6" x14ac:dyDescent="0.3">
      <c r="A997" s="17" t="s">
        <v>762</v>
      </c>
      <c r="B997" s="18"/>
      <c r="C997" s="18">
        <v>5000</v>
      </c>
      <c r="D997" s="18"/>
      <c r="E997" s="18"/>
      <c r="F997" s="18">
        <v>5000</v>
      </c>
    </row>
    <row r="998" spans="1:6" x14ac:dyDescent="0.3">
      <c r="A998" s="17" t="s">
        <v>1529</v>
      </c>
      <c r="B998" s="18"/>
      <c r="C998" s="18"/>
      <c r="D998" s="18"/>
      <c r="E998" s="18">
        <v>3000</v>
      </c>
      <c r="F998" s="18">
        <v>3000</v>
      </c>
    </row>
    <row r="999" spans="1:6" x14ac:dyDescent="0.3">
      <c r="A999" s="17" t="s">
        <v>605</v>
      </c>
      <c r="B999" s="18">
        <v>1500</v>
      </c>
      <c r="C999" s="18"/>
      <c r="D999" s="18"/>
      <c r="E999" s="18"/>
      <c r="F999" s="18">
        <v>1500</v>
      </c>
    </row>
    <row r="1000" spans="1:6" x14ac:dyDescent="0.3">
      <c r="A1000" s="17" t="s">
        <v>2697</v>
      </c>
      <c r="B1000" s="18"/>
      <c r="C1000" s="18">
        <v>23000</v>
      </c>
      <c r="D1000" s="18"/>
      <c r="E1000" s="18"/>
      <c r="F1000" s="18">
        <v>23000</v>
      </c>
    </row>
    <row r="1001" spans="1:6" x14ac:dyDescent="0.3">
      <c r="A1001" s="17" t="s">
        <v>2341</v>
      </c>
      <c r="B1001" s="18"/>
      <c r="C1001" s="18"/>
      <c r="D1001" s="18"/>
      <c r="E1001" s="18">
        <v>40000</v>
      </c>
      <c r="F1001" s="18">
        <v>40000</v>
      </c>
    </row>
    <row r="1002" spans="1:6" x14ac:dyDescent="0.3">
      <c r="A1002" s="17" t="s">
        <v>3740</v>
      </c>
      <c r="B1002" s="18"/>
      <c r="C1002" s="18">
        <v>2200</v>
      </c>
      <c r="D1002" s="18"/>
      <c r="E1002" s="18"/>
      <c r="F1002" s="18">
        <v>2200</v>
      </c>
    </row>
    <row r="1003" spans="1:6" x14ac:dyDescent="0.3">
      <c r="A1003" s="17" t="s">
        <v>3319</v>
      </c>
      <c r="B1003" s="18"/>
      <c r="C1003" s="18"/>
      <c r="D1003" s="18"/>
      <c r="E1003" s="18">
        <v>500</v>
      </c>
      <c r="F1003" s="18">
        <v>500</v>
      </c>
    </row>
    <row r="1004" spans="1:6" x14ac:dyDescent="0.3">
      <c r="A1004" s="17" t="s">
        <v>561</v>
      </c>
      <c r="B1004" s="18"/>
      <c r="C1004" s="18">
        <v>100000</v>
      </c>
      <c r="D1004" s="18"/>
      <c r="E1004" s="18"/>
      <c r="F1004" s="18">
        <v>100000</v>
      </c>
    </row>
    <row r="1005" spans="1:6" x14ac:dyDescent="0.3">
      <c r="A1005" s="17" t="s">
        <v>1482</v>
      </c>
      <c r="B1005" s="18"/>
      <c r="C1005" s="18">
        <v>5000</v>
      </c>
      <c r="D1005" s="18"/>
      <c r="E1005" s="18"/>
      <c r="F1005" s="18">
        <v>5000</v>
      </c>
    </row>
    <row r="1006" spans="1:6" x14ac:dyDescent="0.3">
      <c r="A1006" s="17" t="s">
        <v>682</v>
      </c>
      <c r="B1006" s="18"/>
      <c r="C1006" s="18">
        <v>2500</v>
      </c>
      <c r="D1006" s="18"/>
      <c r="E1006" s="18"/>
      <c r="F1006" s="18">
        <v>2500</v>
      </c>
    </row>
    <row r="1007" spans="1:6" x14ac:dyDescent="0.3">
      <c r="A1007" s="17" t="s">
        <v>3943</v>
      </c>
      <c r="B1007" s="18"/>
      <c r="C1007" s="18">
        <v>6000</v>
      </c>
      <c r="D1007" s="18"/>
      <c r="E1007" s="18"/>
      <c r="F1007" s="18">
        <v>6000</v>
      </c>
    </row>
    <row r="1008" spans="1:6" x14ac:dyDescent="0.3">
      <c r="A1008" s="17" t="s">
        <v>2213</v>
      </c>
      <c r="B1008" s="18"/>
      <c r="C1008" s="18"/>
      <c r="D1008" s="18"/>
      <c r="E1008" s="18">
        <v>6000</v>
      </c>
      <c r="F1008" s="18">
        <v>6000</v>
      </c>
    </row>
    <row r="1009" spans="1:6" x14ac:dyDescent="0.3">
      <c r="A1009" s="17" t="s">
        <v>3870</v>
      </c>
      <c r="B1009" s="18">
        <v>5500</v>
      </c>
      <c r="C1009" s="18"/>
      <c r="D1009" s="18"/>
      <c r="E1009" s="18"/>
      <c r="F1009" s="18">
        <v>5500</v>
      </c>
    </row>
    <row r="1010" spans="1:6" x14ac:dyDescent="0.3">
      <c r="A1010" s="17" t="s">
        <v>2653</v>
      </c>
      <c r="B1010" s="18">
        <v>51000</v>
      </c>
      <c r="C1010" s="18"/>
      <c r="D1010" s="18"/>
      <c r="E1010" s="18"/>
      <c r="F1010" s="18">
        <v>51000</v>
      </c>
    </row>
    <row r="1011" spans="1:6" x14ac:dyDescent="0.3">
      <c r="A1011" s="17" t="s">
        <v>1599</v>
      </c>
      <c r="B1011" s="18"/>
      <c r="C1011" s="18">
        <v>800</v>
      </c>
      <c r="D1011" s="18"/>
      <c r="E1011" s="18"/>
      <c r="F1011" s="18">
        <v>800</v>
      </c>
    </row>
    <row r="1012" spans="1:6" x14ac:dyDescent="0.3">
      <c r="A1012" s="17" t="s">
        <v>451</v>
      </c>
      <c r="B1012" s="18"/>
      <c r="C1012" s="18">
        <v>50000</v>
      </c>
      <c r="D1012" s="18"/>
      <c r="E1012" s="18"/>
      <c r="F1012" s="18">
        <v>50000</v>
      </c>
    </row>
    <row r="1013" spans="1:6" x14ac:dyDescent="0.3">
      <c r="A1013" s="17" t="s">
        <v>2939</v>
      </c>
      <c r="B1013" s="18"/>
      <c r="C1013" s="18"/>
      <c r="D1013" s="18"/>
      <c r="E1013" s="18">
        <v>8000</v>
      </c>
      <c r="F1013" s="18">
        <v>8000</v>
      </c>
    </row>
    <row r="1014" spans="1:6" x14ac:dyDescent="0.3">
      <c r="A1014" s="17" t="s">
        <v>470</v>
      </c>
      <c r="B1014" s="18"/>
      <c r="C1014" s="18">
        <v>6000</v>
      </c>
      <c r="D1014" s="18"/>
      <c r="E1014" s="18"/>
      <c r="F1014" s="18">
        <v>6000</v>
      </c>
    </row>
    <row r="1015" spans="1:6" x14ac:dyDescent="0.3">
      <c r="A1015" s="17" t="s">
        <v>3873</v>
      </c>
      <c r="B1015" s="18">
        <v>3900</v>
      </c>
      <c r="C1015" s="18"/>
      <c r="D1015" s="18"/>
      <c r="E1015" s="18"/>
      <c r="F1015" s="18">
        <v>3900</v>
      </c>
    </row>
    <row r="1016" spans="1:6" x14ac:dyDescent="0.3">
      <c r="A1016" s="17" t="s">
        <v>707</v>
      </c>
      <c r="B1016" s="18"/>
      <c r="C1016" s="18">
        <v>100000</v>
      </c>
      <c r="D1016" s="18"/>
      <c r="E1016" s="18"/>
      <c r="F1016" s="18">
        <v>100000</v>
      </c>
    </row>
    <row r="1017" spans="1:6" x14ac:dyDescent="0.3">
      <c r="A1017" s="17" t="s">
        <v>51</v>
      </c>
      <c r="B1017" s="18"/>
      <c r="C1017" s="18"/>
      <c r="D1017" s="18"/>
      <c r="E1017" s="18">
        <v>12000</v>
      </c>
      <c r="F1017" s="18">
        <v>12000</v>
      </c>
    </row>
    <row r="1018" spans="1:6" x14ac:dyDescent="0.3">
      <c r="A1018" s="17" t="s">
        <v>1124</v>
      </c>
      <c r="B1018" s="18"/>
      <c r="C1018" s="18">
        <v>5000</v>
      </c>
      <c r="D1018" s="18"/>
      <c r="E1018" s="18"/>
      <c r="F1018" s="18">
        <v>5000</v>
      </c>
    </row>
    <row r="1019" spans="1:6" x14ac:dyDescent="0.3">
      <c r="A1019" s="17" t="s">
        <v>425</v>
      </c>
      <c r="B1019" s="18"/>
      <c r="C1019" s="18">
        <v>3000</v>
      </c>
      <c r="D1019" s="18"/>
      <c r="E1019" s="18"/>
      <c r="F1019" s="18">
        <v>3000</v>
      </c>
    </row>
    <row r="1020" spans="1:6" x14ac:dyDescent="0.3">
      <c r="A1020" s="17" t="s">
        <v>2582</v>
      </c>
      <c r="B1020" s="18"/>
      <c r="C1020" s="18">
        <v>90000</v>
      </c>
      <c r="D1020" s="18"/>
      <c r="E1020" s="18"/>
      <c r="F1020" s="18">
        <v>90000</v>
      </c>
    </row>
    <row r="1021" spans="1:6" x14ac:dyDescent="0.3">
      <c r="A1021" s="17" t="s">
        <v>958</v>
      </c>
      <c r="B1021" s="18"/>
      <c r="C1021" s="18">
        <v>12000</v>
      </c>
      <c r="D1021" s="18"/>
      <c r="E1021" s="18"/>
      <c r="F1021" s="18">
        <v>12000</v>
      </c>
    </row>
    <row r="1022" spans="1:6" x14ac:dyDescent="0.3">
      <c r="A1022" s="17" t="s">
        <v>1777</v>
      </c>
      <c r="B1022" s="18"/>
      <c r="C1022" s="18">
        <v>5000</v>
      </c>
      <c r="D1022" s="18"/>
      <c r="E1022" s="18"/>
      <c r="F1022" s="18">
        <v>5000</v>
      </c>
    </row>
    <row r="1023" spans="1:6" x14ac:dyDescent="0.3">
      <c r="A1023" s="17" t="s">
        <v>667</v>
      </c>
      <c r="B1023" s="18"/>
      <c r="C1023" s="18">
        <v>200000</v>
      </c>
      <c r="D1023" s="18"/>
      <c r="E1023" s="18"/>
      <c r="F1023" s="18">
        <v>200000</v>
      </c>
    </row>
    <row r="1024" spans="1:6" x14ac:dyDescent="0.3">
      <c r="A1024" s="17" t="s">
        <v>2510</v>
      </c>
      <c r="B1024" s="18"/>
      <c r="C1024" s="18">
        <v>50000</v>
      </c>
      <c r="D1024" s="18"/>
      <c r="E1024" s="18"/>
      <c r="F1024" s="18">
        <v>50000</v>
      </c>
    </row>
    <row r="1025" spans="1:6" x14ac:dyDescent="0.3">
      <c r="A1025" s="17" t="s">
        <v>3770</v>
      </c>
      <c r="B1025" s="18"/>
      <c r="C1025" s="18"/>
      <c r="D1025" s="18"/>
      <c r="E1025" s="18">
        <v>5000</v>
      </c>
      <c r="F1025" s="18">
        <v>5000</v>
      </c>
    </row>
    <row r="1026" spans="1:6" x14ac:dyDescent="0.3">
      <c r="A1026" s="17" t="s">
        <v>3792</v>
      </c>
      <c r="B1026" s="18"/>
      <c r="C1026" s="18">
        <v>600</v>
      </c>
      <c r="D1026" s="18"/>
      <c r="E1026" s="18"/>
      <c r="F1026" s="18">
        <v>600</v>
      </c>
    </row>
    <row r="1027" spans="1:6" x14ac:dyDescent="0.3">
      <c r="A1027" s="17" t="s">
        <v>2794</v>
      </c>
      <c r="B1027" s="18"/>
      <c r="C1027" s="18"/>
      <c r="D1027" s="18"/>
      <c r="E1027" s="18">
        <v>50</v>
      </c>
      <c r="F1027" s="18">
        <v>50</v>
      </c>
    </row>
    <row r="1028" spans="1:6" x14ac:dyDescent="0.3">
      <c r="A1028" s="17" t="s">
        <v>2753</v>
      </c>
      <c r="B1028" s="18"/>
      <c r="C1028" s="18">
        <v>2000</v>
      </c>
      <c r="D1028" s="18"/>
      <c r="E1028" s="18"/>
      <c r="F1028" s="18">
        <v>2000</v>
      </c>
    </row>
    <row r="1029" spans="1:6" x14ac:dyDescent="0.3">
      <c r="A1029" s="17" t="s">
        <v>403</v>
      </c>
      <c r="B1029" s="18"/>
      <c r="C1029" s="18"/>
      <c r="D1029" s="18"/>
      <c r="E1029" s="18">
        <v>2000</v>
      </c>
      <c r="F1029" s="18">
        <v>2000</v>
      </c>
    </row>
    <row r="1030" spans="1:6" x14ac:dyDescent="0.3">
      <c r="A1030" s="17" t="s">
        <v>1257</v>
      </c>
      <c r="B1030" s="18"/>
      <c r="C1030" s="18"/>
      <c r="D1030" s="18"/>
      <c r="E1030" s="18">
        <v>30000</v>
      </c>
      <c r="F1030" s="18">
        <v>30000</v>
      </c>
    </row>
    <row r="1031" spans="1:6" x14ac:dyDescent="0.3">
      <c r="A1031" s="17" t="s">
        <v>1750</v>
      </c>
      <c r="B1031" s="18"/>
      <c r="C1031" s="18"/>
      <c r="D1031" s="18"/>
      <c r="E1031" s="18">
        <v>10050</v>
      </c>
      <c r="F1031" s="18">
        <v>10050</v>
      </c>
    </row>
    <row r="1032" spans="1:6" x14ac:dyDescent="0.3">
      <c r="A1032" s="17" t="s">
        <v>3606</v>
      </c>
      <c r="B1032" s="18"/>
      <c r="C1032" s="18"/>
      <c r="D1032" s="18"/>
      <c r="E1032" s="18">
        <v>550</v>
      </c>
      <c r="F1032" s="18">
        <v>550</v>
      </c>
    </row>
    <row r="1033" spans="1:6" x14ac:dyDescent="0.3">
      <c r="A1033" s="17" t="s">
        <v>2077</v>
      </c>
      <c r="B1033" s="18"/>
      <c r="C1033" s="18"/>
      <c r="D1033" s="18"/>
      <c r="E1033" s="18">
        <v>179000</v>
      </c>
      <c r="F1033" s="18">
        <v>179000</v>
      </c>
    </row>
    <row r="1034" spans="1:6" x14ac:dyDescent="0.3">
      <c r="A1034" s="17" t="s">
        <v>112</v>
      </c>
      <c r="B1034" s="18"/>
      <c r="C1034" s="18"/>
      <c r="D1034" s="18"/>
      <c r="E1034" s="18">
        <v>1300</v>
      </c>
      <c r="F1034" s="18">
        <v>1300</v>
      </c>
    </row>
    <row r="1035" spans="1:6" x14ac:dyDescent="0.3">
      <c r="A1035" s="17" t="s">
        <v>2613</v>
      </c>
      <c r="B1035" s="18"/>
      <c r="C1035" s="18"/>
      <c r="D1035" s="18"/>
      <c r="E1035" s="18">
        <v>7500</v>
      </c>
      <c r="F1035" s="18">
        <v>7500</v>
      </c>
    </row>
    <row r="1036" spans="1:6" x14ac:dyDescent="0.3">
      <c r="A1036" s="17" t="s">
        <v>2072</v>
      </c>
      <c r="B1036" s="18"/>
      <c r="C1036" s="18"/>
      <c r="D1036" s="18"/>
      <c r="E1036" s="18">
        <v>20000</v>
      </c>
      <c r="F1036" s="18">
        <v>20000</v>
      </c>
    </row>
    <row r="1037" spans="1:6" x14ac:dyDescent="0.3">
      <c r="A1037" s="17" t="s">
        <v>566</v>
      </c>
      <c r="B1037" s="18"/>
      <c r="C1037" s="18">
        <v>25000</v>
      </c>
      <c r="D1037" s="18"/>
      <c r="E1037" s="18"/>
      <c r="F1037" s="18">
        <v>25000</v>
      </c>
    </row>
    <row r="1038" spans="1:6" x14ac:dyDescent="0.3">
      <c r="A1038" s="17" t="s">
        <v>738</v>
      </c>
      <c r="B1038" s="18"/>
      <c r="C1038" s="18"/>
      <c r="D1038" s="18"/>
      <c r="E1038" s="18">
        <v>5000</v>
      </c>
      <c r="F1038" s="18">
        <v>5000</v>
      </c>
    </row>
    <row r="1039" spans="1:6" x14ac:dyDescent="0.3">
      <c r="A1039" s="17" t="s">
        <v>631</v>
      </c>
      <c r="B1039" s="18">
        <v>11999</v>
      </c>
      <c r="C1039" s="18"/>
      <c r="D1039" s="18"/>
      <c r="E1039" s="18"/>
      <c r="F1039" s="18">
        <v>11999</v>
      </c>
    </row>
    <row r="1040" spans="1:6" x14ac:dyDescent="0.3">
      <c r="A1040" s="17" t="s">
        <v>3185</v>
      </c>
      <c r="B1040" s="18"/>
      <c r="C1040" s="18"/>
      <c r="D1040" s="18"/>
      <c r="E1040" s="18">
        <v>1000</v>
      </c>
      <c r="F1040" s="18">
        <v>1000</v>
      </c>
    </row>
    <row r="1041" spans="1:6" x14ac:dyDescent="0.3">
      <c r="A1041" s="17" t="s">
        <v>329</v>
      </c>
      <c r="B1041" s="18"/>
      <c r="C1041" s="18"/>
      <c r="D1041" s="18"/>
      <c r="E1041" s="18">
        <v>75000</v>
      </c>
      <c r="F1041" s="18">
        <v>75000</v>
      </c>
    </row>
    <row r="1042" spans="1:6" x14ac:dyDescent="0.3">
      <c r="A1042" s="17" t="s">
        <v>1747</v>
      </c>
      <c r="B1042" s="18"/>
      <c r="C1042" s="18"/>
      <c r="D1042" s="18"/>
      <c r="E1042" s="18">
        <v>15000</v>
      </c>
      <c r="F1042" s="18">
        <v>15000</v>
      </c>
    </row>
    <row r="1043" spans="1:6" x14ac:dyDescent="0.3">
      <c r="A1043" s="17" t="s">
        <v>320</v>
      </c>
      <c r="B1043" s="18"/>
      <c r="C1043" s="18"/>
      <c r="D1043" s="18"/>
      <c r="E1043" s="18">
        <v>5000</v>
      </c>
      <c r="F1043" s="18">
        <v>5000</v>
      </c>
    </row>
    <row r="1044" spans="1:6" x14ac:dyDescent="0.3">
      <c r="A1044" s="17" t="s">
        <v>3412</v>
      </c>
      <c r="B1044" s="18"/>
      <c r="C1044" s="18"/>
      <c r="D1044" s="18"/>
      <c r="E1044" s="18">
        <v>500</v>
      </c>
      <c r="F1044" s="18">
        <v>500</v>
      </c>
    </row>
    <row r="1045" spans="1:6" x14ac:dyDescent="0.3">
      <c r="A1045" s="17" t="s">
        <v>3268</v>
      </c>
      <c r="B1045" s="18"/>
      <c r="C1045" s="18"/>
      <c r="D1045" s="18"/>
      <c r="E1045" s="18">
        <v>2000</v>
      </c>
      <c r="F1045" s="18">
        <v>2000</v>
      </c>
    </row>
    <row r="1046" spans="1:6" x14ac:dyDescent="0.3">
      <c r="A1046" s="17" t="s">
        <v>2853</v>
      </c>
      <c r="B1046" s="18"/>
      <c r="C1046" s="18">
        <v>9500</v>
      </c>
      <c r="D1046" s="18"/>
      <c r="E1046" s="18"/>
      <c r="F1046" s="18">
        <v>9500</v>
      </c>
    </row>
    <row r="1047" spans="1:6" x14ac:dyDescent="0.3">
      <c r="A1047" s="17" t="s">
        <v>2086</v>
      </c>
      <c r="B1047" s="18"/>
      <c r="C1047" s="18"/>
      <c r="D1047" s="18"/>
      <c r="E1047" s="18">
        <v>6000</v>
      </c>
      <c r="F1047" s="18">
        <v>6000</v>
      </c>
    </row>
    <row r="1048" spans="1:6" x14ac:dyDescent="0.3">
      <c r="A1048" s="17" t="s">
        <v>1218</v>
      </c>
      <c r="B1048" s="18"/>
      <c r="C1048" s="18"/>
      <c r="D1048" s="18"/>
      <c r="E1048" s="18">
        <v>26500</v>
      </c>
      <c r="F1048" s="18">
        <v>26500</v>
      </c>
    </row>
    <row r="1049" spans="1:6" x14ac:dyDescent="0.3">
      <c r="A1049" s="17" t="s">
        <v>2480</v>
      </c>
      <c r="B1049" s="18"/>
      <c r="C1049" s="18"/>
      <c r="D1049" s="18"/>
      <c r="E1049" s="18">
        <v>2000</v>
      </c>
      <c r="F1049" s="18">
        <v>2000</v>
      </c>
    </row>
    <row r="1050" spans="1:6" x14ac:dyDescent="0.3">
      <c r="A1050" s="17" t="s">
        <v>1180</v>
      </c>
      <c r="B1050" s="18"/>
      <c r="C1050" s="18">
        <v>60000</v>
      </c>
      <c r="D1050" s="18"/>
      <c r="E1050" s="18"/>
      <c r="F1050" s="18">
        <v>60000</v>
      </c>
    </row>
    <row r="1051" spans="1:6" x14ac:dyDescent="0.3">
      <c r="A1051" s="17" t="s">
        <v>3836</v>
      </c>
      <c r="B1051" s="18"/>
      <c r="C1051" s="18"/>
      <c r="D1051" s="18"/>
      <c r="E1051" s="18">
        <v>2000</v>
      </c>
      <c r="F1051" s="18">
        <v>2000</v>
      </c>
    </row>
    <row r="1052" spans="1:6" x14ac:dyDescent="0.3">
      <c r="A1052" s="17" t="s">
        <v>2592</v>
      </c>
      <c r="B1052" s="18"/>
      <c r="C1052" s="18">
        <v>30000</v>
      </c>
      <c r="D1052" s="18"/>
      <c r="E1052" s="18"/>
      <c r="F1052" s="18">
        <v>30000</v>
      </c>
    </row>
    <row r="1053" spans="1:6" x14ac:dyDescent="0.3">
      <c r="A1053" s="17" t="s">
        <v>3302</v>
      </c>
      <c r="B1053" s="18"/>
      <c r="C1053" s="18"/>
      <c r="D1053" s="18"/>
      <c r="E1053" s="18">
        <v>8400</v>
      </c>
      <c r="F1053" s="18">
        <v>8400</v>
      </c>
    </row>
    <row r="1054" spans="1:6" x14ac:dyDescent="0.3">
      <c r="A1054" s="17" t="s">
        <v>704</v>
      </c>
      <c r="B1054" s="18"/>
      <c r="C1054" s="18">
        <v>15000</v>
      </c>
      <c r="D1054" s="18"/>
      <c r="E1054" s="18"/>
      <c r="F1054" s="18">
        <v>15000</v>
      </c>
    </row>
    <row r="1055" spans="1:6" x14ac:dyDescent="0.3">
      <c r="A1055" s="17" t="s">
        <v>180</v>
      </c>
      <c r="B1055" s="18"/>
      <c r="C1055" s="18">
        <v>500000</v>
      </c>
      <c r="D1055" s="18"/>
      <c r="E1055" s="18"/>
      <c r="F1055" s="18">
        <v>500000</v>
      </c>
    </row>
    <row r="1056" spans="1:6" x14ac:dyDescent="0.3">
      <c r="A1056" s="17" t="s">
        <v>1018</v>
      </c>
      <c r="B1056" s="18">
        <v>250000</v>
      </c>
      <c r="C1056" s="18"/>
      <c r="D1056" s="18"/>
      <c r="E1056" s="18"/>
      <c r="F1056" s="18">
        <v>250000</v>
      </c>
    </row>
    <row r="1057" spans="1:6" x14ac:dyDescent="0.3">
      <c r="A1057" s="17" t="s">
        <v>753</v>
      </c>
      <c r="B1057" s="18"/>
      <c r="C1057" s="18"/>
      <c r="D1057" s="18"/>
      <c r="E1057" s="18">
        <v>5000</v>
      </c>
      <c r="F1057" s="18">
        <v>5000</v>
      </c>
    </row>
    <row r="1058" spans="1:6" x14ac:dyDescent="0.3">
      <c r="A1058" s="17" t="s">
        <v>3729</v>
      </c>
      <c r="B1058" s="18"/>
      <c r="C1058" s="18">
        <v>850</v>
      </c>
      <c r="D1058" s="18"/>
      <c r="E1058" s="18"/>
      <c r="F1058" s="18">
        <v>850</v>
      </c>
    </row>
    <row r="1059" spans="1:6" x14ac:dyDescent="0.3">
      <c r="A1059" s="17" t="s">
        <v>2917</v>
      </c>
      <c r="B1059" s="18"/>
      <c r="C1059" s="18">
        <v>2000</v>
      </c>
      <c r="D1059" s="18"/>
      <c r="E1059" s="18"/>
      <c r="F1059" s="18">
        <v>2000</v>
      </c>
    </row>
    <row r="1060" spans="1:6" x14ac:dyDescent="0.3">
      <c r="A1060" s="17" t="s">
        <v>2315</v>
      </c>
      <c r="B1060" s="18"/>
      <c r="C1060" s="18"/>
      <c r="D1060" s="18"/>
      <c r="E1060" s="18">
        <v>1200</v>
      </c>
      <c r="F1060" s="18">
        <v>1200</v>
      </c>
    </row>
    <row r="1061" spans="1:6" x14ac:dyDescent="0.3">
      <c r="A1061" s="17" t="s">
        <v>1634</v>
      </c>
      <c r="B1061" s="18"/>
      <c r="C1061" s="18"/>
      <c r="D1061" s="18"/>
      <c r="E1061" s="18">
        <v>10000</v>
      </c>
      <c r="F1061" s="18">
        <v>10000</v>
      </c>
    </row>
    <row r="1062" spans="1:6" x14ac:dyDescent="0.3">
      <c r="A1062" s="17" t="s">
        <v>987</v>
      </c>
      <c r="B1062" s="18"/>
      <c r="C1062" s="18">
        <v>20000</v>
      </c>
      <c r="D1062" s="18"/>
      <c r="E1062" s="18"/>
      <c r="F1062" s="18">
        <v>20000</v>
      </c>
    </row>
    <row r="1063" spans="1:6" x14ac:dyDescent="0.3">
      <c r="A1063" s="17" t="s">
        <v>1947</v>
      </c>
      <c r="B1063" s="18"/>
      <c r="C1063" s="18"/>
      <c r="D1063" s="18"/>
      <c r="E1063" s="18">
        <v>7500</v>
      </c>
      <c r="F1063" s="18">
        <v>7500</v>
      </c>
    </row>
    <row r="1064" spans="1:6" x14ac:dyDescent="0.3">
      <c r="A1064" s="17" t="s">
        <v>3195</v>
      </c>
      <c r="B1064" s="18"/>
      <c r="C1064" s="18">
        <v>3500</v>
      </c>
      <c r="D1064" s="18"/>
      <c r="E1064" s="18"/>
      <c r="F1064" s="18">
        <v>3500</v>
      </c>
    </row>
    <row r="1065" spans="1:6" x14ac:dyDescent="0.3">
      <c r="A1065" s="17" t="s">
        <v>1855</v>
      </c>
      <c r="B1065" s="18"/>
      <c r="C1065" s="18"/>
      <c r="D1065" s="18"/>
      <c r="E1065" s="18">
        <v>15000</v>
      </c>
      <c r="F1065" s="18">
        <v>15000</v>
      </c>
    </row>
    <row r="1066" spans="1:6" x14ac:dyDescent="0.3">
      <c r="A1066" s="17" t="s">
        <v>2464</v>
      </c>
      <c r="B1066" s="18"/>
      <c r="C1066" s="18"/>
      <c r="D1066" s="18"/>
      <c r="E1066" s="18">
        <v>2000</v>
      </c>
      <c r="F1066" s="18">
        <v>2000</v>
      </c>
    </row>
    <row r="1067" spans="1:6" x14ac:dyDescent="0.3">
      <c r="A1067" s="17" t="s">
        <v>1168</v>
      </c>
      <c r="B1067" s="18"/>
      <c r="C1067" s="18">
        <v>60000</v>
      </c>
      <c r="D1067" s="18"/>
      <c r="E1067" s="18"/>
      <c r="F1067" s="18">
        <v>60000</v>
      </c>
    </row>
    <row r="1068" spans="1:6" x14ac:dyDescent="0.3">
      <c r="A1068" s="17" t="s">
        <v>3253</v>
      </c>
      <c r="B1068" s="18"/>
      <c r="C1068" s="18"/>
      <c r="D1068" s="18"/>
      <c r="E1068" s="18">
        <v>20000</v>
      </c>
      <c r="F1068" s="18">
        <v>20000</v>
      </c>
    </row>
    <row r="1069" spans="1:6" x14ac:dyDescent="0.3">
      <c r="A1069" s="17" t="s">
        <v>2186</v>
      </c>
      <c r="B1069" s="18"/>
      <c r="C1069" s="18"/>
      <c r="D1069" s="18"/>
      <c r="E1069" s="18">
        <v>5000</v>
      </c>
      <c r="F1069" s="18">
        <v>5000</v>
      </c>
    </row>
    <row r="1070" spans="1:6" x14ac:dyDescent="0.3">
      <c r="A1070" s="17" t="s">
        <v>262</v>
      </c>
      <c r="B1070" s="18"/>
      <c r="C1070" s="18"/>
      <c r="D1070" s="18"/>
      <c r="E1070" s="18">
        <v>20000</v>
      </c>
      <c r="F1070" s="18">
        <v>20000</v>
      </c>
    </row>
    <row r="1071" spans="1:6" x14ac:dyDescent="0.3">
      <c r="A1071" s="17" t="s">
        <v>587</v>
      </c>
      <c r="B1071" s="18"/>
      <c r="C1071" s="18">
        <v>10000</v>
      </c>
      <c r="D1071" s="18"/>
      <c r="E1071" s="18"/>
      <c r="F1071" s="18">
        <v>10000</v>
      </c>
    </row>
    <row r="1072" spans="1:6" x14ac:dyDescent="0.3">
      <c r="A1072" s="17" t="s">
        <v>2599</v>
      </c>
      <c r="B1072" s="18"/>
      <c r="C1072" s="18">
        <v>9041</v>
      </c>
      <c r="D1072" s="18"/>
      <c r="E1072" s="18"/>
      <c r="F1072" s="18">
        <v>9041</v>
      </c>
    </row>
    <row r="1073" spans="1:6" x14ac:dyDescent="0.3">
      <c r="A1073" s="17" t="s">
        <v>731</v>
      </c>
      <c r="B1073" s="18"/>
      <c r="C1073" s="18"/>
      <c r="D1073" s="18"/>
      <c r="E1073" s="18">
        <v>20000</v>
      </c>
      <c r="F1073" s="18">
        <v>20000</v>
      </c>
    </row>
    <row r="1074" spans="1:6" x14ac:dyDescent="0.3">
      <c r="A1074" s="17" t="s">
        <v>3933</v>
      </c>
      <c r="B1074" s="18"/>
      <c r="C1074" s="18">
        <v>20000</v>
      </c>
      <c r="D1074" s="18"/>
      <c r="E1074" s="18"/>
      <c r="F1074" s="18">
        <v>20000</v>
      </c>
    </row>
    <row r="1075" spans="1:6" x14ac:dyDescent="0.3">
      <c r="A1075" s="17" t="s">
        <v>3181</v>
      </c>
      <c r="B1075" s="18"/>
      <c r="C1075" s="18"/>
      <c r="D1075" s="18"/>
      <c r="E1075" s="18">
        <v>500</v>
      </c>
      <c r="F1075" s="18">
        <v>500</v>
      </c>
    </row>
    <row r="1076" spans="1:6" x14ac:dyDescent="0.3">
      <c r="A1076" s="17" t="s">
        <v>1422</v>
      </c>
      <c r="B1076" s="18"/>
      <c r="C1076" s="18">
        <v>200000</v>
      </c>
      <c r="D1076" s="18"/>
      <c r="E1076" s="18"/>
      <c r="F1076" s="18">
        <v>200000</v>
      </c>
    </row>
    <row r="1077" spans="1:6" x14ac:dyDescent="0.3">
      <c r="A1077" s="17" t="s">
        <v>1292</v>
      </c>
      <c r="B1077" s="18"/>
      <c r="C1077" s="18"/>
      <c r="D1077" s="18"/>
      <c r="E1077" s="18">
        <v>3000</v>
      </c>
      <c r="F1077" s="18">
        <v>3000</v>
      </c>
    </row>
    <row r="1078" spans="1:6" x14ac:dyDescent="0.3">
      <c r="A1078" s="17" t="s">
        <v>3939</v>
      </c>
      <c r="B1078" s="18"/>
      <c r="C1078" s="18">
        <v>1200</v>
      </c>
      <c r="D1078" s="18"/>
      <c r="E1078" s="18"/>
      <c r="F1078" s="18">
        <v>1200</v>
      </c>
    </row>
    <row r="1079" spans="1:6" x14ac:dyDescent="0.3">
      <c r="A1079" s="17" t="s">
        <v>2863</v>
      </c>
      <c r="B1079" s="18"/>
      <c r="C1079" s="18">
        <v>50000</v>
      </c>
      <c r="D1079" s="18"/>
      <c r="E1079" s="18"/>
      <c r="F1079" s="18">
        <v>50000</v>
      </c>
    </row>
    <row r="1080" spans="1:6" x14ac:dyDescent="0.3">
      <c r="A1080" s="17" t="s">
        <v>2617</v>
      </c>
      <c r="B1080" s="18"/>
      <c r="C1080" s="18"/>
      <c r="D1080" s="18"/>
      <c r="E1080" s="18">
        <v>500</v>
      </c>
      <c r="F1080" s="18">
        <v>500</v>
      </c>
    </row>
    <row r="1081" spans="1:6" x14ac:dyDescent="0.3">
      <c r="A1081" s="17" t="s">
        <v>3184</v>
      </c>
      <c r="B1081" s="18"/>
      <c r="C1081" s="18"/>
      <c r="D1081" s="18"/>
      <c r="E1081" s="18">
        <v>4300</v>
      </c>
      <c r="F1081" s="18">
        <v>4300</v>
      </c>
    </row>
    <row r="1082" spans="1:6" x14ac:dyDescent="0.3">
      <c r="A1082" s="17" t="s">
        <v>482</v>
      </c>
      <c r="B1082" s="18"/>
      <c r="C1082" s="18">
        <v>30000</v>
      </c>
      <c r="D1082" s="18"/>
      <c r="E1082" s="18"/>
      <c r="F1082" s="18">
        <v>30000</v>
      </c>
    </row>
    <row r="1083" spans="1:6" x14ac:dyDescent="0.3">
      <c r="A1083" s="17" t="s">
        <v>799</v>
      </c>
      <c r="B1083" s="18"/>
      <c r="C1083" s="18"/>
      <c r="D1083" s="18"/>
      <c r="E1083" s="18">
        <v>3500</v>
      </c>
      <c r="F1083" s="18">
        <v>3500</v>
      </c>
    </row>
    <row r="1084" spans="1:6" x14ac:dyDescent="0.3">
      <c r="A1084" s="17" t="s">
        <v>3203</v>
      </c>
      <c r="B1084" s="18"/>
      <c r="C1084" s="18">
        <v>1000</v>
      </c>
      <c r="D1084" s="18"/>
      <c r="E1084" s="18"/>
      <c r="F1084" s="18">
        <v>1000</v>
      </c>
    </row>
    <row r="1085" spans="1:6" x14ac:dyDescent="0.3">
      <c r="A1085" s="17" t="s">
        <v>307</v>
      </c>
      <c r="B1085" s="18"/>
      <c r="C1085" s="18"/>
      <c r="D1085" s="18"/>
      <c r="E1085" s="18">
        <v>1000</v>
      </c>
      <c r="F1085" s="18">
        <v>1000</v>
      </c>
    </row>
    <row r="1086" spans="1:6" x14ac:dyDescent="0.3">
      <c r="A1086" s="17" t="s">
        <v>261</v>
      </c>
      <c r="B1086" s="18"/>
      <c r="C1086" s="18"/>
      <c r="D1086" s="18"/>
      <c r="E1086" s="18">
        <v>10000</v>
      </c>
      <c r="F1086" s="18">
        <v>10000</v>
      </c>
    </row>
    <row r="1087" spans="1:6" x14ac:dyDescent="0.3">
      <c r="A1087" s="17" t="s">
        <v>1431</v>
      </c>
      <c r="B1087" s="18"/>
      <c r="C1087" s="18">
        <v>5000</v>
      </c>
      <c r="D1087" s="18"/>
      <c r="E1087" s="18"/>
      <c r="F1087" s="18">
        <v>5000</v>
      </c>
    </row>
    <row r="1088" spans="1:6" x14ac:dyDescent="0.3">
      <c r="A1088" s="17" t="s">
        <v>2390</v>
      </c>
      <c r="B1088" s="18">
        <v>16000</v>
      </c>
      <c r="C1088" s="18"/>
      <c r="D1088" s="18"/>
      <c r="E1088" s="18"/>
      <c r="F1088" s="18">
        <v>16000</v>
      </c>
    </row>
    <row r="1089" spans="1:6" x14ac:dyDescent="0.3">
      <c r="A1089" s="17" t="s">
        <v>2279</v>
      </c>
      <c r="B1089" s="18"/>
      <c r="C1089" s="18"/>
      <c r="D1089" s="18"/>
      <c r="E1089" s="18">
        <v>2000</v>
      </c>
      <c r="F1089" s="18">
        <v>2000</v>
      </c>
    </row>
    <row r="1090" spans="1:6" x14ac:dyDescent="0.3">
      <c r="A1090" s="17" t="s">
        <v>1988</v>
      </c>
      <c r="B1090" s="18"/>
      <c r="C1090" s="18">
        <v>5500</v>
      </c>
      <c r="D1090" s="18"/>
      <c r="E1090" s="18"/>
      <c r="F1090" s="18">
        <v>5500</v>
      </c>
    </row>
    <row r="1091" spans="1:6" x14ac:dyDescent="0.3">
      <c r="A1091" s="17" t="s">
        <v>94</v>
      </c>
      <c r="B1091" s="18"/>
      <c r="C1091" s="18"/>
      <c r="D1091" s="18"/>
      <c r="E1091" s="18">
        <v>5000</v>
      </c>
      <c r="F1091" s="18">
        <v>5000</v>
      </c>
    </row>
    <row r="1092" spans="1:6" x14ac:dyDescent="0.3">
      <c r="A1092" s="17" t="s">
        <v>526</v>
      </c>
      <c r="B1092" s="18"/>
      <c r="C1092" s="18"/>
      <c r="D1092" s="18"/>
      <c r="E1092" s="18">
        <v>12000</v>
      </c>
      <c r="F1092" s="18">
        <v>12000</v>
      </c>
    </row>
    <row r="1093" spans="1:6" x14ac:dyDescent="0.3">
      <c r="A1093" s="17" t="s">
        <v>1826</v>
      </c>
      <c r="B1093" s="18"/>
      <c r="C1093" s="18"/>
      <c r="D1093" s="18"/>
      <c r="E1093" s="18">
        <v>2000</v>
      </c>
      <c r="F1093" s="18">
        <v>2000</v>
      </c>
    </row>
    <row r="1094" spans="1:6" x14ac:dyDescent="0.3">
      <c r="A1094" s="17" t="s">
        <v>2557</v>
      </c>
      <c r="B1094" s="18"/>
      <c r="C1094" s="18"/>
      <c r="D1094" s="18"/>
      <c r="E1094" s="18">
        <v>900</v>
      </c>
      <c r="F1094" s="18">
        <v>900</v>
      </c>
    </row>
    <row r="1095" spans="1:6" x14ac:dyDescent="0.3">
      <c r="A1095" s="17" t="s">
        <v>2800</v>
      </c>
      <c r="B1095" s="18"/>
      <c r="C1095" s="18"/>
      <c r="D1095" s="18"/>
      <c r="E1095" s="18">
        <v>1000</v>
      </c>
      <c r="F1095" s="18">
        <v>1000</v>
      </c>
    </row>
    <row r="1096" spans="1:6" x14ac:dyDescent="0.3">
      <c r="A1096" s="17" t="s">
        <v>62</v>
      </c>
      <c r="B1096" s="18"/>
      <c r="C1096" s="18"/>
      <c r="D1096" s="18"/>
      <c r="E1096" s="18">
        <v>4500</v>
      </c>
      <c r="F1096" s="18">
        <v>4500</v>
      </c>
    </row>
    <row r="1097" spans="1:6" x14ac:dyDescent="0.3">
      <c r="A1097" s="17" t="s">
        <v>3619</v>
      </c>
      <c r="B1097" s="18"/>
      <c r="C1097" s="18"/>
      <c r="D1097" s="18"/>
      <c r="E1097" s="18">
        <v>3000</v>
      </c>
      <c r="F1097" s="18">
        <v>3000</v>
      </c>
    </row>
    <row r="1098" spans="1:6" x14ac:dyDescent="0.3">
      <c r="A1098" s="17" t="s">
        <v>578</v>
      </c>
      <c r="B1098" s="18"/>
      <c r="C1098" s="18">
        <v>5000</v>
      </c>
      <c r="D1098" s="18"/>
      <c r="E1098" s="18"/>
      <c r="F1098" s="18">
        <v>5000</v>
      </c>
    </row>
    <row r="1099" spans="1:6" x14ac:dyDescent="0.3">
      <c r="A1099" s="17" t="s">
        <v>2585</v>
      </c>
      <c r="B1099" s="18"/>
      <c r="C1099" s="18">
        <v>30000</v>
      </c>
      <c r="D1099" s="18"/>
      <c r="E1099" s="18"/>
      <c r="F1099" s="18">
        <v>30000</v>
      </c>
    </row>
    <row r="1100" spans="1:6" x14ac:dyDescent="0.3">
      <c r="A1100" s="17" t="s">
        <v>3629</v>
      </c>
      <c r="B1100" s="18"/>
      <c r="C1100" s="18">
        <v>17100</v>
      </c>
      <c r="D1100" s="18"/>
      <c r="E1100" s="18"/>
      <c r="F1100" s="18">
        <v>17100</v>
      </c>
    </row>
    <row r="1101" spans="1:6" x14ac:dyDescent="0.3">
      <c r="A1101" s="17" t="s">
        <v>1411</v>
      </c>
      <c r="B1101" s="18"/>
      <c r="C1101" s="18">
        <v>6000</v>
      </c>
      <c r="D1101" s="18"/>
      <c r="E1101" s="18"/>
      <c r="F1101" s="18">
        <v>6000</v>
      </c>
    </row>
    <row r="1102" spans="1:6" x14ac:dyDescent="0.3">
      <c r="A1102" s="17" t="s">
        <v>1445</v>
      </c>
      <c r="B1102" s="18"/>
      <c r="C1102" s="18">
        <v>4950</v>
      </c>
      <c r="D1102" s="18"/>
      <c r="E1102" s="18"/>
      <c r="F1102" s="18">
        <v>4950</v>
      </c>
    </row>
    <row r="1103" spans="1:6" x14ac:dyDescent="0.3">
      <c r="A1103" s="17" t="s">
        <v>774</v>
      </c>
      <c r="B1103" s="18"/>
      <c r="C1103" s="18">
        <v>3759</v>
      </c>
      <c r="D1103" s="18"/>
      <c r="E1103" s="18"/>
      <c r="F1103" s="18">
        <v>3759</v>
      </c>
    </row>
    <row r="1104" spans="1:6" x14ac:dyDescent="0.3">
      <c r="A1104" s="17" t="s">
        <v>3711</v>
      </c>
      <c r="B1104" s="18"/>
      <c r="C1104" s="18"/>
      <c r="D1104" s="18"/>
      <c r="E1104" s="18">
        <v>10000</v>
      </c>
      <c r="F1104" s="18">
        <v>10000</v>
      </c>
    </row>
    <row r="1105" spans="1:6" x14ac:dyDescent="0.3">
      <c r="A1105" s="17" t="s">
        <v>1564</v>
      </c>
      <c r="B1105" s="18">
        <v>6000</v>
      </c>
      <c r="C1105" s="18"/>
      <c r="D1105" s="18"/>
      <c r="E1105" s="18"/>
      <c r="F1105" s="18">
        <v>6000</v>
      </c>
    </row>
    <row r="1106" spans="1:6" x14ac:dyDescent="0.3">
      <c r="A1106" s="17" t="s">
        <v>930</v>
      </c>
      <c r="B1106" s="18"/>
      <c r="C1106" s="18">
        <v>500</v>
      </c>
      <c r="D1106" s="18"/>
      <c r="E1106" s="18"/>
      <c r="F1106" s="18">
        <v>500</v>
      </c>
    </row>
    <row r="1107" spans="1:6" x14ac:dyDescent="0.3">
      <c r="A1107" s="17" t="s">
        <v>2016</v>
      </c>
      <c r="B1107" s="18"/>
      <c r="C1107" s="18"/>
      <c r="D1107" s="18"/>
      <c r="E1107" s="18">
        <v>7200</v>
      </c>
      <c r="F1107" s="18">
        <v>7200</v>
      </c>
    </row>
    <row r="1108" spans="1:6" x14ac:dyDescent="0.3">
      <c r="A1108" s="17" t="s">
        <v>1516</v>
      </c>
      <c r="B1108" s="18"/>
      <c r="C1108" s="18"/>
      <c r="D1108" s="18"/>
      <c r="E1108" s="18">
        <v>300000</v>
      </c>
      <c r="F1108" s="18">
        <v>300000</v>
      </c>
    </row>
    <row r="1109" spans="1:6" x14ac:dyDescent="0.3">
      <c r="A1109" s="17" t="s">
        <v>3219</v>
      </c>
      <c r="B1109" s="18"/>
      <c r="C1109" s="18"/>
      <c r="D1109" s="18"/>
      <c r="E1109" s="18">
        <v>20000</v>
      </c>
      <c r="F1109" s="18">
        <v>20000</v>
      </c>
    </row>
    <row r="1110" spans="1:6" x14ac:dyDescent="0.3">
      <c r="A1110" s="17" t="s">
        <v>3811</v>
      </c>
      <c r="B1110" s="18"/>
      <c r="C1110" s="18"/>
      <c r="D1110" s="18"/>
      <c r="E1110" s="18">
        <v>1500</v>
      </c>
      <c r="F1110" s="18">
        <v>1500</v>
      </c>
    </row>
    <row r="1111" spans="1:6" x14ac:dyDescent="0.3">
      <c r="A1111" s="17" t="s">
        <v>2347</v>
      </c>
      <c r="B1111" s="18">
        <v>60000</v>
      </c>
      <c r="C1111" s="18"/>
      <c r="D1111" s="18"/>
      <c r="E1111" s="18"/>
      <c r="F1111" s="18">
        <v>60000</v>
      </c>
    </row>
    <row r="1112" spans="1:6" x14ac:dyDescent="0.3">
      <c r="A1112" s="17" t="s">
        <v>951</v>
      </c>
      <c r="B1112" s="18"/>
      <c r="C1112" s="18">
        <v>5000</v>
      </c>
      <c r="D1112" s="18"/>
      <c r="E1112" s="18"/>
      <c r="F1112" s="18">
        <v>5000</v>
      </c>
    </row>
    <row r="1113" spans="1:6" x14ac:dyDescent="0.3">
      <c r="A1113" s="17" t="s">
        <v>603</v>
      </c>
      <c r="B1113" s="18">
        <v>70000</v>
      </c>
      <c r="C1113" s="18"/>
      <c r="D1113" s="18"/>
      <c r="E1113" s="18"/>
      <c r="F1113" s="18">
        <v>70000</v>
      </c>
    </row>
    <row r="1114" spans="1:6" x14ac:dyDescent="0.3">
      <c r="A1114" s="17" t="s">
        <v>3204</v>
      </c>
      <c r="B1114" s="18"/>
      <c r="C1114" s="18">
        <v>500</v>
      </c>
      <c r="D1114" s="18"/>
      <c r="E1114" s="18"/>
      <c r="F1114" s="18">
        <v>500</v>
      </c>
    </row>
    <row r="1115" spans="1:6" x14ac:dyDescent="0.3">
      <c r="A1115" s="17" t="s">
        <v>3067</v>
      </c>
      <c r="B1115" s="18"/>
      <c r="C1115" s="18">
        <v>8000</v>
      </c>
      <c r="D1115" s="18"/>
      <c r="E1115" s="18"/>
      <c r="F1115" s="18">
        <v>8000</v>
      </c>
    </row>
    <row r="1116" spans="1:6" x14ac:dyDescent="0.3">
      <c r="A1116" s="17" t="s">
        <v>3528</v>
      </c>
      <c r="B1116" s="18"/>
      <c r="C1116" s="18"/>
      <c r="D1116" s="18"/>
      <c r="E1116" s="18">
        <v>500</v>
      </c>
      <c r="F1116" s="18">
        <v>500</v>
      </c>
    </row>
    <row r="1117" spans="1:6" x14ac:dyDescent="0.3">
      <c r="A1117" s="17" t="s">
        <v>1538</v>
      </c>
      <c r="B1117" s="18"/>
      <c r="C1117" s="18"/>
      <c r="D1117" s="18"/>
      <c r="E1117" s="18">
        <v>12000</v>
      </c>
      <c r="F1117" s="18">
        <v>12000</v>
      </c>
    </row>
    <row r="1118" spans="1:6" x14ac:dyDescent="0.3">
      <c r="A1118" s="17" t="s">
        <v>1581</v>
      </c>
      <c r="B1118" s="18">
        <v>1750</v>
      </c>
      <c r="C1118" s="18"/>
      <c r="D1118" s="18"/>
      <c r="E1118" s="18"/>
      <c r="F1118" s="18">
        <v>1750</v>
      </c>
    </row>
    <row r="1119" spans="1:6" x14ac:dyDescent="0.3">
      <c r="A1119" s="17" t="s">
        <v>1213</v>
      </c>
      <c r="B1119" s="18"/>
      <c r="C1119" s="18"/>
      <c r="D1119" s="18"/>
      <c r="E1119" s="18">
        <v>2500</v>
      </c>
      <c r="F1119" s="18">
        <v>2500</v>
      </c>
    </row>
    <row r="1120" spans="1:6" x14ac:dyDescent="0.3">
      <c r="A1120" s="17" t="s">
        <v>230</v>
      </c>
      <c r="B1120" s="18"/>
      <c r="C1120" s="18">
        <v>8000</v>
      </c>
      <c r="D1120" s="18"/>
      <c r="E1120" s="18"/>
      <c r="F1120" s="18">
        <v>8000</v>
      </c>
    </row>
    <row r="1121" spans="1:6" x14ac:dyDescent="0.3">
      <c r="A1121" s="17" t="s">
        <v>3794</v>
      </c>
      <c r="B1121" s="18"/>
      <c r="C1121" s="18">
        <v>6000</v>
      </c>
      <c r="D1121" s="18"/>
      <c r="E1121" s="18"/>
      <c r="F1121" s="18">
        <v>6000</v>
      </c>
    </row>
    <row r="1122" spans="1:6" x14ac:dyDescent="0.3">
      <c r="A1122" s="17" t="s">
        <v>2912</v>
      </c>
      <c r="B1122" s="18"/>
      <c r="C1122" s="18">
        <v>14440</v>
      </c>
      <c r="D1122" s="18"/>
      <c r="E1122" s="18"/>
      <c r="F1122" s="18">
        <v>14440</v>
      </c>
    </row>
    <row r="1123" spans="1:6" x14ac:dyDescent="0.3">
      <c r="A1123" s="17" t="s">
        <v>573</v>
      </c>
      <c r="B1123" s="18"/>
      <c r="C1123" s="18">
        <v>2500</v>
      </c>
      <c r="D1123" s="18"/>
      <c r="E1123" s="18"/>
      <c r="F1123" s="18">
        <v>2500</v>
      </c>
    </row>
    <row r="1124" spans="1:6" x14ac:dyDescent="0.3">
      <c r="A1124" s="17" t="s">
        <v>361</v>
      </c>
      <c r="B1124" s="18"/>
      <c r="C1124" s="18"/>
      <c r="D1124" s="18"/>
      <c r="E1124" s="18">
        <v>12000</v>
      </c>
      <c r="F1124" s="18">
        <v>12000</v>
      </c>
    </row>
    <row r="1125" spans="1:6" x14ac:dyDescent="0.3">
      <c r="A1125" s="17" t="s">
        <v>2522</v>
      </c>
      <c r="B1125" s="18"/>
      <c r="C1125" s="18"/>
      <c r="D1125" s="18"/>
      <c r="E1125" s="18">
        <v>5000</v>
      </c>
      <c r="F1125" s="18">
        <v>5000</v>
      </c>
    </row>
    <row r="1126" spans="1:6" x14ac:dyDescent="0.3">
      <c r="A1126" s="17" t="s">
        <v>3322</v>
      </c>
      <c r="B1126" s="18"/>
      <c r="C1126" s="18"/>
      <c r="D1126" s="18"/>
      <c r="E1126" s="18">
        <v>3300</v>
      </c>
      <c r="F1126" s="18">
        <v>3300</v>
      </c>
    </row>
    <row r="1127" spans="1:6" x14ac:dyDescent="0.3">
      <c r="A1127" s="17" t="s">
        <v>171</v>
      </c>
      <c r="B1127" s="18"/>
      <c r="C1127" s="18">
        <v>2500</v>
      </c>
      <c r="D1127" s="18"/>
      <c r="E1127" s="18"/>
      <c r="F1127" s="18">
        <v>2500</v>
      </c>
    </row>
    <row r="1128" spans="1:6" x14ac:dyDescent="0.3">
      <c r="A1128" s="17" t="s">
        <v>1388</v>
      </c>
      <c r="B1128" s="18"/>
      <c r="C1128" s="18"/>
      <c r="D1128" s="18"/>
      <c r="E1128" s="18">
        <v>4000</v>
      </c>
      <c r="F1128" s="18">
        <v>4000</v>
      </c>
    </row>
    <row r="1129" spans="1:6" x14ac:dyDescent="0.3">
      <c r="A1129" s="17" t="s">
        <v>3</v>
      </c>
      <c r="B1129" s="18"/>
      <c r="C1129" s="18"/>
      <c r="D1129" s="18"/>
      <c r="E1129" s="18">
        <v>10275</v>
      </c>
      <c r="F1129" s="18">
        <v>10275</v>
      </c>
    </row>
    <row r="1130" spans="1:6" x14ac:dyDescent="0.3">
      <c r="A1130" s="17" t="s">
        <v>3980</v>
      </c>
      <c r="B1130" s="18"/>
      <c r="C1130" s="18">
        <v>1500</v>
      </c>
      <c r="D1130" s="18"/>
      <c r="E1130" s="18"/>
      <c r="F1130" s="18">
        <v>1500</v>
      </c>
    </row>
    <row r="1131" spans="1:6" x14ac:dyDescent="0.3">
      <c r="A1131" s="17" t="s">
        <v>3529</v>
      </c>
      <c r="B1131" s="18"/>
      <c r="C1131" s="18"/>
      <c r="D1131" s="18"/>
      <c r="E1131" s="18">
        <v>2750</v>
      </c>
      <c r="F1131" s="18">
        <v>2750</v>
      </c>
    </row>
    <row r="1132" spans="1:6" x14ac:dyDescent="0.3">
      <c r="A1132" s="17" t="s">
        <v>249</v>
      </c>
      <c r="B1132" s="18"/>
      <c r="C1132" s="18"/>
      <c r="D1132" s="18"/>
      <c r="E1132" s="18">
        <v>85000</v>
      </c>
      <c r="F1132" s="18">
        <v>85000</v>
      </c>
    </row>
    <row r="1133" spans="1:6" x14ac:dyDescent="0.3">
      <c r="A1133" s="17" t="s">
        <v>1090</v>
      </c>
      <c r="B1133" s="18"/>
      <c r="C1133" s="18">
        <v>15000</v>
      </c>
      <c r="D1133" s="18"/>
      <c r="E1133" s="18"/>
      <c r="F1133" s="18">
        <v>15000</v>
      </c>
    </row>
    <row r="1134" spans="1:6" x14ac:dyDescent="0.3">
      <c r="A1134" s="17" t="s">
        <v>3834</v>
      </c>
      <c r="B1134" s="18"/>
      <c r="C1134" s="18"/>
      <c r="D1134" s="18"/>
      <c r="E1134" s="18">
        <v>2000</v>
      </c>
      <c r="F1134" s="18">
        <v>2000</v>
      </c>
    </row>
    <row r="1135" spans="1:6" x14ac:dyDescent="0.3">
      <c r="A1135" s="17" t="s">
        <v>233</v>
      </c>
      <c r="B1135" s="18"/>
      <c r="C1135" s="18">
        <v>1500000</v>
      </c>
      <c r="D1135" s="18"/>
      <c r="E1135" s="18"/>
      <c r="F1135" s="18">
        <v>1500000</v>
      </c>
    </row>
    <row r="1136" spans="1:6" x14ac:dyDescent="0.3">
      <c r="A1136" s="17" t="s">
        <v>1322</v>
      </c>
      <c r="B1136" s="18">
        <v>462000</v>
      </c>
      <c r="C1136" s="18"/>
      <c r="D1136" s="18"/>
      <c r="E1136" s="18"/>
      <c r="F1136" s="18">
        <v>462000</v>
      </c>
    </row>
    <row r="1137" spans="1:6" x14ac:dyDescent="0.3">
      <c r="A1137" s="17" t="s">
        <v>1004</v>
      </c>
      <c r="B1137" s="18">
        <v>20000</v>
      </c>
      <c r="C1137" s="18"/>
      <c r="D1137" s="18"/>
      <c r="E1137" s="18"/>
      <c r="F1137" s="18">
        <v>20000</v>
      </c>
    </row>
    <row r="1138" spans="1:6" x14ac:dyDescent="0.3">
      <c r="A1138" s="17" t="s">
        <v>1865</v>
      </c>
      <c r="B1138" s="18"/>
      <c r="C1138" s="18">
        <v>6500</v>
      </c>
      <c r="D1138" s="18"/>
      <c r="E1138" s="18"/>
      <c r="F1138" s="18">
        <v>6500</v>
      </c>
    </row>
    <row r="1139" spans="1:6" x14ac:dyDescent="0.3">
      <c r="A1139" s="17" t="s">
        <v>2695</v>
      </c>
      <c r="B1139" s="18"/>
      <c r="C1139" s="18">
        <v>15000</v>
      </c>
      <c r="D1139" s="18"/>
      <c r="E1139" s="18"/>
      <c r="F1139" s="18">
        <v>15000</v>
      </c>
    </row>
    <row r="1140" spans="1:6" x14ac:dyDescent="0.3">
      <c r="A1140" s="17" t="s">
        <v>2966</v>
      </c>
      <c r="B1140" s="18"/>
      <c r="C1140" s="18"/>
      <c r="D1140" s="18"/>
      <c r="E1140" s="18">
        <v>10000</v>
      </c>
      <c r="F1140" s="18">
        <v>10000</v>
      </c>
    </row>
    <row r="1141" spans="1:6" x14ac:dyDescent="0.3">
      <c r="A1141" s="17" t="s">
        <v>448</v>
      </c>
      <c r="B1141" s="18"/>
      <c r="C1141" s="18">
        <v>30000</v>
      </c>
      <c r="D1141" s="18"/>
      <c r="E1141" s="18"/>
      <c r="F1141" s="18">
        <v>30000</v>
      </c>
    </row>
    <row r="1142" spans="1:6" x14ac:dyDescent="0.3">
      <c r="A1142" s="17" t="s">
        <v>1068</v>
      </c>
      <c r="B1142" s="18"/>
      <c r="C1142" s="18">
        <v>500</v>
      </c>
      <c r="D1142" s="18"/>
      <c r="E1142" s="18"/>
      <c r="F1142" s="18">
        <v>500</v>
      </c>
    </row>
    <row r="1143" spans="1:6" x14ac:dyDescent="0.3">
      <c r="A1143" s="17" t="s">
        <v>3402</v>
      </c>
      <c r="B1143" s="18"/>
      <c r="C1143" s="18"/>
      <c r="D1143" s="18"/>
      <c r="E1143" s="18">
        <v>2000</v>
      </c>
      <c r="F1143" s="18">
        <v>2000</v>
      </c>
    </row>
    <row r="1144" spans="1:6" x14ac:dyDescent="0.3">
      <c r="A1144" s="17" t="s">
        <v>3671</v>
      </c>
      <c r="B1144" s="18"/>
      <c r="C1144" s="18"/>
      <c r="D1144" s="18"/>
      <c r="E1144" s="18">
        <v>4500</v>
      </c>
      <c r="F1144" s="18">
        <v>4500</v>
      </c>
    </row>
    <row r="1145" spans="1:6" x14ac:dyDescent="0.3">
      <c r="A1145" s="17" t="s">
        <v>3161</v>
      </c>
      <c r="B1145" s="18"/>
      <c r="C1145" s="18"/>
      <c r="D1145" s="18"/>
      <c r="E1145" s="18">
        <v>2000</v>
      </c>
      <c r="F1145" s="18">
        <v>2000</v>
      </c>
    </row>
    <row r="1146" spans="1:6" x14ac:dyDescent="0.3">
      <c r="A1146" s="17" t="s">
        <v>545</v>
      </c>
      <c r="B1146" s="18"/>
      <c r="C1146" s="18">
        <v>500</v>
      </c>
      <c r="D1146" s="18"/>
      <c r="E1146" s="18"/>
      <c r="F1146" s="18">
        <v>500</v>
      </c>
    </row>
    <row r="1147" spans="1:6" x14ac:dyDescent="0.3">
      <c r="A1147" s="17" t="s">
        <v>2424</v>
      </c>
      <c r="B1147" s="18"/>
      <c r="C1147" s="18">
        <v>60000</v>
      </c>
      <c r="D1147" s="18"/>
      <c r="E1147" s="18"/>
      <c r="F1147" s="18">
        <v>60000</v>
      </c>
    </row>
    <row r="1148" spans="1:6" x14ac:dyDescent="0.3">
      <c r="A1148" s="17" t="s">
        <v>3578</v>
      </c>
      <c r="B1148" s="18"/>
      <c r="C1148" s="18"/>
      <c r="D1148" s="18"/>
      <c r="E1148" s="18">
        <v>500</v>
      </c>
      <c r="F1148" s="18">
        <v>500</v>
      </c>
    </row>
    <row r="1149" spans="1:6" x14ac:dyDescent="0.3">
      <c r="A1149" s="17" t="s">
        <v>188</v>
      </c>
      <c r="B1149" s="18"/>
      <c r="C1149" s="18">
        <v>5000</v>
      </c>
      <c r="D1149" s="18"/>
      <c r="E1149" s="18"/>
      <c r="F1149" s="18">
        <v>5000</v>
      </c>
    </row>
    <row r="1150" spans="1:6" x14ac:dyDescent="0.3">
      <c r="A1150" s="17" t="s">
        <v>3820</v>
      </c>
      <c r="B1150" s="18"/>
      <c r="C1150" s="18"/>
      <c r="D1150" s="18"/>
      <c r="E1150" s="18">
        <v>2500</v>
      </c>
      <c r="F1150" s="18">
        <v>2500</v>
      </c>
    </row>
    <row r="1151" spans="1:6" x14ac:dyDescent="0.3">
      <c r="A1151" s="17" t="s">
        <v>1370</v>
      </c>
      <c r="B1151" s="18"/>
      <c r="C1151" s="18"/>
      <c r="D1151" s="18"/>
      <c r="E1151" s="18">
        <v>32360</v>
      </c>
      <c r="F1151" s="18">
        <v>32360</v>
      </c>
    </row>
    <row r="1152" spans="1:6" x14ac:dyDescent="0.3">
      <c r="A1152" s="17" t="s">
        <v>311</v>
      </c>
      <c r="B1152" s="18"/>
      <c r="C1152" s="18"/>
      <c r="D1152" s="18"/>
      <c r="E1152" s="18">
        <v>1000</v>
      </c>
      <c r="F1152" s="18">
        <v>1000</v>
      </c>
    </row>
    <row r="1153" spans="1:6" x14ac:dyDescent="0.3">
      <c r="A1153" s="17" t="s">
        <v>3498</v>
      </c>
      <c r="B1153" s="18"/>
      <c r="C1153" s="18"/>
      <c r="D1153" s="18"/>
      <c r="E1153" s="18">
        <v>2000</v>
      </c>
      <c r="F1153" s="18">
        <v>2000</v>
      </c>
    </row>
    <row r="1154" spans="1:6" x14ac:dyDescent="0.3">
      <c r="A1154" s="17" t="s">
        <v>3862</v>
      </c>
      <c r="B1154" s="18"/>
      <c r="C1154" s="18">
        <v>2413</v>
      </c>
      <c r="D1154" s="18"/>
      <c r="E1154" s="18"/>
      <c r="F1154" s="18">
        <v>2413</v>
      </c>
    </row>
    <row r="1155" spans="1:6" x14ac:dyDescent="0.3">
      <c r="A1155" s="17" t="s">
        <v>1439</v>
      </c>
      <c r="B1155" s="18"/>
      <c r="C1155" s="18">
        <v>20000</v>
      </c>
      <c r="D1155" s="18"/>
      <c r="E1155" s="18"/>
      <c r="F1155" s="18">
        <v>20000</v>
      </c>
    </row>
    <row r="1156" spans="1:6" x14ac:dyDescent="0.3">
      <c r="A1156" s="17" t="s">
        <v>2217</v>
      </c>
      <c r="B1156" s="18"/>
      <c r="C1156" s="18"/>
      <c r="D1156" s="18"/>
      <c r="E1156" s="18">
        <v>300</v>
      </c>
      <c r="F1156" s="18">
        <v>300</v>
      </c>
    </row>
    <row r="1157" spans="1:6" x14ac:dyDescent="0.3">
      <c r="A1157" s="17" t="s">
        <v>3934</v>
      </c>
      <c r="B1157" s="18"/>
      <c r="C1157" s="18">
        <v>2885</v>
      </c>
      <c r="D1157" s="18"/>
      <c r="E1157" s="18"/>
      <c r="F1157" s="18">
        <v>2885</v>
      </c>
    </row>
    <row r="1158" spans="1:6" x14ac:dyDescent="0.3">
      <c r="A1158" s="17" t="s">
        <v>3952</v>
      </c>
      <c r="B1158" s="18"/>
      <c r="C1158" s="18">
        <v>1750</v>
      </c>
      <c r="D1158" s="18"/>
      <c r="E1158" s="18"/>
      <c r="F1158" s="18">
        <v>1750</v>
      </c>
    </row>
    <row r="1159" spans="1:6" x14ac:dyDescent="0.3">
      <c r="A1159" s="17" t="s">
        <v>2786</v>
      </c>
      <c r="B1159" s="18"/>
      <c r="C1159" s="18"/>
      <c r="D1159" s="18"/>
      <c r="E1159" s="18">
        <v>2500</v>
      </c>
      <c r="F1159" s="18">
        <v>2500</v>
      </c>
    </row>
    <row r="1160" spans="1:6" x14ac:dyDescent="0.3">
      <c r="A1160" s="17" t="s">
        <v>1688</v>
      </c>
      <c r="B1160" s="18"/>
      <c r="C1160" s="18"/>
      <c r="D1160" s="18">
        <v>10000</v>
      </c>
      <c r="E1160" s="18"/>
      <c r="F1160" s="18">
        <v>10000</v>
      </c>
    </row>
    <row r="1161" spans="1:6" x14ac:dyDescent="0.3">
      <c r="A1161" s="17" t="s">
        <v>237</v>
      </c>
      <c r="B1161" s="18"/>
      <c r="C1161" s="18">
        <v>10000</v>
      </c>
      <c r="D1161" s="18"/>
      <c r="E1161" s="18"/>
      <c r="F1161" s="18">
        <v>10000</v>
      </c>
    </row>
    <row r="1162" spans="1:6" x14ac:dyDescent="0.3">
      <c r="A1162" s="17" t="s">
        <v>1811</v>
      </c>
      <c r="B1162" s="18"/>
      <c r="C1162" s="18">
        <v>450</v>
      </c>
      <c r="D1162" s="18"/>
      <c r="E1162" s="18"/>
      <c r="F1162" s="18">
        <v>450</v>
      </c>
    </row>
    <row r="1163" spans="1:6" x14ac:dyDescent="0.3">
      <c r="A1163" s="17" t="s">
        <v>2521</v>
      </c>
      <c r="B1163" s="18"/>
      <c r="C1163" s="18"/>
      <c r="D1163" s="18"/>
      <c r="E1163" s="18">
        <v>12500</v>
      </c>
      <c r="F1163" s="18">
        <v>12500</v>
      </c>
    </row>
    <row r="1164" spans="1:6" x14ac:dyDescent="0.3">
      <c r="A1164" s="17" t="s">
        <v>241</v>
      </c>
      <c r="B1164" s="18"/>
      <c r="C1164" s="18">
        <v>1000</v>
      </c>
      <c r="D1164" s="18"/>
      <c r="E1164" s="18"/>
      <c r="F1164" s="18">
        <v>1000</v>
      </c>
    </row>
    <row r="1165" spans="1:6" x14ac:dyDescent="0.3">
      <c r="A1165" s="17" t="s">
        <v>1064</v>
      </c>
      <c r="B1165" s="18">
        <v>1000</v>
      </c>
      <c r="C1165" s="18"/>
      <c r="D1165" s="18"/>
      <c r="E1165" s="18"/>
      <c r="F1165" s="18">
        <v>1000</v>
      </c>
    </row>
    <row r="1166" spans="1:6" x14ac:dyDescent="0.3">
      <c r="A1166" s="17" t="s">
        <v>3913</v>
      </c>
      <c r="B1166" s="18"/>
      <c r="C1166" s="18">
        <v>2000</v>
      </c>
      <c r="D1166" s="18"/>
      <c r="E1166" s="18"/>
      <c r="F1166" s="18">
        <v>2000</v>
      </c>
    </row>
    <row r="1167" spans="1:6" x14ac:dyDescent="0.3">
      <c r="A1167" s="17" t="s">
        <v>4021</v>
      </c>
      <c r="B1167" s="18"/>
      <c r="C1167" s="18">
        <v>5000</v>
      </c>
      <c r="D1167" s="18"/>
      <c r="E1167" s="18"/>
      <c r="F1167" s="18">
        <v>5000</v>
      </c>
    </row>
    <row r="1168" spans="1:6" x14ac:dyDescent="0.3">
      <c r="A1168" s="17" t="s">
        <v>671</v>
      </c>
      <c r="B1168" s="18"/>
      <c r="C1168" s="18">
        <v>90000</v>
      </c>
      <c r="D1168" s="18"/>
      <c r="E1168" s="18"/>
      <c r="F1168" s="18">
        <v>90000</v>
      </c>
    </row>
    <row r="1169" spans="1:6" x14ac:dyDescent="0.3">
      <c r="A1169" s="17" t="s">
        <v>328</v>
      </c>
      <c r="B1169" s="18"/>
      <c r="C1169" s="18"/>
      <c r="D1169" s="18"/>
      <c r="E1169" s="18">
        <v>4000</v>
      </c>
      <c r="F1169" s="18">
        <v>4000</v>
      </c>
    </row>
    <row r="1170" spans="1:6" x14ac:dyDescent="0.3">
      <c r="A1170" s="17" t="s">
        <v>22</v>
      </c>
      <c r="B1170" s="18"/>
      <c r="C1170" s="18"/>
      <c r="D1170" s="18"/>
      <c r="E1170" s="18">
        <v>2000</v>
      </c>
      <c r="F1170" s="18">
        <v>2000</v>
      </c>
    </row>
    <row r="1171" spans="1:6" x14ac:dyDescent="0.3">
      <c r="A1171" s="17" t="s">
        <v>2373</v>
      </c>
      <c r="B1171" s="18">
        <v>5500</v>
      </c>
      <c r="C1171" s="18"/>
      <c r="D1171" s="18"/>
      <c r="E1171" s="18"/>
      <c r="F1171" s="18">
        <v>5500</v>
      </c>
    </row>
    <row r="1172" spans="1:6" x14ac:dyDescent="0.3">
      <c r="A1172" s="17" t="s">
        <v>276</v>
      </c>
      <c r="B1172" s="18"/>
      <c r="C1172" s="18"/>
      <c r="D1172" s="18"/>
      <c r="E1172" s="18">
        <v>20000</v>
      </c>
      <c r="F1172" s="18">
        <v>20000</v>
      </c>
    </row>
    <row r="1173" spans="1:6" x14ac:dyDescent="0.3">
      <c r="A1173" s="17" t="s">
        <v>1561</v>
      </c>
      <c r="B1173" s="18"/>
      <c r="C1173" s="18">
        <v>2500</v>
      </c>
      <c r="D1173" s="18"/>
      <c r="E1173" s="18"/>
      <c r="F1173" s="18">
        <v>2500</v>
      </c>
    </row>
    <row r="1174" spans="1:6" x14ac:dyDescent="0.3">
      <c r="A1174" s="17" t="s">
        <v>1354</v>
      </c>
      <c r="B1174" s="18"/>
      <c r="C1174" s="18"/>
      <c r="D1174" s="18"/>
      <c r="E1174" s="18">
        <v>1000</v>
      </c>
      <c r="F1174" s="18">
        <v>1000</v>
      </c>
    </row>
    <row r="1175" spans="1:6" x14ac:dyDescent="0.3">
      <c r="A1175" s="17" t="s">
        <v>2381</v>
      </c>
      <c r="B1175" s="18">
        <v>15000</v>
      </c>
      <c r="C1175" s="18"/>
      <c r="D1175" s="18"/>
      <c r="E1175" s="18"/>
      <c r="F1175" s="18">
        <v>15000</v>
      </c>
    </row>
    <row r="1176" spans="1:6" x14ac:dyDescent="0.3">
      <c r="A1176" s="17" t="s">
        <v>1446</v>
      </c>
      <c r="B1176" s="18"/>
      <c r="C1176" s="18">
        <v>130000</v>
      </c>
      <c r="D1176" s="18"/>
      <c r="E1176" s="18"/>
      <c r="F1176" s="18">
        <v>130000</v>
      </c>
    </row>
    <row r="1177" spans="1:6" x14ac:dyDescent="0.3">
      <c r="A1177" s="17" t="s">
        <v>417</v>
      </c>
      <c r="B1177" s="18"/>
      <c r="C1177" s="18"/>
      <c r="D1177" s="18"/>
      <c r="E1177" s="18">
        <v>1000</v>
      </c>
      <c r="F1177" s="18">
        <v>1000</v>
      </c>
    </row>
    <row r="1178" spans="1:6" x14ac:dyDescent="0.3">
      <c r="A1178" s="17" t="s">
        <v>1167</v>
      </c>
      <c r="B1178" s="18"/>
      <c r="C1178" s="18">
        <v>15000</v>
      </c>
      <c r="D1178" s="18"/>
      <c r="E1178" s="18"/>
      <c r="F1178" s="18">
        <v>15000</v>
      </c>
    </row>
    <row r="1179" spans="1:6" x14ac:dyDescent="0.3">
      <c r="A1179" s="17" t="s">
        <v>2651</v>
      </c>
      <c r="B1179" s="18">
        <v>280000</v>
      </c>
      <c r="C1179" s="18"/>
      <c r="D1179" s="18"/>
      <c r="E1179" s="18"/>
      <c r="F1179" s="18">
        <v>280000</v>
      </c>
    </row>
    <row r="1180" spans="1:6" x14ac:dyDescent="0.3">
      <c r="A1180" s="17" t="s">
        <v>3242</v>
      </c>
      <c r="B1180" s="18"/>
      <c r="C1180" s="18"/>
      <c r="D1180" s="18"/>
      <c r="E1180" s="18">
        <v>10000</v>
      </c>
      <c r="F1180" s="18">
        <v>10000</v>
      </c>
    </row>
    <row r="1181" spans="1:6" x14ac:dyDescent="0.3">
      <c r="A1181" s="17" t="s">
        <v>3903</v>
      </c>
      <c r="B1181" s="18"/>
      <c r="C1181" s="18">
        <v>1500</v>
      </c>
      <c r="D1181" s="18"/>
      <c r="E1181" s="18"/>
      <c r="F1181" s="18">
        <v>1500</v>
      </c>
    </row>
    <row r="1182" spans="1:6" x14ac:dyDescent="0.3">
      <c r="A1182" s="17" t="s">
        <v>932</v>
      </c>
      <c r="B1182" s="18"/>
      <c r="C1182" s="18">
        <v>2000</v>
      </c>
      <c r="D1182" s="18"/>
      <c r="E1182" s="18"/>
      <c r="F1182" s="18">
        <v>2000</v>
      </c>
    </row>
    <row r="1183" spans="1:6" x14ac:dyDescent="0.3">
      <c r="A1183" s="17" t="s">
        <v>924</v>
      </c>
      <c r="B1183" s="18"/>
      <c r="C1183" s="18">
        <v>15000</v>
      </c>
      <c r="D1183" s="18"/>
      <c r="E1183" s="18"/>
      <c r="F1183" s="18">
        <v>15000</v>
      </c>
    </row>
    <row r="1184" spans="1:6" x14ac:dyDescent="0.3">
      <c r="A1184" s="17" t="s">
        <v>2705</v>
      </c>
      <c r="B1184" s="18"/>
      <c r="C1184" s="18"/>
      <c r="D1184" s="18">
        <v>16500</v>
      </c>
      <c r="E1184" s="18"/>
      <c r="F1184" s="18">
        <v>16500</v>
      </c>
    </row>
    <row r="1185" spans="1:6" x14ac:dyDescent="0.3">
      <c r="A1185" s="17" t="s">
        <v>2013</v>
      </c>
      <c r="B1185" s="18"/>
      <c r="C1185" s="18"/>
      <c r="D1185" s="18"/>
      <c r="E1185" s="18">
        <v>5000</v>
      </c>
      <c r="F1185" s="18">
        <v>5000</v>
      </c>
    </row>
    <row r="1186" spans="1:6" x14ac:dyDescent="0.3">
      <c r="A1186" s="17" t="s">
        <v>2796</v>
      </c>
      <c r="B1186" s="18"/>
      <c r="C1186" s="18"/>
      <c r="D1186" s="18"/>
      <c r="E1186" s="18">
        <v>800</v>
      </c>
      <c r="F1186" s="18">
        <v>800</v>
      </c>
    </row>
    <row r="1187" spans="1:6" x14ac:dyDescent="0.3">
      <c r="A1187" s="17" t="s">
        <v>1327</v>
      </c>
      <c r="B1187" s="18">
        <v>100000</v>
      </c>
      <c r="C1187" s="18"/>
      <c r="D1187" s="18"/>
      <c r="E1187" s="18"/>
      <c r="F1187" s="18">
        <v>100000</v>
      </c>
    </row>
    <row r="1188" spans="1:6" x14ac:dyDescent="0.3">
      <c r="A1188" s="17" t="s">
        <v>3480</v>
      </c>
      <c r="B1188" s="18"/>
      <c r="C1188" s="18"/>
      <c r="D1188" s="18"/>
      <c r="E1188" s="18">
        <v>10000</v>
      </c>
      <c r="F1188" s="18">
        <v>10000</v>
      </c>
    </row>
    <row r="1189" spans="1:6" x14ac:dyDescent="0.3">
      <c r="A1189" s="17" t="s">
        <v>1272</v>
      </c>
      <c r="B1189" s="18"/>
      <c r="C1189" s="18"/>
      <c r="D1189" s="18"/>
      <c r="E1189" s="18">
        <v>7500</v>
      </c>
      <c r="F1189" s="18">
        <v>7500</v>
      </c>
    </row>
    <row r="1190" spans="1:6" x14ac:dyDescent="0.3">
      <c r="A1190" s="17" t="s">
        <v>3978</v>
      </c>
      <c r="B1190" s="18"/>
      <c r="C1190" s="18">
        <v>850</v>
      </c>
      <c r="D1190" s="18"/>
      <c r="E1190" s="18"/>
      <c r="F1190" s="18">
        <v>850</v>
      </c>
    </row>
    <row r="1191" spans="1:6" x14ac:dyDescent="0.3">
      <c r="A1191" s="17" t="s">
        <v>2378</v>
      </c>
      <c r="B1191" s="18">
        <v>2500</v>
      </c>
      <c r="C1191" s="18"/>
      <c r="D1191" s="18"/>
      <c r="E1191" s="18"/>
      <c r="F1191" s="18">
        <v>2500</v>
      </c>
    </row>
    <row r="1192" spans="1:6" x14ac:dyDescent="0.3">
      <c r="A1192" s="17" t="s">
        <v>2012</v>
      </c>
      <c r="B1192" s="18"/>
      <c r="C1192" s="18"/>
      <c r="D1192" s="18"/>
      <c r="E1192" s="18">
        <v>50000</v>
      </c>
      <c r="F1192" s="18">
        <v>50000</v>
      </c>
    </row>
    <row r="1193" spans="1:6" x14ac:dyDescent="0.3">
      <c r="A1193" s="17" t="s">
        <v>1690</v>
      </c>
      <c r="B1193" s="18"/>
      <c r="C1193" s="18"/>
      <c r="D1193" s="18"/>
      <c r="E1193" s="18">
        <v>2400</v>
      </c>
      <c r="F1193" s="18">
        <v>2400</v>
      </c>
    </row>
    <row r="1194" spans="1:6" x14ac:dyDescent="0.3">
      <c r="A1194" s="17" t="s">
        <v>1129</v>
      </c>
      <c r="B1194" s="18"/>
      <c r="C1194" s="18">
        <v>1000</v>
      </c>
      <c r="D1194" s="18"/>
      <c r="E1194" s="18"/>
      <c r="F1194" s="18">
        <v>1000</v>
      </c>
    </row>
    <row r="1195" spans="1:6" x14ac:dyDescent="0.3">
      <c r="A1195" s="17" t="s">
        <v>872</v>
      </c>
      <c r="B1195" s="18"/>
      <c r="C1195" s="18">
        <v>6000</v>
      </c>
      <c r="D1195" s="18"/>
      <c r="E1195" s="18"/>
      <c r="F1195" s="18">
        <v>6000</v>
      </c>
    </row>
    <row r="1196" spans="1:6" x14ac:dyDescent="0.3">
      <c r="A1196" s="17" t="s">
        <v>1449</v>
      </c>
      <c r="B1196" s="18"/>
      <c r="C1196" s="18">
        <v>200000</v>
      </c>
      <c r="D1196" s="18"/>
      <c r="E1196" s="18"/>
      <c r="F1196" s="18">
        <v>200000</v>
      </c>
    </row>
    <row r="1197" spans="1:6" x14ac:dyDescent="0.3">
      <c r="A1197" s="17" t="s">
        <v>3984</v>
      </c>
      <c r="B1197" s="18"/>
      <c r="C1197" s="18">
        <v>1500</v>
      </c>
      <c r="D1197" s="18"/>
      <c r="E1197" s="18"/>
      <c r="F1197" s="18">
        <v>1500</v>
      </c>
    </row>
    <row r="1198" spans="1:6" x14ac:dyDescent="0.3">
      <c r="A1198" s="17" t="s">
        <v>1584</v>
      </c>
      <c r="B1198" s="18"/>
      <c r="C1198" s="18">
        <v>20000</v>
      </c>
      <c r="D1198" s="18"/>
      <c r="E1198" s="18"/>
      <c r="F1198" s="18">
        <v>20000</v>
      </c>
    </row>
    <row r="1199" spans="1:6" x14ac:dyDescent="0.3">
      <c r="A1199" s="17" t="s">
        <v>245</v>
      </c>
      <c r="B1199" s="18"/>
      <c r="C1199" s="18"/>
      <c r="D1199" s="18"/>
      <c r="E1199" s="18">
        <v>25000</v>
      </c>
      <c r="F1199" s="18">
        <v>25000</v>
      </c>
    </row>
    <row r="1200" spans="1:6" x14ac:dyDescent="0.3">
      <c r="A1200" s="17" t="s">
        <v>2426</v>
      </c>
      <c r="B1200" s="18"/>
      <c r="C1200" s="18">
        <v>3500</v>
      </c>
      <c r="D1200" s="18"/>
      <c r="E1200" s="18"/>
      <c r="F1200" s="18">
        <v>3500</v>
      </c>
    </row>
    <row r="1201" spans="1:6" x14ac:dyDescent="0.3">
      <c r="A1201" s="17" t="s">
        <v>1371</v>
      </c>
      <c r="B1201" s="18"/>
      <c r="C1201" s="18"/>
      <c r="D1201" s="18"/>
      <c r="E1201" s="18">
        <v>1500</v>
      </c>
      <c r="F1201" s="18">
        <v>1500</v>
      </c>
    </row>
    <row r="1202" spans="1:6" x14ac:dyDescent="0.3">
      <c r="A1202" s="17" t="s">
        <v>2595</v>
      </c>
      <c r="B1202" s="18"/>
      <c r="C1202" s="18">
        <v>15000</v>
      </c>
      <c r="D1202" s="18"/>
      <c r="E1202" s="18"/>
      <c r="F1202" s="18">
        <v>15000</v>
      </c>
    </row>
    <row r="1203" spans="1:6" x14ac:dyDescent="0.3">
      <c r="A1203" s="17" t="s">
        <v>1155</v>
      </c>
      <c r="B1203" s="18"/>
      <c r="C1203" s="18">
        <v>5000</v>
      </c>
      <c r="D1203" s="18"/>
      <c r="E1203" s="18"/>
      <c r="F1203" s="18">
        <v>5000</v>
      </c>
    </row>
    <row r="1204" spans="1:6" x14ac:dyDescent="0.3">
      <c r="A1204" s="17" t="s">
        <v>2439</v>
      </c>
      <c r="B1204" s="18"/>
      <c r="C1204" s="18">
        <v>15000</v>
      </c>
      <c r="D1204" s="18"/>
      <c r="E1204" s="18"/>
      <c r="F1204" s="18">
        <v>15000</v>
      </c>
    </row>
    <row r="1205" spans="1:6" x14ac:dyDescent="0.3">
      <c r="A1205" s="17" t="s">
        <v>2413</v>
      </c>
      <c r="B1205" s="18"/>
      <c r="C1205" s="18">
        <v>8000</v>
      </c>
      <c r="D1205" s="18"/>
      <c r="E1205" s="18"/>
      <c r="F1205" s="18">
        <v>8000</v>
      </c>
    </row>
    <row r="1206" spans="1:6" x14ac:dyDescent="0.3">
      <c r="A1206" s="17" t="s">
        <v>3460</v>
      </c>
      <c r="B1206" s="18"/>
      <c r="C1206" s="18"/>
      <c r="D1206" s="18"/>
      <c r="E1206" s="18">
        <v>500</v>
      </c>
      <c r="F1206" s="18">
        <v>500</v>
      </c>
    </row>
    <row r="1207" spans="1:6" x14ac:dyDescent="0.3">
      <c r="A1207" s="17" t="s">
        <v>2921</v>
      </c>
      <c r="B1207" s="18"/>
      <c r="C1207" s="18"/>
      <c r="D1207" s="18"/>
      <c r="E1207" s="18">
        <v>100</v>
      </c>
      <c r="F1207" s="18">
        <v>100</v>
      </c>
    </row>
    <row r="1208" spans="1:6" x14ac:dyDescent="0.3">
      <c r="A1208" s="17" t="s">
        <v>3975</v>
      </c>
      <c r="B1208" s="18"/>
      <c r="C1208" s="18">
        <v>2000</v>
      </c>
      <c r="D1208" s="18"/>
      <c r="E1208" s="18"/>
      <c r="F1208" s="18">
        <v>2000</v>
      </c>
    </row>
    <row r="1209" spans="1:6" x14ac:dyDescent="0.3">
      <c r="A1209" s="17" t="s">
        <v>1413</v>
      </c>
      <c r="B1209" s="18"/>
      <c r="C1209" s="18">
        <v>7000</v>
      </c>
      <c r="D1209" s="18"/>
      <c r="E1209" s="18"/>
      <c r="F1209" s="18">
        <v>7000</v>
      </c>
    </row>
    <row r="1210" spans="1:6" x14ac:dyDescent="0.3">
      <c r="A1210" s="17" t="s">
        <v>2248</v>
      </c>
      <c r="B1210" s="18"/>
      <c r="C1210" s="18"/>
      <c r="D1210" s="18"/>
      <c r="E1210" s="18">
        <v>18500</v>
      </c>
      <c r="F1210" s="18">
        <v>18500</v>
      </c>
    </row>
    <row r="1211" spans="1:6" x14ac:dyDescent="0.3">
      <c r="A1211" s="17" t="s">
        <v>2930</v>
      </c>
      <c r="B1211" s="18"/>
      <c r="C1211" s="18"/>
      <c r="D1211" s="18"/>
      <c r="E1211" s="18">
        <v>10000</v>
      </c>
      <c r="F1211" s="18">
        <v>10000</v>
      </c>
    </row>
    <row r="1212" spans="1:6" x14ac:dyDescent="0.3">
      <c r="A1212" s="17" t="s">
        <v>1006</v>
      </c>
      <c r="B1212" s="18">
        <v>200000</v>
      </c>
      <c r="C1212" s="18"/>
      <c r="D1212" s="18"/>
      <c r="E1212" s="18"/>
      <c r="F1212" s="18">
        <v>200000</v>
      </c>
    </row>
    <row r="1213" spans="1:6" x14ac:dyDescent="0.3">
      <c r="A1213" s="17" t="s">
        <v>534</v>
      </c>
      <c r="B1213" s="18"/>
      <c r="C1213" s="18"/>
      <c r="D1213" s="18"/>
      <c r="E1213" s="18">
        <v>2000</v>
      </c>
      <c r="F1213" s="18">
        <v>2000</v>
      </c>
    </row>
    <row r="1214" spans="1:6" x14ac:dyDescent="0.3">
      <c r="A1214" s="17" t="s">
        <v>159</v>
      </c>
      <c r="B1214" s="18">
        <v>2995</v>
      </c>
      <c r="C1214" s="18"/>
      <c r="D1214" s="18"/>
      <c r="E1214" s="18"/>
      <c r="F1214" s="18">
        <v>2995</v>
      </c>
    </row>
    <row r="1215" spans="1:6" x14ac:dyDescent="0.3">
      <c r="A1215" s="17" t="s">
        <v>321</v>
      </c>
      <c r="B1215" s="18"/>
      <c r="C1215" s="18"/>
      <c r="D1215" s="18"/>
      <c r="E1215" s="18">
        <v>20000</v>
      </c>
      <c r="F1215" s="18">
        <v>20000</v>
      </c>
    </row>
    <row r="1216" spans="1:6" x14ac:dyDescent="0.3">
      <c r="A1216" s="17" t="s">
        <v>4019</v>
      </c>
      <c r="B1216" s="18"/>
      <c r="C1216" s="18">
        <v>7000</v>
      </c>
      <c r="D1216" s="18"/>
      <c r="E1216" s="18"/>
      <c r="F1216" s="18">
        <v>7000</v>
      </c>
    </row>
    <row r="1217" spans="1:6" x14ac:dyDescent="0.3">
      <c r="A1217" s="17" t="s">
        <v>3994</v>
      </c>
      <c r="B1217" s="18"/>
      <c r="C1217" s="18">
        <v>1250</v>
      </c>
      <c r="D1217" s="18"/>
      <c r="E1217" s="18"/>
      <c r="F1217" s="18">
        <v>1250</v>
      </c>
    </row>
    <row r="1218" spans="1:6" x14ac:dyDescent="0.3">
      <c r="A1218" s="17" t="s">
        <v>1304</v>
      </c>
      <c r="B1218" s="18"/>
      <c r="C1218" s="18"/>
      <c r="D1218" s="18"/>
      <c r="E1218" s="18">
        <v>3500</v>
      </c>
      <c r="F1218" s="18">
        <v>3500</v>
      </c>
    </row>
    <row r="1219" spans="1:6" x14ac:dyDescent="0.3">
      <c r="A1219" s="17" t="s">
        <v>899</v>
      </c>
      <c r="B1219" s="18"/>
      <c r="C1219" s="18">
        <v>2500</v>
      </c>
      <c r="D1219" s="18"/>
      <c r="E1219" s="18"/>
      <c r="F1219" s="18">
        <v>2500</v>
      </c>
    </row>
    <row r="1220" spans="1:6" x14ac:dyDescent="0.3">
      <c r="A1220" s="17" t="s">
        <v>3927</v>
      </c>
      <c r="B1220" s="18"/>
      <c r="C1220" s="18">
        <v>10000</v>
      </c>
      <c r="D1220" s="18"/>
      <c r="E1220" s="18"/>
      <c r="F1220" s="18">
        <v>10000</v>
      </c>
    </row>
    <row r="1221" spans="1:6" x14ac:dyDescent="0.3">
      <c r="A1221" s="17" t="s">
        <v>1268</v>
      </c>
      <c r="B1221" s="18"/>
      <c r="C1221" s="18"/>
      <c r="D1221" s="18"/>
      <c r="E1221" s="18">
        <v>22000</v>
      </c>
      <c r="F1221" s="18">
        <v>22000</v>
      </c>
    </row>
    <row r="1222" spans="1:6" x14ac:dyDescent="0.3">
      <c r="A1222" s="17" t="s">
        <v>2181</v>
      </c>
      <c r="B1222" s="18"/>
      <c r="C1222" s="18"/>
      <c r="D1222" s="18"/>
      <c r="E1222" s="18">
        <v>5000</v>
      </c>
      <c r="F1222" s="18">
        <v>5000</v>
      </c>
    </row>
    <row r="1223" spans="1:6" x14ac:dyDescent="0.3">
      <c r="A1223" s="17" t="s">
        <v>1215</v>
      </c>
      <c r="B1223" s="18"/>
      <c r="C1223" s="18"/>
      <c r="D1223" s="18"/>
      <c r="E1223" s="18">
        <v>2000</v>
      </c>
      <c r="F1223" s="18">
        <v>2000</v>
      </c>
    </row>
    <row r="1224" spans="1:6" x14ac:dyDescent="0.3">
      <c r="A1224" s="17" t="s">
        <v>1285</v>
      </c>
      <c r="B1224" s="18"/>
      <c r="C1224" s="18"/>
      <c r="D1224" s="18"/>
      <c r="E1224" s="18">
        <v>2000</v>
      </c>
      <c r="F1224" s="18">
        <v>2000</v>
      </c>
    </row>
    <row r="1225" spans="1:6" x14ac:dyDescent="0.3">
      <c r="A1225" s="17" t="s">
        <v>1170</v>
      </c>
      <c r="B1225" s="18"/>
      <c r="C1225" s="18">
        <v>10000</v>
      </c>
      <c r="D1225" s="18"/>
      <c r="E1225" s="18"/>
      <c r="F1225" s="18">
        <v>10000</v>
      </c>
    </row>
    <row r="1226" spans="1:6" x14ac:dyDescent="0.3">
      <c r="A1226" s="17" t="s">
        <v>3554</v>
      </c>
      <c r="B1226" s="18"/>
      <c r="C1226" s="18"/>
      <c r="D1226" s="18"/>
      <c r="E1226" s="18">
        <v>2400</v>
      </c>
      <c r="F1226" s="18">
        <v>2400</v>
      </c>
    </row>
    <row r="1227" spans="1:6" x14ac:dyDescent="0.3">
      <c r="A1227" s="17" t="s">
        <v>2852</v>
      </c>
      <c r="B1227" s="18"/>
      <c r="C1227" s="18">
        <v>5000</v>
      </c>
      <c r="D1227" s="18"/>
      <c r="E1227" s="18"/>
      <c r="F1227" s="18">
        <v>5000</v>
      </c>
    </row>
    <row r="1228" spans="1:6" x14ac:dyDescent="0.3">
      <c r="A1228" s="17" t="s">
        <v>1958</v>
      </c>
      <c r="B1228" s="18"/>
      <c r="C1228" s="18"/>
      <c r="D1228" s="18"/>
      <c r="E1228" s="18">
        <v>30000</v>
      </c>
      <c r="F1228" s="18">
        <v>30000</v>
      </c>
    </row>
    <row r="1229" spans="1:6" x14ac:dyDescent="0.3">
      <c r="A1229" s="17" t="s">
        <v>2935</v>
      </c>
      <c r="B1229" s="18"/>
      <c r="C1229" s="18"/>
      <c r="D1229" s="18"/>
      <c r="E1229" s="18">
        <v>3500</v>
      </c>
      <c r="F1229" s="18">
        <v>3500</v>
      </c>
    </row>
    <row r="1230" spans="1:6" x14ac:dyDescent="0.3">
      <c r="A1230" s="17" t="s">
        <v>2435</v>
      </c>
      <c r="B1230" s="18"/>
      <c r="C1230" s="18">
        <v>20000</v>
      </c>
      <c r="D1230" s="18"/>
      <c r="E1230" s="18"/>
      <c r="F1230" s="18">
        <v>20000</v>
      </c>
    </row>
    <row r="1231" spans="1:6" x14ac:dyDescent="0.3">
      <c r="A1231" s="17" t="s">
        <v>3339</v>
      </c>
      <c r="B1231" s="18"/>
      <c r="C1231" s="18"/>
      <c r="D1231" s="18"/>
      <c r="E1231" s="18">
        <v>8000</v>
      </c>
      <c r="F1231" s="18">
        <v>8000</v>
      </c>
    </row>
    <row r="1232" spans="1:6" x14ac:dyDescent="0.3">
      <c r="A1232" s="17" t="s">
        <v>1184</v>
      </c>
      <c r="B1232" s="18"/>
      <c r="C1232" s="18">
        <v>2500</v>
      </c>
      <c r="D1232" s="18"/>
      <c r="E1232" s="18"/>
      <c r="F1232" s="18">
        <v>2500</v>
      </c>
    </row>
    <row r="1233" spans="1:6" x14ac:dyDescent="0.3">
      <c r="A1233" s="17" t="s">
        <v>319</v>
      </c>
      <c r="B1233" s="18"/>
      <c r="C1233" s="18"/>
      <c r="D1233" s="18"/>
      <c r="E1233" s="18">
        <v>5000</v>
      </c>
      <c r="F1233" s="18">
        <v>5000</v>
      </c>
    </row>
    <row r="1234" spans="1:6" x14ac:dyDescent="0.3">
      <c r="A1234" s="17" t="s">
        <v>2865</v>
      </c>
      <c r="B1234" s="18"/>
      <c r="C1234" s="18">
        <v>2888</v>
      </c>
      <c r="D1234" s="18"/>
      <c r="E1234" s="18"/>
      <c r="F1234" s="18">
        <v>2888</v>
      </c>
    </row>
    <row r="1235" spans="1:6" x14ac:dyDescent="0.3">
      <c r="A1235" s="17" t="s">
        <v>3962</v>
      </c>
      <c r="B1235" s="18"/>
      <c r="C1235" s="18">
        <v>2000</v>
      </c>
      <c r="D1235" s="18"/>
      <c r="E1235" s="18"/>
      <c r="F1235" s="18">
        <v>2000</v>
      </c>
    </row>
    <row r="1236" spans="1:6" x14ac:dyDescent="0.3">
      <c r="A1236" s="17" t="s">
        <v>1821</v>
      </c>
      <c r="B1236" s="18"/>
      <c r="C1236" s="18">
        <v>26000</v>
      </c>
      <c r="D1236" s="18"/>
      <c r="E1236" s="18"/>
      <c r="F1236" s="18">
        <v>26000</v>
      </c>
    </row>
    <row r="1237" spans="1:6" x14ac:dyDescent="0.3">
      <c r="A1237" s="17" t="s">
        <v>1852</v>
      </c>
      <c r="B1237" s="18"/>
      <c r="C1237" s="18"/>
      <c r="D1237" s="18"/>
      <c r="E1237" s="18">
        <v>1300</v>
      </c>
      <c r="F1237" s="18">
        <v>1300</v>
      </c>
    </row>
    <row r="1238" spans="1:6" x14ac:dyDescent="0.3">
      <c r="A1238" s="17" t="s">
        <v>2754</v>
      </c>
      <c r="B1238" s="18"/>
      <c r="C1238" s="18">
        <v>10000</v>
      </c>
      <c r="D1238" s="18"/>
      <c r="E1238" s="18"/>
      <c r="F1238" s="18">
        <v>10000</v>
      </c>
    </row>
    <row r="1239" spans="1:6" x14ac:dyDescent="0.3">
      <c r="A1239" s="17" t="s">
        <v>3333</v>
      </c>
      <c r="B1239" s="18"/>
      <c r="C1239" s="18"/>
      <c r="D1239" s="18"/>
      <c r="E1239" s="18">
        <v>3500</v>
      </c>
      <c r="F1239" s="18">
        <v>3500</v>
      </c>
    </row>
    <row r="1240" spans="1:6" x14ac:dyDescent="0.3">
      <c r="A1240" s="17" t="s">
        <v>1543</v>
      </c>
      <c r="B1240" s="18"/>
      <c r="C1240" s="18">
        <v>500</v>
      </c>
      <c r="D1240" s="18"/>
      <c r="E1240" s="18"/>
      <c r="F1240" s="18">
        <v>500</v>
      </c>
    </row>
    <row r="1241" spans="1:6" x14ac:dyDescent="0.3">
      <c r="A1241" s="17" t="s">
        <v>3364</v>
      </c>
      <c r="B1241" s="18"/>
      <c r="C1241" s="18"/>
      <c r="D1241" s="18"/>
      <c r="E1241" s="18">
        <v>2500</v>
      </c>
      <c r="F1241" s="18">
        <v>2500</v>
      </c>
    </row>
    <row r="1242" spans="1:6" x14ac:dyDescent="0.3">
      <c r="A1242" s="17" t="s">
        <v>401</v>
      </c>
      <c r="B1242" s="18"/>
      <c r="C1242" s="18"/>
      <c r="D1242" s="18"/>
      <c r="E1242" s="18">
        <v>10000</v>
      </c>
      <c r="F1242" s="18">
        <v>10000</v>
      </c>
    </row>
    <row r="1243" spans="1:6" x14ac:dyDescent="0.3">
      <c r="A1243" s="17" t="s">
        <v>845</v>
      </c>
      <c r="B1243" s="18"/>
      <c r="C1243" s="18"/>
      <c r="D1243" s="18"/>
      <c r="E1243" s="18">
        <v>3000</v>
      </c>
      <c r="F1243" s="18">
        <v>3000</v>
      </c>
    </row>
    <row r="1244" spans="1:6" x14ac:dyDescent="0.3">
      <c r="A1244" s="17" t="s">
        <v>2577</v>
      </c>
      <c r="B1244" s="18">
        <v>15000</v>
      </c>
      <c r="C1244" s="18"/>
      <c r="D1244" s="18"/>
      <c r="E1244" s="18"/>
      <c r="F1244" s="18">
        <v>15000</v>
      </c>
    </row>
    <row r="1245" spans="1:6" x14ac:dyDescent="0.3">
      <c r="A1245" s="17" t="s">
        <v>2479</v>
      </c>
      <c r="B1245" s="18"/>
      <c r="C1245" s="18"/>
      <c r="D1245" s="18"/>
      <c r="E1245" s="18">
        <v>300</v>
      </c>
      <c r="F1245" s="18">
        <v>300</v>
      </c>
    </row>
    <row r="1246" spans="1:6" x14ac:dyDescent="0.3">
      <c r="A1246" s="17" t="s">
        <v>1269</v>
      </c>
      <c r="B1246" s="18"/>
      <c r="C1246" s="18"/>
      <c r="D1246" s="18"/>
      <c r="E1246" s="18">
        <v>12000</v>
      </c>
      <c r="F1246" s="18">
        <v>12000</v>
      </c>
    </row>
    <row r="1247" spans="1:6" x14ac:dyDescent="0.3">
      <c r="A1247" s="17" t="s">
        <v>784</v>
      </c>
      <c r="B1247" s="18"/>
      <c r="C1247" s="18"/>
      <c r="D1247" s="18"/>
      <c r="E1247" s="18">
        <v>1500</v>
      </c>
      <c r="F1247" s="18">
        <v>1500</v>
      </c>
    </row>
    <row r="1248" spans="1:6" x14ac:dyDescent="0.3">
      <c r="A1248" s="17" t="s">
        <v>3108</v>
      </c>
      <c r="B1248" s="18"/>
      <c r="C1248" s="18">
        <v>50000</v>
      </c>
      <c r="D1248" s="18"/>
      <c r="E1248" s="18"/>
      <c r="F1248" s="18">
        <v>50000</v>
      </c>
    </row>
    <row r="1249" spans="1:6" x14ac:dyDescent="0.3">
      <c r="A1249" s="17" t="s">
        <v>3787</v>
      </c>
      <c r="B1249" s="18"/>
      <c r="C1249" s="18">
        <v>15000</v>
      </c>
      <c r="D1249" s="18"/>
      <c r="E1249" s="18"/>
      <c r="F1249" s="18">
        <v>15000</v>
      </c>
    </row>
    <row r="1250" spans="1:6" x14ac:dyDescent="0.3">
      <c r="A1250" s="17" t="s">
        <v>3052</v>
      </c>
      <c r="B1250" s="18"/>
      <c r="C1250" s="18">
        <v>50000</v>
      </c>
      <c r="D1250" s="18"/>
      <c r="E1250" s="18"/>
      <c r="F1250" s="18">
        <v>50000</v>
      </c>
    </row>
    <row r="1251" spans="1:6" x14ac:dyDescent="0.3">
      <c r="A1251" s="17" t="s">
        <v>2433</v>
      </c>
      <c r="B1251" s="18"/>
      <c r="C1251" s="18">
        <v>14000</v>
      </c>
      <c r="D1251" s="18"/>
      <c r="E1251" s="18"/>
      <c r="F1251" s="18">
        <v>14000</v>
      </c>
    </row>
    <row r="1252" spans="1:6" x14ac:dyDescent="0.3">
      <c r="A1252" s="17" t="s">
        <v>3651</v>
      </c>
      <c r="B1252" s="18"/>
      <c r="C1252" s="18"/>
      <c r="D1252" s="18"/>
      <c r="E1252" s="18">
        <v>1500</v>
      </c>
      <c r="F1252" s="18">
        <v>1500</v>
      </c>
    </row>
    <row r="1253" spans="1:6" x14ac:dyDescent="0.3">
      <c r="A1253" s="17" t="s">
        <v>119</v>
      </c>
      <c r="B1253" s="18"/>
      <c r="C1253" s="18"/>
      <c r="D1253" s="18"/>
      <c r="E1253" s="18">
        <v>4500</v>
      </c>
      <c r="F1253" s="18">
        <v>4500</v>
      </c>
    </row>
    <row r="1254" spans="1:6" x14ac:dyDescent="0.3">
      <c r="A1254" s="17" t="s">
        <v>1112</v>
      </c>
      <c r="B1254" s="18"/>
      <c r="C1254" s="18">
        <v>2500</v>
      </c>
      <c r="D1254" s="18"/>
      <c r="E1254" s="18"/>
      <c r="F1254" s="18">
        <v>2500</v>
      </c>
    </row>
    <row r="1255" spans="1:6" x14ac:dyDescent="0.3">
      <c r="A1255" s="17" t="s">
        <v>882</v>
      </c>
      <c r="B1255" s="18"/>
      <c r="C1255" s="18">
        <v>3750</v>
      </c>
      <c r="D1255" s="18"/>
      <c r="E1255" s="18"/>
      <c r="F1255" s="18">
        <v>3750</v>
      </c>
    </row>
    <row r="1256" spans="1:6" x14ac:dyDescent="0.3">
      <c r="A1256" s="17" t="s">
        <v>1178</v>
      </c>
      <c r="B1256" s="18"/>
      <c r="C1256" s="18">
        <v>6000</v>
      </c>
      <c r="D1256" s="18"/>
      <c r="E1256" s="18"/>
      <c r="F1256" s="18">
        <v>6000</v>
      </c>
    </row>
    <row r="1257" spans="1:6" x14ac:dyDescent="0.3">
      <c r="A1257" s="17" t="s">
        <v>1123</v>
      </c>
      <c r="B1257" s="18"/>
      <c r="C1257" s="18">
        <v>3200</v>
      </c>
      <c r="D1257" s="18"/>
      <c r="E1257" s="18"/>
      <c r="F1257" s="18">
        <v>3200</v>
      </c>
    </row>
    <row r="1258" spans="1:6" x14ac:dyDescent="0.3">
      <c r="A1258" s="17" t="s">
        <v>3416</v>
      </c>
      <c r="B1258" s="18"/>
      <c r="C1258" s="18"/>
      <c r="D1258" s="18"/>
      <c r="E1258" s="18">
        <v>1700</v>
      </c>
      <c r="F1258" s="18">
        <v>1700</v>
      </c>
    </row>
    <row r="1259" spans="1:6" x14ac:dyDescent="0.3">
      <c r="A1259" s="17" t="s">
        <v>1948</v>
      </c>
      <c r="B1259" s="18"/>
      <c r="C1259" s="18"/>
      <c r="D1259" s="18"/>
      <c r="E1259" s="18">
        <v>800</v>
      </c>
      <c r="F1259" s="18">
        <v>800</v>
      </c>
    </row>
    <row r="1260" spans="1:6" x14ac:dyDescent="0.3">
      <c r="A1260" s="17" t="s">
        <v>1317</v>
      </c>
      <c r="B1260" s="18">
        <v>75000</v>
      </c>
      <c r="C1260" s="18"/>
      <c r="D1260" s="18"/>
      <c r="E1260" s="18"/>
      <c r="F1260" s="18">
        <v>75000</v>
      </c>
    </row>
    <row r="1261" spans="1:6" x14ac:dyDescent="0.3">
      <c r="A1261" s="17" t="s">
        <v>1862</v>
      </c>
      <c r="B1261" s="18"/>
      <c r="C1261" s="18">
        <v>250000</v>
      </c>
      <c r="D1261" s="18"/>
      <c r="E1261" s="18"/>
      <c r="F1261" s="18">
        <v>250000</v>
      </c>
    </row>
    <row r="1262" spans="1:6" x14ac:dyDescent="0.3">
      <c r="A1262" s="17" t="s">
        <v>2898</v>
      </c>
      <c r="B1262" s="18"/>
      <c r="C1262" s="18">
        <v>7500</v>
      </c>
      <c r="D1262" s="18"/>
      <c r="E1262" s="18"/>
      <c r="F1262" s="18">
        <v>7500</v>
      </c>
    </row>
    <row r="1263" spans="1:6" x14ac:dyDescent="0.3">
      <c r="A1263" s="17" t="s">
        <v>498</v>
      </c>
      <c r="B1263" s="18"/>
      <c r="C1263" s="18">
        <v>4480</v>
      </c>
      <c r="D1263" s="18"/>
      <c r="E1263" s="18"/>
      <c r="F1263" s="18">
        <v>4480</v>
      </c>
    </row>
    <row r="1264" spans="1:6" x14ac:dyDescent="0.3">
      <c r="A1264" s="17" t="s">
        <v>3573</v>
      </c>
      <c r="B1264" s="18"/>
      <c r="C1264" s="18"/>
      <c r="D1264" s="18"/>
      <c r="E1264" s="18">
        <v>5800</v>
      </c>
      <c r="F1264" s="18">
        <v>5800</v>
      </c>
    </row>
    <row r="1265" spans="1:6" x14ac:dyDescent="0.3">
      <c r="A1265" s="17" t="s">
        <v>368</v>
      </c>
      <c r="B1265" s="18"/>
      <c r="C1265" s="18"/>
      <c r="D1265" s="18"/>
      <c r="E1265" s="18">
        <v>10000</v>
      </c>
      <c r="F1265" s="18">
        <v>10000</v>
      </c>
    </row>
    <row r="1266" spans="1:6" x14ac:dyDescent="0.3">
      <c r="A1266" s="17" t="s">
        <v>2394</v>
      </c>
      <c r="B1266" s="18">
        <v>100000</v>
      </c>
      <c r="C1266" s="18"/>
      <c r="D1266" s="18"/>
      <c r="E1266" s="18"/>
      <c r="F1266" s="18">
        <v>100000</v>
      </c>
    </row>
    <row r="1267" spans="1:6" x14ac:dyDescent="0.3">
      <c r="A1267" s="17" t="s">
        <v>1127</v>
      </c>
      <c r="B1267" s="18"/>
      <c r="C1267" s="18">
        <v>2000</v>
      </c>
      <c r="D1267" s="18"/>
      <c r="E1267" s="18"/>
      <c r="F1267" s="18">
        <v>2000</v>
      </c>
    </row>
    <row r="1268" spans="1:6" x14ac:dyDescent="0.3">
      <c r="A1268" s="17" t="s">
        <v>2067</v>
      </c>
      <c r="B1268" s="18"/>
      <c r="C1268" s="18"/>
      <c r="D1268" s="18"/>
      <c r="E1268" s="18">
        <v>2000</v>
      </c>
      <c r="F1268" s="18">
        <v>2000</v>
      </c>
    </row>
    <row r="1269" spans="1:6" x14ac:dyDescent="0.3">
      <c r="A1269" s="17" t="s">
        <v>3118</v>
      </c>
      <c r="B1269" s="18"/>
      <c r="C1269" s="18">
        <v>500000</v>
      </c>
      <c r="D1269" s="18"/>
      <c r="E1269" s="18"/>
      <c r="F1269" s="18">
        <v>500000</v>
      </c>
    </row>
    <row r="1270" spans="1:6" x14ac:dyDescent="0.3">
      <c r="A1270" s="17" t="s">
        <v>976</v>
      </c>
      <c r="B1270" s="18"/>
      <c r="C1270" s="18">
        <v>100000</v>
      </c>
      <c r="D1270" s="18"/>
      <c r="E1270" s="18"/>
      <c r="F1270" s="18">
        <v>100000</v>
      </c>
    </row>
    <row r="1271" spans="1:6" x14ac:dyDescent="0.3">
      <c r="A1271" s="17" t="s">
        <v>643</v>
      </c>
      <c r="B1271" s="18"/>
      <c r="C1271" s="18"/>
      <c r="D1271" s="18"/>
      <c r="E1271" s="18">
        <v>20000</v>
      </c>
      <c r="F1271" s="18">
        <v>20000</v>
      </c>
    </row>
    <row r="1272" spans="1:6" x14ac:dyDescent="0.3">
      <c r="A1272" s="17" t="s">
        <v>2858</v>
      </c>
      <c r="B1272" s="18"/>
      <c r="C1272" s="18">
        <v>1000</v>
      </c>
      <c r="D1272" s="18"/>
      <c r="E1272" s="18"/>
      <c r="F1272" s="18">
        <v>1000</v>
      </c>
    </row>
    <row r="1273" spans="1:6" x14ac:dyDescent="0.3">
      <c r="A1273" s="17" t="s">
        <v>1928</v>
      </c>
      <c r="B1273" s="18"/>
      <c r="C1273" s="18"/>
      <c r="D1273" s="18"/>
      <c r="E1273" s="18">
        <v>600</v>
      </c>
      <c r="F1273" s="18">
        <v>600</v>
      </c>
    </row>
    <row r="1274" spans="1:6" x14ac:dyDescent="0.3">
      <c r="A1274" s="17" t="s">
        <v>1938</v>
      </c>
      <c r="B1274" s="18"/>
      <c r="C1274" s="18"/>
      <c r="D1274" s="18"/>
      <c r="E1274" s="18">
        <v>600</v>
      </c>
      <c r="F1274" s="18">
        <v>600</v>
      </c>
    </row>
    <row r="1275" spans="1:6" x14ac:dyDescent="0.3">
      <c r="A1275" s="17" t="s">
        <v>2097</v>
      </c>
      <c r="B1275" s="18"/>
      <c r="C1275" s="18"/>
      <c r="D1275" s="18"/>
      <c r="E1275" s="18">
        <v>600</v>
      </c>
      <c r="F1275" s="18">
        <v>600</v>
      </c>
    </row>
    <row r="1276" spans="1:6" x14ac:dyDescent="0.3">
      <c r="A1276" s="17" t="s">
        <v>2101</v>
      </c>
      <c r="B1276" s="18"/>
      <c r="C1276" s="18"/>
      <c r="D1276" s="18"/>
      <c r="E1276" s="18">
        <v>600</v>
      </c>
      <c r="F1276" s="18">
        <v>600</v>
      </c>
    </row>
    <row r="1277" spans="1:6" x14ac:dyDescent="0.3">
      <c r="A1277" s="17" t="s">
        <v>3967</v>
      </c>
      <c r="B1277" s="18"/>
      <c r="C1277" s="18">
        <v>15000</v>
      </c>
      <c r="D1277" s="18"/>
      <c r="E1277" s="18"/>
      <c r="F1277" s="18">
        <v>15000</v>
      </c>
    </row>
    <row r="1278" spans="1:6" x14ac:dyDescent="0.3">
      <c r="A1278" s="17" t="s">
        <v>859</v>
      </c>
      <c r="B1278" s="18"/>
      <c r="C1278" s="18"/>
      <c r="D1278" s="18"/>
      <c r="E1278" s="18">
        <v>1200</v>
      </c>
      <c r="F1278" s="18">
        <v>1200</v>
      </c>
    </row>
    <row r="1279" spans="1:6" x14ac:dyDescent="0.3">
      <c r="A1279" s="17" t="s">
        <v>1533</v>
      </c>
      <c r="B1279" s="18"/>
      <c r="C1279" s="18"/>
      <c r="D1279" s="18"/>
      <c r="E1279" s="18">
        <v>5000</v>
      </c>
      <c r="F1279" s="18">
        <v>5000</v>
      </c>
    </row>
    <row r="1280" spans="1:6" x14ac:dyDescent="0.3">
      <c r="A1280" s="17" t="s">
        <v>1707</v>
      </c>
      <c r="B1280" s="18"/>
      <c r="C1280" s="18">
        <v>5500</v>
      </c>
      <c r="D1280" s="18"/>
      <c r="E1280" s="18"/>
      <c r="F1280" s="18">
        <v>5500</v>
      </c>
    </row>
    <row r="1281" spans="1:6" x14ac:dyDescent="0.3">
      <c r="A1281" s="17" t="s">
        <v>1409</v>
      </c>
      <c r="B1281" s="18"/>
      <c r="C1281" s="18">
        <v>1000</v>
      </c>
      <c r="D1281" s="18"/>
      <c r="E1281" s="18"/>
      <c r="F1281" s="18">
        <v>1000</v>
      </c>
    </row>
    <row r="1282" spans="1:6" x14ac:dyDescent="0.3">
      <c r="A1282" s="17" t="s">
        <v>3697</v>
      </c>
      <c r="B1282" s="18"/>
      <c r="C1282" s="18"/>
      <c r="D1282" s="18"/>
      <c r="E1282" s="18">
        <v>500</v>
      </c>
      <c r="F1282" s="18">
        <v>500</v>
      </c>
    </row>
    <row r="1283" spans="1:6" x14ac:dyDescent="0.3">
      <c r="A1283" s="17" t="s">
        <v>2471</v>
      </c>
      <c r="B1283" s="18"/>
      <c r="C1283" s="18"/>
      <c r="D1283" s="18"/>
      <c r="E1283" s="18">
        <v>1000</v>
      </c>
      <c r="F1283" s="18">
        <v>1000</v>
      </c>
    </row>
    <row r="1284" spans="1:6" x14ac:dyDescent="0.3">
      <c r="A1284" s="17" t="s">
        <v>287</v>
      </c>
      <c r="B1284" s="18"/>
      <c r="C1284" s="18"/>
      <c r="D1284" s="18"/>
      <c r="E1284" s="18">
        <v>15000</v>
      </c>
      <c r="F1284" s="18">
        <v>15000</v>
      </c>
    </row>
    <row r="1285" spans="1:6" x14ac:dyDescent="0.3">
      <c r="A1285" s="17" t="s">
        <v>3479</v>
      </c>
      <c r="B1285" s="18"/>
      <c r="C1285" s="18"/>
      <c r="D1285" s="18"/>
      <c r="E1285" s="18">
        <v>1500</v>
      </c>
      <c r="F1285" s="18">
        <v>1500</v>
      </c>
    </row>
    <row r="1286" spans="1:6" x14ac:dyDescent="0.3">
      <c r="A1286" s="17" t="s">
        <v>3819</v>
      </c>
      <c r="B1286" s="18"/>
      <c r="C1286" s="18"/>
      <c r="D1286" s="18"/>
      <c r="E1286" s="18">
        <v>5000</v>
      </c>
      <c r="F1286" s="18">
        <v>5000</v>
      </c>
    </row>
    <row r="1287" spans="1:6" x14ac:dyDescent="0.3">
      <c r="A1287" s="17" t="s">
        <v>3841</v>
      </c>
      <c r="B1287" s="18"/>
      <c r="C1287" s="18">
        <v>9800</v>
      </c>
      <c r="D1287" s="18"/>
      <c r="E1287" s="18"/>
      <c r="F1287" s="18">
        <v>9800</v>
      </c>
    </row>
    <row r="1288" spans="1:6" x14ac:dyDescent="0.3">
      <c r="A1288" s="17" t="s">
        <v>2274</v>
      </c>
      <c r="B1288" s="18"/>
      <c r="C1288" s="18"/>
      <c r="D1288" s="18"/>
      <c r="E1288" s="18">
        <v>2500</v>
      </c>
      <c r="F1288" s="18">
        <v>2500</v>
      </c>
    </row>
    <row r="1289" spans="1:6" x14ac:dyDescent="0.3">
      <c r="A1289" s="17" t="s">
        <v>618</v>
      </c>
      <c r="B1289" s="18">
        <v>2000</v>
      </c>
      <c r="C1289" s="18"/>
      <c r="D1289" s="18"/>
      <c r="E1289" s="18"/>
      <c r="F1289" s="18">
        <v>2000</v>
      </c>
    </row>
    <row r="1290" spans="1:6" x14ac:dyDescent="0.3">
      <c r="A1290" s="17" t="s">
        <v>3580</v>
      </c>
      <c r="B1290" s="18"/>
      <c r="C1290" s="18"/>
      <c r="D1290" s="18"/>
      <c r="E1290" s="18">
        <v>1500</v>
      </c>
      <c r="F1290" s="18">
        <v>1500</v>
      </c>
    </row>
    <row r="1291" spans="1:6" x14ac:dyDescent="0.3">
      <c r="A1291" s="17" t="s">
        <v>2088</v>
      </c>
      <c r="B1291" s="18"/>
      <c r="C1291" s="18"/>
      <c r="D1291" s="18"/>
      <c r="E1291" s="18">
        <v>1500</v>
      </c>
      <c r="F1291" s="18">
        <v>1500</v>
      </c>
    </row>
    <row r="1292" spans="1:6" x14ac:dyDescent="0.3">
      <c r="A1292" s="17" t="s">
        <v>3290</v>
      </c>
      <c r="B1292" s="18"/>
      <c r="C1292" s="18"/>
      <c r="D1292" s="18"/>
      <c r="E1292" s="18">
        <v>2000</v>
      </c>
      <c r="F1292" s="18">
        <v>2000</v>
      </c>
    </row>
    <row r="1293" spans="1:6" x14ac:dyDescent="0.3">
      <c r="A1293" s="17" t="s">
        <v>590</v>
      </c>
      <c r="B1293" s="18"/>
      <c r="C1293" s="18">
        <v>7500</v>
      </c>
      <c r="D1293" s="18"/>
      <c r="E1293" s="18"/>
      <c r="F1293" s="18">
        <v>7500</v>
      </c>
    </row>
    <row r="1294" spans="1:6" x14ac:dyDescent="0.3">
      <c r="A1294" s="17" t="s">
        <v>1610</v>
      </c>
      <c r="B1294" s="18"/>
      <c r="C1294" s="18"/>
      <c r="D1294" s="18"/>
      <c r="E1294" s="18">
        <v>1500</v>
      </c>
      <c r="F1294" s="18">
        <v>1500</v>
      </c>
    </row>
    <row r="1295" spans="1:6" x14ac:dyDescent="0.3">
      <c r="A1295" s="17" t="s">
        <v>1845</v>
      </c>
      <c r="B1295" s="18"/>
      <c r="C1295" s="18"/>
      <c r="D1295" s="18"/>
      <c r="E1295" s="18">
        <v>1500</v>
      </c>
      <c r="F1295" s="18">
        <v>1500</v>
      </c>
    </row>
    <row r="1296" spans="1:6" x14ac:dyDescent="0.3">
      <c r="A1296" s="17" t="s">
        <v>3226</v>
      </c>
      <c r="B1296" s="18"/>
      <c r="C1296" s="18"/>
      <c r="D1296" s="18"/>
      <c r="E1296" s="18">
        <v>1200</v>
      </c>
      <c r="F1296" s="18">
        <v>1200</v>
      </c>
    </row>
    <row r="1297" spans="1:6" x14ac:dyDescent="0.3">
      <c r="A1297" s="17" t="s">
        <v>1693</v>
      </c>
      <c r="B1297" s="18"/>
      <c r="C1297" s="18"/>
      <c r="D1297" s="18">
        <v>5000</v>
      </c>
      <c r="E1297" s="18"/>
      <c r="F1297" s="18">
        <v>5000</v>
      </c>
    </row>
    <row r="1298" spans="1:6" x14ac:dyDescent="0.3">
      <c r="A1298" s="17" t="s">
        <v>2862</v>
      </c>
      <c r="B1298" s="18"/>
      <c r="C1298" s="18">
        <v>12700</v>
      </c>
      <c r="D1298" s="18"/>
      <c r="E1298" s="18"/>
      <c r="F1298" s="18">
        <v>12700</v>
      </c>
    </row>
    <row r="1299" spans="1:6" x14ac:dyDescent="0.3">
      <c r="A1299" s="17" t="s">
        <v>3298</v>
      </c>
      <c r="B1299" s="18"/>
      <c r="C1299" s="18"/>
      <c r="D1299" s="18"/>
      <c r="E1299" s="18">
        <v>10000</v>
      </c>
      <c r="F1299" s="18">
        <v>10000</v>
      </c>
    </row>
    <row r="1300" spans="1:6" x14ac:dyDescent="0.3">
      <c r="A1300" s="17" t="s">
        <v>2903</v>
      </c>
      <c r="B1300" s="18"/>
      <c r="C1300" s="18">
        <v>5000</v>
      </c>
      <c r="D1300" s="18"/>
      <c r="E1300" s="18"/>
      <c r="F1300" s="18">
        <v>5000</v>
      </c>
    </row>
    <row r="1301" spans="1:6" x14ac:dyDescent="0.3">
      <c r="A1301" s="17" t="s">
        <v>3748</v>
      </c>
      <c r="B1301" s="18"/>
      <c r="C1301" s="18"/>
      <c r="D1301" s="18"/>
      <c r="E1301" s="18">
        <v>1000</v>
      </c>
      <c r="F1301" s="18">
        <v>1000</v>
      </c>
    </row>
    <row r="1302" spans="1:6" x14ac:dyDescent="0.3">
      <c r="A1302" s="17" t="s">
        <v>1664</v>
      </c>
      <c r="B1302" s="18"/>
      <c r="C1302" s="18"/>
      <c r="D1302" s="18"/>
      <c r="E1302" s="18">
        <v>1000</v>
      </c>
      <c r="F1302" s="18">
        <v>1000</v>
      </c>
    </row>
    <row r="1303" spans="1:6" x14ac:dyDescent="0.3">
      <c r="A1303" s="17" t="s">
        <v>3966</v>
      </c>
      <c r="B1303" s="18"/>
      <c r="C1303" s="18">
        <v>2825</v>
      </c>
      <c r="D1303" s="18"/>
      <c r="E1303" s="18"/>
      <c r="F1303" s="18">
        <v>2825</v>
      </c>
    </row>
    <row r="1304" spans="1:6" x14ac:dyDescent="0.3">
      <c r="A1304" s="17" t="s">
        <v>1389</v>
      </c>
      <c r="B1304" s="18"/>
      <c r="C1304" s="18"/>
      <c r="D1304" s="18"/>
      <c r="E1304" s="18">
        <v>5000</v>
      </c>
      <c r="F1304" s="18">
        <v>5000</v>
      </c>
    </row>
    <row r="1305" spans="1:6" x14ac:dyDescent="0.3">
      <c r="A1305" s="17" t="s">
        <v>2608</v>
      </c>
      <c r="B1305" s="18"/>
      <c r="C1305" s="18"/>
      <c r="D1305" s="18"/>
      <c r="E1305" s="18">
        <v>8000</v>
      </c>
      <c r="F1305" s="18">
        <v>8000</v>
      </c>
    </row>
    <row r="1306" spans="1:6" x14ac:dyDescent="0.3">
      <c r="A1306" s="17" t="s">
        <v>3541</v>
      </c>
      <c r="B1306" s="18"/>
      <c r="C1306" s="18"/>
      <c r="D1306" s="18"/>
      <c r="E1306" s="18">
        <v>5500</v>
      </c>
      <c r="F1306" s="18">
        <v>5500</v>
      </c>
    </row>
    <row r="1307" spans="1:6" x14ac:dyDescent="0.3">
      <c r="A1307" s="17" t="s">
        <v>2277</v>
      </c>
      <c r="B1307" s="18"/>
      <c r="C1307" s="18"/>
      <c r="D1307" s="18"/>
      <c r="E1307" s="18">
        <v>4589</v>
      </c>
      <c r="F1307" s="18">
        <v>4589</v>
      </c>
    </row>
    <row r="1308" spans="1:6" x14ac:dyDescent="0.3">
      <c r="A1308" s="17" t="s">
        <v>3152</v>
      </c>
      <c r="B1308" s="18"/>
      <c r="C1308" s="18"/>
      <c r="D1308" s="18"/>
      <c r="E1308" s="18">
        <v>2200</v>
      </c>
      <c r="F1308" s="18">
        <v>2200</v>
      </c>
    </row>
    <row r="1309" spans="1:6" x14ac:dyDescent="0.3">
      <c r="A1309" s="17" t="s">
        <v>2665</v>
      </c>
      <c r="B1309" s="18"/>
      <c r="C1309" s="18"/>
      <c r="D1309" s="18"/>
      <c r="E1309" s="18">
        <v>3500</v>
      </c>
      <c r="F1309" s="18">
        <v>3500</v>
      </c>
    </row>
    <row r="1310" spans="1:6" x14ac:dyDescent="0.3">
      <c r="A1310" s="17" t="s">
        <v>2991</v>
      </c>
      <c r="B1310" s="18"/>
      <c r="C1310" s="18"/>
      <c r="D1310" s="18"/>
      <c r="E1310" s="18">
        <v>8500</v>
      </c>
      <c r="F1310" s="18">
        <v>8500</v>
      </c>
    </row>
    <row r="1311" spans="1:6" x14ac:dyDescent="0.3">
      <c r="A1311" s="17" t="s">
        <v>889</v>
      </c>
      <c r="B1311" s="18"/>
      <c r="C1311" s="18">
        <v>1000</v>
      </c>
      <c r="D1311" s="18"/>
      <c r="E1311" s="18"/>
      <c r="F1311" s="18">
        <v>1000</v>
      </c>
    </row>
    <row r="1312" spans="1:6" x14ac:dyDescent="0.3">
      <c r="A1312" s="17" t="s">
        <v>2</v>
      </c>
      <c r="B1312" s="18"/>
      <c r="C1312" s="18"/>
      <c r="D1312" s="18"/>
      <c r="E1312" s="18">
        <v>8500</v>
      </c>
      <c r="F1312" s="18">
        <v>8500</v>
      </c>
    </row>
    <row r="1313" spans="1:6" x14ac:dyDescent="0.3">
      <c r="A1313" s="17" t="s">
        <v>2879</v>
      </c>
      <c r="B1313" s="18"/>
      <c r="C1313" s="18">
        <v>11200</v>
      </c>
      <c r="D1313" s="18"/>
      <c r="E1313" s="18"/>
      <c r="F1313" s="18">
        <v>11200</v>
      </c>
    </row>
    <row r="1314" spans="1:6" x14ac:dyDescent="0.3">
      <c r="A1314" s="17" t="s">
        <v>3775</v>
      </c>
      <c r="B1314" s="18"/>
      <c r="C1314" s="18"/>
      <c r="D1314" s="18"/>
      <c r="E1314" s="18">
        <v>2400</v>
      </c>
      <c r="F1314" s="18">
        <v>2400</v>
      </c>
    </row>
    <row r="1315" spans="1:6" x14ac:dyDescent="0.3">
      <c r="A1315" s="17" t="s">
        <v>1846</v>
      </c>
      <c r="B1315" s="18"/>
      <c r="C1315" s="18"/>
      <c r="D1315" s="18"/>
      <c r="E1315" s="18">
        <v>1000</v>
      </c>
      <c r="F1315" s="18">
        <v>1000</v>
      </c>
    </row>
    <row r="1316" spans="1:6" x14ac:dyDescent="0.3">
      <c r="A1316" s="17" t="s">
        <v>1819</v>
      </c>
      <c r="B1316" s="18"/>
      <c r="C1316" s="18">
        <v>15000</v>
      </c>
      <c r="D1316" s="18"/>
      <c r="E1316" s="18"/>
      <c r="F1316" s="18">
        <v>15000</v>
      </c>
    </row>
    <row r="1317" spans="1:6" x14ac:dyDescent="0.3">
      <c r="A1317" s="17" t="s">
        <v>1175</v>
      </c>
      <c r="B1317" s="18"/>
      <c r="C1317" s="18">
        <v>15000</v>
      </c>
      <c r="D1317" s="18"/>
      <c r="E1317" s="18"/>
      <c r="F1317" s="18">
        <v>15000</v>
      </c>
    </row>
    <row r="1318" spans="1:6" x14ac:dyDescent="0.3">
      <c r="A1318" s="17" t="s">
        <v>1885</v>
      </c>
      <c r="B1318" s="18"/>
      <c r="C1318" s="18"/>
      <c r="D1318" s="18"/>
      <c r="E1318" s="18">
        <v>1000</v>
      </c>
      <c r="F1318" s="18">
        <v>1000</v>
      </c>
    </row>
    <row r="1319" spans="1:6" x14ac:dyDescent="0.3">
      <c r="A1319" s="17" t="s">
        <v>1822</v>
      </c>
      <c r="B1319" s="18"/>
      <c r="C1319" s="18"/>
      <c r="D1319" s="18"/>
      <c r="E1319" s="18">
        <v>2500</v>
      </c>
      <c r="F1319" s="18">
        <v>2500</v>
      </c>
    </row>
    <row r="1320" spans="1:6" x14ac:dyDescent="0.3">
      <c r="A1320" s="17" t="s">
        <v>1341</v>
      </c>
      <c r="B1320" s="18">
        <v>1680</v>
      </c>
      <c r="C1320" s="18"/>
      <c r="D1320" s="18"/>
      <c r="E1320" s="18"/>
      <c r="F1320" s="18">
        <v>1680</v>
      </c>
    </row>
    <row r="1321" spans="1:6" x14ac:dyDescent="0.3">
      <c r="A1321" s="17" t="s">
        <v>3180</v>
      </c>
      <c r="B1321" s="18"/>
      <c r="C1321" s="18"/>
      <c r="D1321" s="18"/>
      <c r="E1321" s="18">
        <v>1200</v>
      </c>
      <c r="F1321" s="18">
        <v>1200</v>
      </c>
    </row>
    <row r="1322" spans="1:6" x14ac:dyDescent="0.3">
      <c r="A1322" s="17" t="s">
        <v>110</v>
      </c>
      <c r="B1322" s="18"/>
      <c r="C1322" s="18"/>
      <c r="D1322" s="18"/>
      <c r="E1322" s="18">
        <v>1500</v>
      </c>
      <c r="F1322" s="18">
        <v>1500</v>
      </c>
    </row>
    <row r="1323" spans="1:6" x14ac:dyDescent="0.3">
      <c r="A1323" s="17" t="s">
        <v>4042</v>
      </c>
      <c r="B1323" s="18"/>
      <c r="C1323" s="18">
        <v>5600</v>
      </c>
      <c r="D1323" s="18"/>
      <c r="E1323" s="18"/>
      <c r="F1323" s="18">
        <v>5600</v>
      </c>
    </row>
    <row r="1324" spans="1:6" x14ac:dyDescent="0.3">
      <c r="A1324" s="17" t="s">
        <v>1417</v>
      </c>
      <c r="B1324" s="18"/>
      <c r="C1324" s="18">
        <v>50000</v>
      </c>
      <c r="D1324" s="18"/>
      <c r="E1324" s="18"/>
      <c r="F1324" s="18">
        <v>50000</v>
      </c>
    </row>
    <row r="1325" spans="1:6" x14ac:dyDescent="0.3">
      <c r="A1325" s="17" t="s">
        <v>471</v>
      </c>
      <c r="B1325" s="18"/>
      <c r="C1325" s="18">
        <v>5000</v>
      </c>
      <c r="D1325" s="18"/>
      <c r="E1325" s="18"/>
      <c r="F1325" s="18">
        <v>5000</v>
      </c>
    </row>
    <row r="1326" spans="1:6" x14ac:dyDescent="0.3">
      <c r="A1326" s="17" t="s">
        <v>60</v>
      </c>
      <c r="B1326" s="18"/>
      <c r="C1326" s="18"/>
      <c r="D1326" s="18"/>
      <c r="E1326" s="18">
        <v>10000</v>
      </c>
      <c r="F1326" s="18">
        <v>10000</v>
      </c>
    </row>
    <row r="1327" spans="1:6" x14ac:dyDescent="0.3">
      <c r="A1327" s="17" t="s">
        <v>3080</v>
      </c>
      <c r="B1327" s="18"/>
      <c r="C1327" s="18">
        <v>2000000</v>
      </c>
      <c r="D1327" s="18"/>
      <c r="E1327" s="18"/>
      <c r="F1327" s="18">
        <v>2000000</v>
      </c>
    </row>
    <row r="1328" spans="1:6" x14ac:dyDescent="0.3">
      <c r="A1328" s="17" t="s">
        <v>741</v>
      </c>
      <c r="B1328" s="18"/>
      <c r="C1328" s="18"/>
      <c r="D1328" s="18"/>
      <c r="E1328" s="18">
        <v>3000</v>
      </c>
      <c r="F1328" s="18">
        <v>3000</v>
      </c>
    </row>
    <row r="1329" spans="1:6" x14ac:dyDescent="0.3">
      <c r="A1329" s="17" t="s">
        <v>709</v>
      </c>
      <c r="B1329" s="18"/>
      <c r="C1329" s="18">
        <v>40000</v>
      </c>
      <c r="D1329" s="18"/>
      <c r="E1329" s="18"/>
      <c r="F1329" s="18">
        <v>40000</v>
      </c>
    </row>
    <row r="1330" spans="1:6" x14ac:dyDescent="0.3">
      <c r="A1330" s="17" t="s">
        <v>412</v>
      </c>
      <c r="B1330" s="18"/>
      <c r="C1330" s="18"/>
      <c r="D1330" s="18"/>
      <c r="E1330" s="18">
        <v>30000</v>
      </c>
      <c r="F1330" s="18">
        <v>30000</v>
      </c>
    </row>
    <row r="1331" spans="1:6" x14ac:dyDescent="0.3">
      <c r="A1331" s="17" t="s">
        <v>3277</v>
      </c>
      <c r="B1331" s="18"/>
      <c r="C1331" s="18"/>
      <c r="D1331" s="18"/>
      <c r="E1331" s="18">
        <v>5000</v>
      </c>
      <c r="F1331" s="18">
        <v>5000</v>
      </c>
    </row>
    <row r="1332" spans="1:6" x14ac:dyDescent="0.3">
      <c r="A1332" s="17" t="s">
        <v>593</v>
      </c>
      <c r="B1332" s="18"/>
      <c r="C1332" s="18">
        <v>7500</v>
      </c>
      <c r="D1332" s="18"/>
      <c r="E1332" s="18"/>
      <c r="F1332" s="18">
        <v>7500</v>
      </c>
    </row>
    <row r="1333" spans="1:6" x14ac:dyDescent="0.3">
      <c r="A1333" s="17" t="s">
        <v>599</v>
      </c>
      <c r="B1333" s="18"/>
      <c r="C1333" s="18">
        <v>2500</v>
      </c>
      <c r="D1333" s="18"/>
      <c r="E1333" s="18"/>
      <c r="F1333" s="18">
        <v>2500</v>
      </c>
    </row>
    <row r="1334" spans="1:6" x14ac:dyDescent="0.3">
      <c r="A1334" s="17" t="s">
        <v>2267</v>
      </c>
      <c r="B1334" s="18"/>
      <c r="C1334" s="18"/>
      <c r="D1334" s="18"/>
      <c r="E1334" s="18">
        <v>1500</v>
      </c>
      <c r="F1334" s="18">
        <v>1500</v>
      </c>
    </row>
    <row r="1335" spans="1:6" x14ac:dyDescent="0.3">
      <c r="A1335" s="17" t="s">
        <v>849</v>
      </c>
      <c r="B1335" s="18"/>
      <c r="C1335" s="18"/>
      <c r="D1335" s="18"/>
      <c r="E1335" s="18">
        <v>300</v>
      </c>
      <c r="F1335" s="18">
        <v>300</v>
      </c>
    </row>
    <row r="1336" spans="1:6" x14ac:dyDescent="0.3">
      <c r="A1336" s="17" t="s">
        <v>3588</v>
      </c>
      <c r="B1336" s="18"/>
      <c r="C1336" s="18"/>
      <c r="D1336" s="18"/>
      <c r="E1336" s="18">
        <v>4000</v>
      </c>
      <c r="F1336" s="18">
        <v>4000</v>
      </c>
    </row>
    <row r="1337" spans="1:6" x14ac:dyDescent="0.3">
      <c r="A1337" s="17" t="s">
        <v>3385</v>
      </c>
      <c r="B1337" s="18"/>
      <c r="C1337" s="18"/>
      <c r="D1337" s="18"/>
      <c r="E1337" s="18">
        <v>2000</v>
      </c>
      <c r="F1337" s="18">
        <v>2000</v>
      </c>
    </row>
    <row r="1338" spans="1:6" x14ac:dyDescent="0.3">
      <c r="A1338" s="17" t="s">
        <v>3066</v>
      </c>
      <c r="B1338" s="18"/>
      <c r="C1338" s="18">
        <v>350000</v>
      </c>
      <c r="D1338" s="18"/>
      <c r="E1338" s="18"/>
      <c r="F1338" s="18">
        <v>350000</v>
      </c>
    </row>
    <row r="1339" spans="1:6" x14ac:dyDescent="0.3">
      <c r="A1339" s="17" t="s">
        <v>807</v>
      </c>
      <c r="B1339" s="18"/>
      <c r="C1339" s="18"/>
      <c r="D1339" s="18"/>
      <c r="E1339" s="18">
        <v>8000</v>
      </c>
      <c r="F1339" s="18">
        <v>8000</v>
      </c>
    </row>
    <row r="1340" spans="1:6" x14ac:dyDescent="0.3">
      <c r="A1340" s="17" t="s">
        <v>1631</v>
      </c>
      <c r="B1340" s="18"/>
      <c r="C1340" s="18"/>
      <c r="D1340" s="18"/>
      <c r="E1340" s="18">
        <v>4000</v>
      </c>
      <c r="F1340" s="18">
        <v>4000</v>
      </c>
    </row>
    <row r="1341" spans="1:6" x14ac:dyDescent="0.3">
      <c r="A1341" s="17" t="s">
        <v>3674</v>
      </c>
      <c r="B1341" s="18"/>
      <c r="C1341" s="18"/>
      <c r="D1341" s="18"/>
      <c r="E1341" s="18">
        <v>12000</v>
      </c>
      <c r="F1341" s="18">
        <v>12000</v>
      </c>
    </row>
    <row r="1342" spans="1:6" x14ac:dyDescent="0.3">
      <c r="A1342" s="17" t="s">
        <v>965</v>
      </c>
      <c r="B1342" s="18"/>
      <c r="C1342" s="18">
        <v>110000</v>
      </c>
      <c r="D1342" s="18"/>
      <c r="E1342" s="18"/>
      <c r="F1342" s="18">
        <v>110000</v>
      </c>
    </row>
    <row r="1343" spans="1:6" x14ac:dyDescent="0.3">
      <c r="A1343" s="17" t="s">
        <v>3556</v>
      </c>
      <c r="B1343" s="18"/>
      <c r="C1343" s="18"/>
      <c r="D1343" s="18"/>
      <c r="E1343" s="18">
        <v>100000</v>
      </c>
      <c r="F1343" s="18">
        <v>100000</v>
      </c>
    </row>
    <row r="1344" spans="1:6" x14ac:dyDescent="0.3">
      <c r="A1344" s="17" t="s">
        <v>4056</v>
      </c>
      <c r="B1344" s="18"/>
      <c r="C1344" s="18">
        <v>10000</v>
      </c>
      <c r="D1344" s="18"/>
      <c r="E1344" s="18"/>
      <c r="F1344" s="18">
        <v>10000</v>
      </c>
    </row>
    <row r="1345" spans="1:6" x14ac:dyDescent="0.3">
      <c r="A1345" s="17" t="s">
        <v>2715</v>
      </c>
      <c r="B1345" s="18"/>
      <c r="C1345" s="18"/>
      <c r="D1345" s="18"/>
      <c r="E1345" s="18">
        <v>12000</v>
      </c>
      <c r="F1345" s="18">
        <v>12000</v>
      </c>
    </row>
    <row r="1346" spans="1:6" x14ac:dyDescent="0.3">
      <c r="A1346" s="17" t="s">
        <v>253</v>
      </c>
      <c r="B1346" s="18"/>
      <c r="C1346" s="18"/>
      <c r="D1346" s="18"/>
      <c r="E1346" s="18">
        <v>5000</v>
      </c>
      <c r="F1346" s="18">
        <v>5000</v>
      </c>
    </row>
    <row r="1347" spans="1:6" x14ac:dyDescent="0.3">
      <c r="A1347" s="17" t="s">
        <v>2795</v>
      </c>
      <c r="B1347" s="18"/>
      <c r="C1347" s="18"/>
      <c r="D1347" s="18"/>
      <c r="E1347" s="18">
        <v>700</v>
      </c>
      <c r="F1347" s="18">
        <v>700</v>
      </c>
    </row>
    <row r="1348" spans="1:6" x14ac:dyDescent="0.3">
      <c r="A1348" s="17" t="s">
        <v>318</v>
      </c>
      <c r="B1348" s="18"/>
      <c r="C1348" s="18"/>
      <c r="D1348" s="18"/>
      <c r="E1348" s="18">
        <v>30000</v>
      </c>
      <c r="F1348" s="18">
        <v>30000</v>
      </c>
    </row>
    <row r="1349" spans="1:6" x14ac:dyDescent="0.3">
      <c r="A1349" s="17" t="s">
        <v>1192</v>
      </c>
      <c r="B1349" s="18"/>
      <c r="C1349" s="18"/>
      <c r="D1349" s="18"/>
      <c r="E1349" s="18">
        <v>2700</v>
      </c>
      <c r="F1349" s="18">
        <v>2700</v>
      </c>
    </row>
    <row r="1350" spans="1:6" x14ac:dyDescent="0.3">
      <c r="A1350" s="17" t="s">
        <v>106</v>
      </c>
      <c r="B1350" s="18"/>
      <c r="C1350" s="18"/>
      <c r="D1350" s="18"/>
      <c r="E1350" s="18">
        <v>500</v>
      </c>
      <c r="F1350" s="18">
        <v>500</v>
      </c>
    </row>
    <row r="1351" spans="1:6" x14ac:dyDescent="0.3">
      <c r="A1351" s="17" t="s">
        <v>3279</v>
      </c>
      <c r="B1351" s="18"/>
      <c r="C1351" s="18"/>
      <c r="D1351" s="18"/>
      <c r="E1351" s="18">
        <v>5800</v>
      </c>
      <c r="F1351" s="18">
        <v>5800</v>
      </c>
    </row>
    <row r="1352" spans="1:6" x14ac:dyDescent="0.3">
      <c r="A1352" s="17" t="s">
        <v>3223</v>
      </c>
      <c r="B1352" s="18"/>
      <c r="C1352" s="18"/>
      <c r="D1352" s="18"/>
      <c r="E1352" s="18">
        <v>3100</v>
      </c>
      <c r="F1352" s="18">
        <v>3100</v>
      </c>
    </row>
    <row r="1353" spans="1:6" x14ac:dyDescent="0.3">
      <c r="A1353" s="17" t="s">
        <v>1685</v>
      </c>
      <c r="B1353" s="18"/>
      <c r="C1353" s="18"/>
      <c r="D1353" s="18"/>
      <c r="E1353" s="18">
        <v>8000</v>
      </c>
      <c r="F1353" s="18">
        <v>8000</v>
      </c>
    </row>
    <row r="1354" spans="1:6" x14ac:dyDescent="0.3">
      <c r="A1354" s="17" t="s">
        <v>177</v>
      </c>
      <c r="B1354" s="18"/>
      <c r="C1354" s="18">
        <v>20000</v>
      </c>
      <c r="D1354" s="18"/>
      <c r="E1354" s="18"/>
      <c r="F1354" s="18">
        <v>20000</v>
      </c>
    </row>
    <row r="1355" spans="1:6" x14ac:dyDescent="0.3">
      <c r="A1355" s="17" t="s">
        <v>3382</v>
      </c>
      <c r="B1355" s="18"/>
      <c r="C1355" s="18"/>
      <c r="D1355" s="18"/>
      <c r="E1355" s="18">
        <v>1750</v>
      </c>
      <c r="F1355" s="18">
        <v>1750</v>
      </c>
    </row>
    <row r="1356" spans="1:6" x14ac:dyDescent="0.3">
      <c r="A1356" s="17" t="s">
        <v>3487</v>
      </c>
      <c r="B1356" s="18"/>
      <c r="C1356" s="18"/>
      <c r="D1356" s="18"/>
      <c r="E1356" s="18">
        <v>3000</v>
      </c>
      <c r="F1356" s="18">
        <v>3000</v>
      </c>
    </row>
    <row r="1357" spans="1:6" x14ac:dyDescent="0.3">
      <c r="A1357" s="17" t="s">
        <v>1313</v>
      </c>
      <c r="B1357" s="18">
        <v>4600</v>
      </c>
      <c r="C1357" s="18"/>
      <c r="D1357" s="18"/>
      <c r="E1357" s="18"/>
      <c r="F1357" s="18">
        <v>4600</v>
      </c>
    </row>
    <row r="1358" spans="1:6" x14ac:dyDescent="0.3">
      <c r="A1358" s="17" t="s">
        <v>97</v>
      </c>
      <c r="B1358" s="18"/>
      <c r="C1358" s="18"/>
      <c r="D1358" s="18"/>
      <c r="E1358" s="18">
        <v>350</v>
      </c>
      <c r="F1358" s="18">
        <v>350</v>
      </c>
    </row>
    <row r="1359" spans="1:6" x14ac:dyDescent="0.3">
      <c r="A1359" s="17" t="s">
        <v>2327</v>
      </c>
      <c r="B1359" s="18"/>
      <c r="C1359" s="18"/>
      <c r="D1359" s="18">
        <v>15000</v>
      </c>
      <c r="E1359" s="18"/>
      <c r="F1359" s="18">
        <v>15000</v>
      </c>
    </row>
    <row r="1360" spans="1:6" x14ac:dyDescent="0.3">
      <c r="A1360" s="17" t="s">
        <v>2670</v>
      </c>
      <c r="B1360" s="18"/>
      <c r="C1360" s="18">
        <v>38888</v>
      </c>
      <c r="D1360" s="18"/>
      <c r="E1360" s="18"/>
      <c r="F1360" s="18">
        <v>38888</v>
      </c>
    </row>
    <row r="1361" spans="1:6" x14ac:dyDescent="0.3">
      <c r="A1361" s="17" t="s">
        <v>1665</v>
      </c>
      <c r="B1361" s="18"/>
      <c r="C1361" s="18"/>
      <c r="D1361" s="18"/>
      <c r="E1361" s="18">
        <v>2500</v>
      </c>
      <c r="F1361" s="18">
        <v>2500</v>
      </c>
    </row>
    <row r="1362" spans="1:6" x14ac:dyDescent="0.3">
      <c r="A1362" s="17" t="s">
        <v>3861</v>
      </c>
      <c r="B1362" s="18"/>
      <c r="C1362" s="18">
        <v>5000</v>
      </c>
      <c r="D1362" s="18"/>
      <c r="E1362" s="18"/>
      <c r="F1362" s="18">
        <v>5000</v>
      </c>
    </row>
    <row r="1363" spans="1:6" x14ac:dyDescent="0.3">
      <c r="A1363" s="17" t="s">
        <v>308</v>
      </c>
      <c r="B1363" s="18"/>
      <c r="C1363" s="18"/>
      <c r="D1363" s="18"/>
      <c r="E1363" s="18">
        <v>22000</v>
      </c>
      <c r="F1363" s="18">
        <v>22000</v>
      </c>
    </row>
    <row r="1364" spans="1:6" x14ac:dyDescent="0.3">
      <c r="A1364" s="17" t="s">
        <v>1942</v>
      </c>
      <c r="B1364" s="18"/>
      <c r="C1364" s="18"/>
      <c r="D1364" s="18"/>
      <c r="E1364" s="18">
        <v>250000</v>
      </c>
      <c r="F1364" s="18">
        <v>250000</v>
      </c>
    </row>
    <row r="1365" spans="1:6" x14ac:dyDescent="0.3">
      <c r="A1365" s="17" t="s">
        <v>1937</v>
      </c>
      <c r="B1365" s="18"/>
      <c r="C1365" s="18"/>
      <c r="D1365" s="18"/>
      <c r="E1365" s="18">
        <v>7500</v>
      </c>
      <c r="F1365" s="18">
        <v>7500</v>
      </c>
    </row>
    <row r="1366" spans="1:6" x14ac:dyDescent="0.3">
      <c r="A1366" s="17" t="s">
        <v>2461</v>
      </c>
      <c r="B1366" s="18"/>
      <c r="C1366" s="18"/>
      <c r="D1366" s="18"/>
      <c r="E1366" s="18">
        <v>8500</v>
      </c>
      <c r="F1366" s="18">
        <v>8500</v>
      </c>
    </row>
    <row r="1367" spans="1:6" x14ac:dyDescent="0.3">
      <c r="A1367" s="17" t="s">
        <v>2962</v>
      </c>
      <c r="B1367" s="18"/>
      <c r="C1367" s="18"/>
      <c r="D1367" s="18"/>
      <c r="E1367" s="18">
        <v>1000</v>
      </c>
      <c r="F1367" s="18">
        <v>1000</v>
      </c>
    </row>
    <row r="1368" spans="1:6" x14ac:dyDescent="0.3">
      <c r="A1368" s="17" t="s">
        <v>2420</v>
      </c>
      <c r="B1368" s="18"/>
      <c r="C1368" s="18">
        <v>3000</v>
      </c>
      <c r="D1368" s="18"/>
      <c r="E1368" s="18"/>
      <c r="F1368" s="18">
        <v>3000</v>
      </c>
    </row>
    <row r="1369" spans="1:6" x14ac:dyDescent="0.3">
      <c r="A1369" s="17" t="s">
        <v>2255</v>
      </c>
      <c r="B1369" s="18"/>
      <c r="C1369" s="18"/>
      <c r="D1369" s="18"/>
      <c r="E1369" s="18">
        <v>500</v>
      </c>
      <c r="F1369" s="18">
        <v>500</v>
      </c>
    </row>
    <row r="1370" spans="1:6" x14ac:dyDescent="0.3">
      <c r="A1370" s="17" t="s">
        <v>3568</v>
      </c>
      <c r="B1370" s="18"/>
      <c r="C1370" s="18"/>
      <c r="D1370" s="18"/>
      <c r="E1370" s="18">
        <v>5000</v>
      </c>
      <c r="F1370" s="18">
        <v>5000</v>
      </c>
    </row>
    <row r="1371" spans="1:6" x14ac:dyDescent="0.3">
      <c r="A1371" s="17" t="s">
        <v>400</v>
      </c>
      <c r="B1371" s="18"/>
      <c r="C1371" s="18"/>
      <c r="D1371" s="18"/>
      <c r="E1371" s="18">
        <v>20000</v>
      </c>
      <c r="F1371" s="18">
        <v>20000</v>
      </c>
    </row>
    <row r="1372" spans="1:6" x14ac:dyDescent="0.3">
      <c r="A1372" s="17" t="s">
        <v>283</v>
      </c>
      <c r="B1372" s="18"/>
      <c r="C1372" s="18"/>
      <c r="D1372" s="18"/>
      <c r="E1372" s="18">
        <v>45000</v>
      </c>
      <c r="F1372" s="18">
        <v>45000</v>
      </c>
    </row>
    <row r="1373" spans="1:6" x14ac:dyDescent="0.3">
      <c r="A1373" s="17" t="s">
        <v>3280</v>
      </c>
      <c r="B1373" s="18"/>
      <c r="C1373" s="18"/>
      <c r="D1373" s="18"/>
      <c r="E1373" s="18">
        <v>2000</v>
      </c>
      <c r="F1373" s="18">
        <v>2000</v>
      </c>
    </row>
    <row r="1374" spans="1:6" x14ac:dyDescent="0.3">
      <c r="A1374" s="17" t="s">
        <v>908</v>
      </c>
      <c r="B1374" s="18"/>
      <c r="C1374" s="18">
        <v>2900</v>
      </c>
      <c r="D1374" s="18"/>
      <c r="E1374" s="18"/>
      <c r="F1374" s="18">
        <v>2900</v>
      </c>
    </row>
    <row r="1375" spans="1:6" x14ac:dyDescent="0.3">
      <c r="A1375" s="17" t="s">
        <v>1404</v>
      </c>
      <c r="B1375" s="18"/>
      <c r="C1375" s="18"/>
      <c r="D1375" s="18"/>
      <c r="E1375" s="18">
        <v>4000</v>
      </c>
      <c r="F1375" s="18">
        <v>4000</v>
      </c>
    </row>
    <row r="1376" spans="1:6" x14ac:dyDescent="0.3">
      <c r="A1376" s="17" t="s">
        <v>3283</v>
      </c>
      <c r="B1376" s="18"/>
      <c r="C1376" s="18"/>
      <c r="D1376" s="18"/>
      <c r="E1376" s="18">
        <v>800</v>
      </c>
      <c r="F1376" s="18">
        <v>800</v>
      </c>
    </row>
    <row r="1377" spans="1:6" x14ac:dyDescent="0.3">
      <c r="A1377" s="17" t="s">
        <v>2556</v>
      </c>
      <c r="B1377" s="18"/>
      <c r="C1377" s="18"/>
      <c r="D1377" s="18"/>
      <c r="E1377" s="18">
        <v>745</v>
      </c>
      <c r="F1377" s="18">
        <v>745</v>
      </c>
    </row>
    <row r="1378" spans="1:6" x14ac:dyDescent="0.3">
      <c r="A1378" s="17" t="s">
        <v>1182</v>
      </c>
      <c r="B1378" s="18"/>
      <c r="C1378" s="18">
        <v>50000</v>
      </c>
      <c r="D1378" s="18"/>
      <c r="E1378" s="18"/>
      <c r="F1378" s="18">
        <v>50000</v>
      </c>
    </row>
    <row r="1379" spans="1:6" x14ac:dyDescent="0.3">
      <c r="A1379" s="17" t="s">
        <v>3029</v>
      </c>
      <c r="B1379" s="18"/>
      <c r="C1379" s="18"/>
      <c r="D1379" s="18"/>
      <c r="E1379" s="18">
        <v>30000</v>
      </c>
      <c r="F1379" s="18">
        <v>30000</v>
      </c>
    </row>
    <row r="1380" spans="1:6" x14ac:dyDescent="0.3">
      <c r="A1380" s="17" t="s">
        <v>2859</v>
      </c>
      <c r="B1380" s="18"/>
      <c r="C1380" s="18">
        <v>2000</v>
      </c>
      <c r="D1380" s="18"/>
      <c r="E1380" s="18"/>
      <c r="F1380" s="18">
        <v>2000</v>
      </c>
    </row>
    <row r="1381" spans="1:6" x14ac:dyDescent="0.3">
      <c r="A1381" s="17" t="s">
        <v>555</v>
      </c>
      <c r="B1381" s="18"/>
      <c r="C1381" s="18">
        <v>3870</v>
      </c>
      <c r="D1381" s="18"/>
      <c r="E1381" s="18"/>
      <c r="F1381" s="18">
        <v>3870</v>
      </c>
    </row>
    <row r="1382" spans="1:6" x14ac:dyDescent="0.3">
      <c r="A1382" s="17" t="s">
        <v>3439</v>
      </c>
      <c r="B1382" s="18"/>
      <c r="C1382" s="18"/>
      <c r="D1382" s="18"/>
      <c r="E1382" s="18">
        <v>7500</v>
      </c>
      <c r="F1382" s="18">
        <v>7500</v>
      </c>
    </row>
    <row r="1383" spans="1:6" x14ac:dyDescent="0.3">
      <c r="A1383" s="17" t="s">
        <v>3543</v>
      </c>
      <c r="B1383" s="18"/>
      <c r="C1383" s="18"/>
      <c r="D1383" s="18"/>
      <c r="E1383" s="18">
        <v>2500</v>
      </c>
      <c r="F1383" s="18">
        <v>2500</v>
      </c>
    </row>
    <row r="1384" spans="1:6" x14ac:dyDescent="0.3">
      <c r="A1384" s="17" t="s">
        <v>2944</v>
      </c>
      <c r="B1384" s="18"/>
      <c r="C1384" s="18">
        <v>10000</v>
      </c>
      <c r="D1384" s="18"/>
      <c r="E1384" s="18"/>
      <c r="F1384" s="18">
        <v>10000</v>
      </c>
    </row>
    <row r="1385" spans="1:6" x14ac:dyDescent="0.3">
      <c r="A1385" s="17" t="s">
        <v>492</v>
      </c>
      <c r="B1385" s="18"/>
      <c r="C1385" s="18">
        <v>10000</v>
      </c>
      <c r="D1385" s="18"/>
      <c r="E1385" s="18"/>
      <c r="F1385" s="18">
        <v>10000</v>
      </c>
    </row>
    <row r="1386" spans="1:6" x14ac:dyDescent="0.3">
      <c r="A1386" s="17" t="s">
        <v>3030</v>
      </c>
      <c r="B1386" s="18"/>
      <c r="C1386" s="18"/>
      <c r="D1386" s="18"/>
      <c r="E1386" s="18">
        <v>1750</v>
      </c>
      <c r="F1386" s="18">
        <v>1750</v>
      </c>
    </row>
    <row r="1387" spans="1:6" x14ac:dyDescent="0.3">
      <c r="A1387" s="17" t="s">
        <v>3735</v>
      </c>
      <c r="B1387" s="18"/>
      <c r="C1387" s="18">
        <v>1500</v>
      </c>
      <c r="D1387" s="18"/>
      <c r="E1387" s="18"/>
      <c r="F1387" s="18">
        <v>1500</v>
      </c>
    </row>
    <row r="1388" spans="1:6" x14ac:dyDescent="0.3">
      <c r="A1388" s="17" t="s">
        <v>3141</v>
      </c>
      <c r="B1388" s="18"/>
      <c r="C1388" s="18"/>
      <c r="D1388" s="18">
        <v>500</v>
      </c>
      <c r="E1388" s="18"/>
      <c r="F1388" s="18">
        <v>500</v>
      </c>
    </row>
    <row r="1389" spans="1:6" x14ac:dyDescent="0.3">
      <c r="A1389" s="17" t="s">
        <v>3361</v>
      </c>
      <c r="B1389" s="18"/>
      <c r="C1389" s="18"/>
      <c r="D1389" s="18"/>
      <c r="E1389" s="18">
        <v>500</v>
      </c>
      <c r="F1389" s="18">
        <v>500</v>
      </c>
    </row>
    <row r="1390" spans="1:6" x14ac:dyDescent="0.3">
      <c r="A1390" s="17" t="s">
        <v>2845</v>
      </c>
      <c r="B1390" s="18"/>
      <c r="C1390" s="18">
        <v>7500</v>
      </c>
      <c r="D1390" s="18"/>
      <c r="E1390" s="18"/>
      <c r="F1390" s="18">
        <v>7500</v>
      </c>
    </row>
    <row r="1391" spans="1:6" x14ac:dyDescent="0.3">
      <c r="A1391" s="17" t="s">
        <v>242</v>
      </c>
      <c r="B1391" s="18"/>
      <c r="C1391" s="18"/>
      <c r="D1391" s="18"/>
      <c r="E1391" s="18">
        <v>15000</v>
      </c>
      <c r="F1391" s="18">
        <v>15000</v>
      </c>
    </row>
    <row r="1392" spans="1:6" x14ac:dyDescent="0.3">
      <c r="A1392" s="17" t="s">
        <v>584</v>
      </c>
      <c r="B1392" s="18"/>
      <c r="C1392" s="18">
        <v>9000</v>
      </c>
      <c r="D1392" s="18"/>
      <c r="E1392" s="18"/>
      <c r="F1392" s="18">
        <v>9000</v>
      </c>
    </row>
    <row r="1393" spans="1:6" x14ac:dyDescent="0.3">
      <c r="A1393" s="17" t="s">
        <v>2664</v>
      </c>
      <c r="B1393" s="18"/>
      <c r="C1393" s="18"/>
      <c r="D1393" s="18"/>
      <c r="E1393" s="18">
        <v>17500</v>
      </c>
      <c r="F1393" s="18">
        <v>17500</v>
      </c>
    </row>
    <row r="1394" spans="1:6" x14ac:dyDescent="0.3">
      <c r="A1394" s="17" t="s">
        <v>1834</v>
      </c>
      <c r="B1394" s="18"/>
      <c r="C1394" s="18"/>
      <c r="D1394" s="18"/>
      <c r="E1394" s="18">
        <v>400</v>
      </c>
      <c r="F1394" s="18">
        <v>400</v>
      </c>
    </row>
    <row r="1395" spans="1:6" x14ac:dyDescent="0.3">
      <c r="A1395" s="17" t="s">
        <v>2504</v>
      </c>
      <c r="B1395" s="18"/>
      <c r="C1395" s="18">
        <v>35000</v>
      </c>
      <c r="D1395" s="18"/>
      <c r="E1395" s="18"/>
      <c r="F1395" s="18">
        <v>35000</v>
      </c>
    </row>
    <row r="1396" spans="1:6" x14ac:dyDescent="0.3">
      <c r="A1396" s="17" t="s">
        <v>2330</v>
      </c>
      <c r="B1396" s="18"/>
      <c r="C1396" s="18"/>
      <c r="D1396" s="18"/>
      <c r="E1396" s="18">
        <v>25000</v>
      </c>
      <c r="F1396" s="18">
        <v>25000</v>
      </c>
    </row>
    <row r="1397" spans="1:6" x14ac:dyDescent="0.3">
      <c r="A1397" s="17" t="s">
        <v>2889</v>
      </c>
      <c r="B1397" s="18"/>
      <c r="C1397" s="18">
        <v>3000</v>
      </c>
      <c r="D1397" s="18"/>
      <c r="E1397" s="18"/>
      <c r="F1397" s="18">
        <v>3000</v>
      </c>
    </row>
    <row r="1398" spans="1:6" x14ac:dyDescent="0.3">
      <c r="A1398" s="17" t="s">
        <v>1013</v>
      </c>
      <c r="B1398" s="18"/>
      <c r="C1398" s="18"/>
      <c r="D1398" s="18"/>
      <c r="E1398" s="18">
        <v>5000</v>
      </c>
      <c r="F1398" s="18">
        <v>5000</v>
      </c>
    </row>
    <row r="1399" spans="1:6" x14ac:dyDescent="0.3">
      <c r="A1399" s="17" t="s">
        <v>1398</v>
      </c>
      <c r="B1399" s="18"/>
      <c r="C1399" s="18"/>
      <c r="D1399" s="18"/>
      <c r="E1399" s="18">
        <v>10000</v>
      </c>
      <c r="F1399" s="18">
        <v>10000</v>
      </c>
    </row>
    <row r="1400" spans="1:6" x14ac:dyDescent="0.3">
      <c r="A1400" s="17" t="s">
        <v>2297</v>
      </c>
      <c r="B1400" s="18"/>
      <c r="C1400" s="18"/>
      <c r="D1400" s="18"/>
      <c r="E1400" s="18">
        <v>7000</v>
      </c>
      <c r="F1400" s="18">
        <v>7000</v>
      </c>
    </row>
    <row r="1401" spans="1:6" x14ac:dyDescent="0.3">
      <c r="A1401" s="17" t="s">
        <v>1810</v>
      </c>
      <c r="B1401" s="18"/>
      <c r="C1401" s="18">
        <v>3500</v>
      </c>
      <c r="D1401" s="18"/>
      <c r="E1401" s="18"/>
      <c r="F1401" s="18">
        <v>3500</v>
      </c>
    </row>
    <row r="1402" spans="1:6" x14ac:dyDescent="0.3">
      <c r="A1402" s="17" t="s">
        <v>3855</v>
      </c>
      <c r="B1402" s="18"/>
      <c r="C1402" s="18">
        <v>500</v>
      </c>
      <c r="D1402" s="18"/>
      <c r="E1402" s="18"/>
      <c r="F1402" s="18">
        <v>500</v>
      </c>
    </row>
    <row r="1403" spans="1:6" x14ac:dyDescent="0.3">
      <c r="A1403" s="17" t="s">
        <v>3418</v>
      </c>
      <c r="B1403" s="18"/>
      <c r="C1403" s="18"/>
      <c r="D1403" s="18"/>
      <c r="E1403" s="18">
        <v>2750</v>
      </c>
      <c r="F1403" s="18">
        <v>2750</v>
      </c>
    </row>
    <row r="1404" spans="1:6" x14ac:dyDescent="0.3">
      <c r="A1404" s="17" t="s">
        <v>720</v>
      </c>
      <c r="B1404" s="18"/>
      <c r="C1404" s="18">
        <v>15000</v>
      </c>
      <c r="D1404" s="18"/>
      <c r="E1404" s="18"/>
      <c r="F1404" s="18">
        <v>15000</v>
      </c>
    </row>
    <row r="1405" spans="1:6" x14ac:dyDescent="0.3">
      <c r="A1405" s="17" t="s">
        <v>2152</v>
      </c>
      <c r="B1405" s="18"/>
      <c r="C1405" s="18">
        <v>45000</v>
      </c>
      <c r="D1405" s="18"/>
      <c r="E1405" s="18"/>
      <c r="F1405" s="18">
        <v>45000</v>
      </c>
    </row>
    <row r="1406" spans="1:6" x14ac:dyDescent="0.3">
      <c r="A1406" s="17" t="s">
        <v>2306</v>
      </c>
      <c r="B1406" s="18"/>
      <c r="C1406" s="18"/>
      <c r="D1406" s="18"/>
      <c r="E1406" s="18">
        <v>18000</v>
      </c>
      <c r="F1406" s="18">
        <v>18000</v>
      </c>
    </row>
    <row r="1407" spans="1:6" x14ac:dyDescent="0.3">
      <c r="A1407" s="17" t="s">
        <v>1786</v>
      </c>
      <c r="B1407" s="18"/>
      <c r="C1407" s="18">
        <v>24000</v>
      </c>
      <c r="D1407" s="18"/>
      <c r="E1407" s="18"/>
      <c r="F1407" s="18">
        <v>24000</v>
      </c>
    </row>
    <row r="1408" spans="1:6" x14ac:dyDescent="0.3">
      <c r="A1408" s="17" t="s">
        <v>3784</v>
      </c>
      <c r="B1408" s="18"/>
      <c r="C1408" s="18"/>
      <c r="D1408" s="18"/>
      <c r="E1408" s="18">
        <v>350</v>
      </c>
      <c r="F1408" s="18">
        <v>350</v>
      </c>
    </row>
    <row r="1409" spans="1:6" x14ac:dyDescent="0.3">
      <c r="A1409" s="17" t="s">
        <v>2798</v>
      </c>
      <c r="B1409" s="18"/>
      <c r="C1409" s="18"/>
      <c r="D1409" s="18"/>
      <c r="E1409" s="18">
        <v>5000</v>
      </c>
      <c r="F1409" s="18">
        <v>5000</v>
      </c>
    </row>
    <row r="1410" spans="1:6" x14ac:dyDescent="0.3">
      <c r="A1410" s="17" t="s">
        <v>541</v>
      </c>
      <c r="B1410" s="18"/>
      <c r="C1410" s="18">
        <v>15000</v>
      </c>
      <c r="D1410" s="18"/>
      <c r="E1410" s="18"/>
      <c r="F1410" s="18">
        <v>15000</v>
      </c>
    </row>
    <row r="1411" spans="1:6" x14ac:dyDescent="0.3">
      <c r="A1411" s="17" t="s">
        <v>428</v>
      </c>
      <c r="B1411" s="18"/>
      <c r="C1411" s="18">
        <v>6500</v>
      </c>
      <c r="D1411" s="18"/>
      <c r="E1411" s="18"/>
      <c r="F1411" s="18">
        <v>6500</v>
      </c>
    </row>
    <row r="1412" spans="1:6" x14ac:dyDescent="0.3">
      <c r="A1412" s="17" t="s">
        <v>3912</v>
      </c>
      <c r="B1412" s="18"/>
      <c r="C1412" s="18">
        <v>1500</v>
      </c>
      <c r="D1412" s="18"/>
      <c r="E1412" s="18"/>
      <c r="F1412" s="18">
        <v>1500</v>
      </c>
    </row>
    <row r="1413" spans="1:6" x14ac:dyDescent="0.3">
      <c r="A1413" s="17" t="s">
        <v>897</v>
      </c>
      <c r="B1413" s="18"/>
      <c r="C1413" s="18">
        <v>8000</v>
      </c>
      <c r="D1413" s="18"/>
      <c r="E1413" s="18"/>
      <c r="F1413" s="18">
        <v>8000</v>
      </c>
    </row>
    <row r="1414" spans="1:6" x14ac:dyDescent="0.3">
      <c r="A1414" s="17" t="s">
        <v>2357</v>
      </c>
      <c r="B1414" s="18">
        <v>10000</v>
      </c>
      <c r="C1414" s="18"/>
      <c r="D1414" s="18"/>
      <c r="E1414" s="18"/>
      <c r="F1414" s="18">
        <v>10000</v>
      </c>
    </row>
    <row r="1415" spans="1:6" x14ac:dyDescent="0.3">
      <c r="A1415" s="17" t="s">
        <v>244</v>
      </c>
      <c r="B1415" s="18"/>
      <c r="C1415" s="18"/>
      <c r="D1415" s="18"/>
      <c r="E1415" s="18">
        <v>13000</v>
      </c>
      <c r="F1415" s="18">
        <v>13000</v>
      </c>
    </row>
    <row r="1416" spans="1:6" x14ac:dyDescent="0.3">
      <c r="A1416" s="17" t="s">
        <v>1157</v>
      </c>
      <c r="B1416" s="18"/>
      <c r="C1416" s="18">
        <v>6500</v>
      </c>
      <c r="D1416" s="18"/>
      <c r="E1416" s="18"/>
      <c r="F1416" s="18">
        <v>6500</v>
      </c>
    </row>
    <row r="1417" spans="1:6" x14ac:dyDescent="0.3">
      <c r="A1417" s="17" t="s">
        <v>4009</v>
      </c>
      <c r="B1417" s="18"/>
      <c r="C1417" s="18">
        <v>2000</v>
      </c>
      <c r="D1417" s="18"/>
      <c r="E1417" s="18"/>
      <c r="F1417" s="18">
        <v>2000</v>
      </c>
    </row>
    <row r="1418" spans="1:6" x14ac:dyDescent="0.3">
      <c r="A1418" s="17" t="s">
        <v>215</v>
      </c>
      <c r="B1418" s="18"/>
      <c r="C1418" s="18">
        <v>50000</v>
      </c>
      <c r="D1418" s="18"/>
      <c r="E1418" s="18"/>
      <c r="F1418" s="18">
        <v>50000</v>
      </c>
    </row>
    <row r="1419" spans="1:6" x14ac:dyDescent="0.3">
      <c r="A1419" s="17" t="s">
        <v>480</v>
      </c>
      <c r="B1419" s="18"/>
      <c r="C1419" s="18">
        <v>15000</v>
      </c>
      <c r="D1419" s="18"/>
      <c r="E1419" s="18"/>
      <c r="F1419" s="18">
        <v>15000</v>
      </c>
    </row>
    <row r="1420" spans="1:6" x14ac:dyDescent="0.3">
      <c r="A1420" s="17" t="s">
        <v>1161</v>
      </c>
      <c r="B1420" s="18"/>
      <c r="C1420" s="18">
        <v>30000</v>
      </c>
      <c r="D1420" s="18"/>
      <c r="E1420" s="18"/>
      <c r="F1420" s="18">
        <v>30000</v>
      </c>
    </row>
    <row r="1421" spans="1:6" x14ac:dyDescent="0.3">
      <c r="A1421" s="17" t="s">
        <v>711</v>
      </c>
      <c r="B1421" s="18"/>
      <c r="C1421" s="18">
        <v>1200</v>
      </c>
      <c r="D1421" s="18"/>
      <c r="E1421" s="18"/>
      <c r="F1421" s="18">
        <v>1200</v>
      </c>
    </row>
    <row r="1422" spans="1:6" x14ac:dyDescent="0.3">
      <c r="A1422" s="17" t="s">
        <v>911</v>
      </c>
      <c r="B1422" s="18"/>
      <c r="C1422" s="18">
        <v>550</v>
      </c>
      <c r="D1422" s="18"/>
      <c r="E1422" s="18"/>
      <c r="F1422" s="18">
        <v>550</v>
      </c>
    </row>
    <row r="1423" spans="1:6" x14ac:dyDescent="0.3">
      <c r="A1423" s="17" t="s">
        <v>2864</v>
      </c>
      <c r="B1423" s="18"/>
      <c r="C1423" s="18">
        <v>2500</v>
      </c>
      <c r="D1423" s="18"/>
      <c r="E1423" s="18"/>
      <c r="F1423" s="18">
        <v>2500</v>
      </c>
    </row>
    <row r="1424" spans="1:6" x14ac:dyDescent="0.3">
      <c r="A1424" s="17" t="s">
        <v>408</v>
      </c>
      <c r="B1424" s="18"/>
      <c r="C1424" s="18"/>
      <c r="D1424" s="18"/>
      <c r="E1424" s="18">
        <v>2000</v>
      </c>
      <c r="F1424" s="18">
        <v>2000</v>
      </c>
    </row>
    <row r="1425" spans="1:6" x14ac:dyDescent="0.3">
      <c r="A1425" s="17" t="s">
        <v>2144</v>
      </c>
      <c r="B1425" s="18"/>
      <c r="C1425" s="18">
        <v>2000</v>
      </c>
      <c r="D1425" s="18"/>
      <c r="E1425" s="18"/>
      <c r="F1425" s="18">
        <v>2000</v>
      </c>
    </row>
    <row r="1426" spans="1:6" x14ac:dyDescent="0.3">
      <c r="A1426" s="17" t="s">
        <v>943</v>
      </c>
      <c r="B1426" s="18"/>
      <c r="C1426" s="18">
        <v>7500</v>
      </c>
      <c r="D1426" s="18"/>
      <c r="E1426" s="18"/>
      <c r="F1426" s="18">
        <v>7500</v>
      </c>
    </row>
    <row r="1427" spans="1:6" x14ac:dyDescent="0.3">
      <c r="A1427" s="17" t="s">
        <v>3991</v>
      </c>
      <c r="B1427" s="18"/>
      <c r="C1427" s="18">
        <v>200</v>
      </c>
      <c r="D1427" s="18"/>
      <c r="E1427" s="18"/>
      <c r="F1427" s="18">
        <v>200</v>
      </c>
    </row>
    <row r="1428" spans="1:6" x14ac:dyDescent="0.3">
      <c r="A1428" s="17" t="s">
        <v>918</v>
      </c>
      <c r="B1428" s="18"/>
      <c r="C1428" s="18">
        <v>5000</v>
      </c>
      <c r="D1428" s="18"/>
      <c r="E1428" s="18"/>
      <c r="F1428" s="18">
        <v>5000</v>
      </c>
    </row>
    <row r="1429" spans="1:6" x14ac:dyDescent="0.3">
      <c r="A1429" s="17" t="s">
        <v>3871</v>
      </c>
      <c r="B1429" s="18">
        <v>620</v>
      </c>
      <c r="C1429" s="18"/>
      <c r="D1429" s="18"/>
      <c r="E1429" s="18"/>
      <c r="F1429" s="18">
        <v>620</v>
      </c>
    </row>
    <row r="1430" spans="1:6" x14ac:dyDescent="0.3">
      <c r="A1430" s="17" t="s">
        <v>1738</v>
      </c>
      <c r="B1430" s="18"/>
      <c r="C1430" s="18">
        <v>4000</v>
      </c>
      <c r="D1430" s="18"/>
      <c r="E1430" s="18"/>
      <c r="F1430" s="18">
        <v>4000</v>
      </c>
    </row>
    <row r="1431" spans="1:6" x14ac:dyDescent="0.3">
      <c r="A1431" s="17" t="s">
        <v>3228</v>
      </c>
      <c r="B1431" s="18"/>
      <c r="C1431" s="18"/>
      <c r="D1431" s="18"/>
      <c r="E1431" s="18">
        <v>7000</v>
      </c>
      <c r="F1431" s="18">
        <v>7000</v>
      </c>
    </row>
    <row r="1432" spans="1:6" x14ac:dyDescent="0.3">
      <c r="A1432" s="17" t="s">
        <v>1456</v>
      </c>
      <c r="B1432" s="18">
        <v>15000</v>
      </c>
      <c r="C1432" s="18"/>
      <c r="D1432" s="18"/>
      <c r="E1432" s="18"/>
      <c r="F1432" s="18">
        <v>15000</v>
      </c>
    </row>
    <row r="1433" spans="1:6" x14ac:dyDescent="0.3">
      <c r="A1433" s="17" t="s">
        <v>2121</v>
      </c>
      <c r="B1433" s="18"/>
      <c r="C1433" s="18"/>
      <c r="D1433" s="18"/>
      <c r="E1433" s="18">
        <v>8000</v>
      </c>
      <c r="F1433" s="18">
        <v>8000</v>
      </c>
    </row>
    <row r="1434" spans="1:6" x14ac:dyDescent="0.3">
      <c r="A1434" s="17" t="s">
        <v>1960</v>
      </c>
      <c r="B1434" s="18"/>
      <c r="C1434" s="18"/>
      <c r="D1434" s="18"/>
      <c r="E1434" s="18">
        <v>10000</v>
      </c>
      <c r="F1434" s="18">
        <v>10000</v>
      </c>
    </row>
    <row r="1435" spans="1:6" x14ac:dyDescent="0.3">
      <c r="A1435" s="17" t="s">
        <v>1525</v>
      </c>
      <c r="B1435" s="18"/>
      <c r="C1435" s="18"/>
      <c r="D1435" s="18"/>
      <c r="E1435" s="18">
        <v>3000</v>
      </c>
      <c r="F1435" s="18">
        <v>3000</v>
      </c>
    </row>
    <row r="1436" spans="1:6" x14ac:dyDescent="0.3">
      <c r="A1436" s="17" t="s">
        <v>1305</v>
      </c>
      <c r="B1436" s="18">
        <v>40000</v>
      </c>
      <c r="C1436" s="18"/>
      <c r="D1436" s="18"/>
      <c r="E1436" s="18"/>
      <c r="F1436" s="18">
        <v>40000</v>
      </c>
    </row>
    <row r="1437" spans="1:6" x14ac:dyDescent="0.3">
      <c r="A1437" s="17" t="s">
        <v>3593</v>
      </c>
      <c r="B1437" s="18"/>
      <c r="C1437" s="18"/>
      <c r="D1437" s="18"/>
      <c r="E1437" s="18">
        <v>1600</v>
      </c>
      <c r="F1437" s="18">
        <v>1600</v>
      </c>
    </row>
    <row r="1438" spans="1:6" x14ac:dyDescent="0.3">
      <c r="A1438" s="17" t="s">
        <v>3189</v>
      </c>
      <c r="B1438" s="18"/>
      <c r="C1438" s="18">
        <v>55000</v>
      </c>
      <c r="D1438" s="18"/>
      <c r="E1438" s="18"/>
      <c r="F1438" s="18">
        <v>55000</v>
      </c>
    </row>
    <row r="1439" spans="1:6" x14ac:dyDescent="0.3">
      <c r="A1439" s="17" t="s">
        <v>3763</v>
      </c>
      <c r="B1439" s="18"/>
      <c r="C1439" s="18"/>
      <c r="D1439" s="18"/>
      <c r="E1439" s="18">
        <v>10000</v>
      </c>
      <c r="F1439" s="18">
        <v>10000</v>
      </c>
    </row>
    <row r="1440" spans="1:6" x14ac:dyDescent="0.3">
      <c r="A1440" s="17" t="s">
        <v>2644</v>
      </c>
      <c r="B1440" s="18">
        <v>100000</v>
      </c>
      <c r="C1440" s="18"/>
      <c r="D1440" s="18"/>
      <c r="E1440" s="18"/>
      <c r="F1440" s="18">
        <v>100000</v>
      </c>
    </row>
    <row r="1441" spans="1:6" x14ac:dyDescent="0.3">
      <c r="A1441" s="17" t="s">
        <v>3133</v>
      </c>
      <c r="B1441" s="18"/>
      <c r="C1441" s="18"/>
      <c r="D1441" s="18"/>
      <c r="E1441" s="18">
        <v>500</v>
      </c>
      <c r="F1441" s="18">
        <v>500</v>
      </c>
    </row>
    <row r="1442" spans="1:6" x14ac:dyDescent="0.3">
      <c r="A1442" s="17" t="s">
        <v>3257</v>
      </c>
      <c r="B1442" s="18"/>
      <c r="C1442" s="18"/>
      <c r="D1442" s="18"/>
      <c r="E1442" s="18">
        <v>2000</v>
      </c>
      <c r="F1442" s="18">
        <v>2000</v>
      </c>
    </row>
    <row r="1443" spans="1:6" x14ac:dyDescent="0.3">
      <c r="A1443" s="17" t="s">
        <v>2771</v>
      </c>
      <c r="B1443" s="18"/>
      <c r="C1443" s="18">
        <v>19980</v>
      </c>
      <c r="D1443" s="18"/>
      <c r="E1443" s="18"/>
      <c r="F1443" s="18">
        <v>19980</v>
      </c>
    </row>
    <row r="1444" spans="1:6" x14ac:dyDescent="0.3">
      <c r="A1444" s="17" t="s">
        <v>67</v>
      </c>
      <c r="B1444" s="18"/>
      <c r="C1444" s="18"/>
      <c r="D1444" s="18"/>
      <c r="E1444" s="18">
        <v>7000</v>
      </c>
      <c r="F1444" s="18">
        <v>7000</v>
      </c>
    </row>
    <row r="1445" spans="1:6" x14ac:dyDescent="0.3">
      <c r="A1445" s="17" t="s">
        <v>1426</v>
      </c>
      <c r="B1445" s="18"/>
      <c r="C1445" s="18">
        <v>13000</v>
      </c>
      <c r="D1445" s="18"/>
      <c r="E1445" s="18"/>
      <c r="F1445" s="18">
        <v>13000</v>
      </c>
    </row>
    <row r="1446" spans="1:6" x14ac:dyDescent="0.3">
      <c r="A1446" s="17" t="s">
        <v>1295</v>
      </c>
      <c r="B1446" s="18"/>
      <c r="C1446" s="18"/>
      <c r="D1446" s="18"/>
      <c r="E1446" s="18">
        <v>500</v>
      </c>
      <c r="F1446" s="18">
        <v>500</v>
      </c>
    </row>
    <row r="1447" spans="1:6" x14ac:dyDescent="0.3">
      <c r="A1447" s="17" t="s">
        <v>2690</v>
      </c>
      <c r="B1447" s="18"/>
      <c r="C1447" s="18">
        <v>80000</v>
      </c>
      <c r="D1447" s="18"/>
      <c r="E1447" s="18"/>
      <c r="F1447" s="18">
        <v>80000</v>
      </c>
    </row>
    <row r="1448" spans="1:6" x14ac:dyDescent="0.3">
      <c r="A1448" s="17" t="s">
        <v>2415</v>
      </c>
      <c r="B1448" s="18"/>
      <c r="C1448" s="18">
        <v>15000</v>
      </c>
      <c r="D1448" s="18"/>
      <c r="E1448" s="18"/>
      <c r="F1448" s="18">
        <v>15000</v>
      </c>
    </row>
    <row r="1449" spans="1:6" x14ac:dyDescent="0.3">
      <c r="A1449" s="17" t="s">
        <v>2995</v>
      </c>
      <c r="B1449" s="18"/>
      <c r="C1449" s="18"/>
      <c r="D1449" s="18"/>
      <c r="E1449" s="18">
        <v>15000</v>
      </c>
      <c r="F1449" s="18">
        <v>15000</v>
      </c>
    </row>
    <row r="1450" spans="1:6" x14ac:dyDescent="0.3">
      <c r="A1450" s="17" t="s">
        <v>2473</v>
      </c>
      <c r="B1450" s="18"/>
      <c r="C1450" s="18"/>
      <c r="D1450" s="18"/>
      <c r="E1450" s="18">
        <v>7500</v>
      </c>
      <c r="F1450" s="18">
        <v>7500</v>
      </c>
    </row>
    <row r="1451" spans="1:6" x14ac:dyDescent="0.3">
      <c r="A1451" s="17" t="s">
        <v>1303</v>
      </c>
      <c r="B1451" s="18"/>
      <c r="C1451" s="18"/>
      <c r="D1451" s="18"/>
      <c r="E1451" s="18">
        <v>2500</v>
      </c>
      <c r="F1451" s="18">
        <v>2500</v>
      </c>
    </row>
    <row r="1452" spans="1:6" x14ac:dyDescent="0.3">
      <c r="A1452" s="17" t="s">
        <v>3373</v>
      </c>
      <c r="B1452" s="18"/>
      <c r="C1452" s="18"/>
      <c r="D1452" s="18"/>
      <c r="E1452" s="18">
        <v>3500</v>
      </c>
      <c r="F1452" s="18">
        <v>3500</v>
      </c>
    </row>
    <row r="1453" spans="1:6" x14ac:dyDescent="0.3">
      <c r="A1453" s="17" t="s">
        <v>1869</v>
      </c>
      <c r="B1453" s="18"/>
      <c r="C1453" s="18">
        <v>25000</v>
      </c>
      <c r="D1453" s="18"/>
      <c r="E1453" s="18"/>
      <c r="F1453" s="18">
        <v>25000</v>
      </c>
    </row>
    <row r="1454" spans="1:6" x14ac:dyDescent="0.3">
      <c r="A1454" s="17" t="s">
        <v>2600</v>
      </c>
      <c r="B1454" s="18"/>
      <c r="C1454" s="18">
        <v>50000</v>
      </c>
      <c r="D1454" s="18"/>
      <c r="E1454" s="18"/>
      <c r="F1454" s="18">
        <v>50000</v>
      </c>
    </row>
    <row r="1455" spans="1:6" x14ac:dyDescent="0.3">
      <c r="A1455" s="17" t="s">
        <v>2507</v>
      </c>
      <c r="B1455" s="18"/>
      <c r="C1455" s="18">
        <v>42850</v>
      </c>
      <c r="D1455" s="18"/>
      <c r="E1455" s="18"/>
      <c r="F1455" s="18">
        <v>42850</v>
      </c>
    </row>
    <row r="1456" spans="1:6" x14ac:dyDescent="0.3">
      <c r="A1456" s="17" t="s">
        <v>1240</v>
      </c>
      <c r="B1456" s="18">
        <v>2500</v>
      </c>
      <c r="C1456" s="18"/>
      <c r="D1456" s="18"/>
      <c r="E1456" s="18"/>
      <c r="F1456" s="18">
        <v>2500</v>
      </c>
    </row>
    <row r="1457" spans="1:6" x14ac:dyDescent="0.3">
      <c r="A1457" s="17" t="s">
        <v>2463</v>
      </c>
      <c r="B1457" s="18"/>
      <c r="C1457" s="18"/>
      <c r="D1457" s="18"/>
      <c r="E1457" s="18">
        <v>3000</v>
      </c>
      <c r="F1457" s="18">
        <v>3000</v>
      </c>
    </row>
    <row r="1458" spans="1:6" x14ac:dyDescent="0.3">
      <c r="A1458" s="17" t="s">
        <v>2363</v>
      </c>
      <c r="B1458" s="18">
        <v>420</v>
      </c>
      <c r="C1458" s="18"/>
      <c r="D1458" s="18"/>
      <c r="E1458" s="18"/>
      <c r="F1458" s="18">
        <v>420</v>
      </c>
    </row>
    <row r="1459" spans="1:6" x14ac:dyDescent="0.3">
      <c r="A1459" s="17" t="s">
        <v>3780</v>
      </c>
      <c r="B1459" s="18"/>
      <c r="C1459" s="18"/>
      <c r="D1459" s="18"/>
      <c r="E1459" s="18">
        <v>1200</v>
      </c>
      <c r="F1459" s="18">
        <v>1200</v>
      </c>
    </row>
    <row r="1460" spans="1:6" x14ac:dyDescent="0.3">
      <c r="A1460" s="17" t="s">
        <v>1260</v>
      </c>
      <c r="B1460" s="18"/>
      <c r="C1460" s="18"/>
      <c r="D1460" s="18"/>
      <c r="E1460" s="18">
        <v>2500</v>
      </c>
      <c r="F1460" s="18">
        <v>2500</v>
      </c>
    </row>
    <row r="1461" spans="1:6" x14ac:dyDescent="0.3">
      <c r="A1461" s="17" t="s">
        <v>2300</v>
      </c>
      <c r="B1461" s="18"/>
      <c r="C1461" s="18"/>
      <c r="D1461" s="18"/>
      <c r="E1461" s="18">
        <v>300</v>
      </c>
      <c r="F1461" s="18">
        <v>300</v>
      </c>
    </row>
    <row r="1462" spans="1:6" x14ac:dyDescent="0.3">
      <c r="A1462" s="17" t="s">
        <v>817</v>
      </c>
      <c r="B1462" s="18"/>
      <c r="C1462" s="18"/>
      <c r="D1462" s="18"/>
      <c r="E1462" s="18">
        <v>7000</v>
      </c>
      <c r="F1462" s="18">
        <v>7000</v>
      </c>
    </row>
    <row r="1463" spans="1:6" x14ac:dyDescent="0.3">
      <c r="A1463" s="17" t="s">
        <v>865</v>
      </c>
      <c r="B1463" s="18"/>
      <c r="C1463" s="18">
        <v>6500</v>
      </c>
      <c r="D1463" s="18"/>
      <c r="E1463" s="18"/>
      <c r="F1463" s="18">
        <v>6500</v>
      </c>
    </row>
    <row r="1464" spans="1:6" x14ac:dyDescent="0.3">
      <c r="A1464" s="17" t="s">
        <v>3284</v>
      </c>
      <c r="B1464" s="18"/>
      <c r="C1464" s="18"/>
      <c r="D1464" s="18"/>
      <c r="E1464" s="18">
        <v>3000</v>
      </c>
      <c r="F1464" s="18">
        <v>3000</v>
      </c>
    </row>
    <row r="1465" spans="1:6" x14ac:dyDescent="0.3">
      <c r="A1465" s="17" t="s">
        <v>864</v>
      </c>
      <c r="B1465" s="18"/>
      <c r="C1465" s="18">
        <v>2000</v>
      </c>
      <c r="D1465" s="18"/>
      <c r="E1465" s="18"/>
      <c r="F1465" s="18">
        <v>2000</v>
      </c>
    </row>
    <row r="1466" spans="1:6" x14ac:dyDescent="0.3">
      <c r="A1466" s="17" t="s">
        <v>642</v>
      </c>
      <c r="B1466" s="18"/>
      <c r="C1466" s="18"/>
      <c r="D1466" s="18"/>
      <c r="E1466" s="18">
        <v>40000</v>
      </c>
      <c r="F1466" s="18">
        <v>40000</v>
      </c>
    </row>
    <row r="1467" spans="1:6" x14ac:dyDescent="0.3">
      <c r="A1467" s="17" t="s">
        <v>891</v>
      </c>
      <c r="B1467" s="18"/>
      <c r="C1467" s="18">
        <v>3000</v>
      </c>
      <c r="D1467" s="18"/>
      <c r="E1467" s="18"/>
      <c r="F1467" s="18">
        <v>3000</v>
      </c>
    </row>
    <row r="1468" spans="1:6" x14ac:dyDescent="0.3">
      <c r="A1468" s="17" t="s">
        <v>2209</v>
      </c>
      <c r="B1468" s="18"/>
      <c r="C1468" s="18"/>
      <c r="D1468" s="18"/>
      <c r="E1468" s="18">
        <v>1000</v>
      </c>
      <c r="F1468" s="18">
        <v>1000</v>
      </c>
    </row>
    <row r="1469" spans="1:6" x14ac:dyDescent="0.3">
      <c r="A1469" s="17" t="s">
        <v>2553</v>
      </c>
      <c r="B1469" s="18"/>
      <c r="C1469" s="18"/>
      <c r="D1469" s="18"/>
      <c r="E1469" s="18">
        <v>1500</v>
      </c>
      <c r="F1469" s="18">
        <v>1500</v>
      </c>
    </row>
    <row r="1470" spans="1:6" x14ac:dyDescent="0.3">
      <c r="A1470" s="17" t="s">
        <v>3002</v>
      </c>
      <c r="B1470" s="18"/>
      <c r="C1470" s="18"/>
      <c r="D1470" s="18"/>
      <c r="E1470" s="18">
        <v>7000</v>
      </c>
      <c r="F1470" s="18">
        <v>7000</v>
      </c>
    </row>
    <row r="1471" spans="1:6" x14ac:dyDescent="0.3">
      <c r="A1471" s="17" t="s">
        <v>1094</v>
      </c>
      <c r="B1471" s="18"/>
      <c r="C1471" s="18">
        <v>300</v>
      </c>
      <c r="D1471" s="18"/>
      <c r="E1471" s="18"/>
      <c r="F1471" s="18">
        <v>300</v>
      </c>
    </row>
    <row r="1472" spans="1:6" x14ac:dyDescent="0.3">
      <c r="A1472" s="17" t="s">
        <v>92</v>
      </c>
      <c r="B1472" s="18"/>
      <c r="C1472" s="18"/>
      <c r="D1472" s="18"/>
      <c r="E1472" s="18">
        <v>500</v>
      </c>
      <c r="F1472" s="18">
        <v>500</v>
      </c>
    </row>
    <row r="1473" spans="1:6" x14ac:dyDescent="0.3">
      <c r="A1473" s="17" t="s">
        <v>1940</v>
      </c>
      <c r="B1473" s="18"/>
      <c r="C1473" s="18"/>
      <c r="D1473" s="18"/>
      <c r="E1473" s="18">
        <v>10000</v>
      </c>
      <c r="F1473" s="18">
        <v>10000</v>
      </c>
    </row>
    <row r="1474" spans="1:6" x14ac:dyDescent="0.3">
      <c r="A1474" s="17" t="s">
        <v>1830</v>
      </c>
      <c r="B1474" s="18"/>
      <c r="C1474" s="18"/>
      <c r="D1474" s="18"/>
      <c r="E1474" s="18">
        <v>1500</v>
      </c>
      <c r="F1474" s="18">
        <v>1500</v>
      </c>
    </row>
    <row r="1475" spans="1:6" x14ac:dyDescent="0.3">
      <c r="A1475" s="17" t="s">
        <v>1091</v>
      </c>
      <c r="B1475" s="18"/>
      <c r="C1475" s="18">
        <v>12999</v>
      </c>
      <c r="D1475" s="18"/>
      <c r="E1475" s="18"/>
      <c r="F1475" s="18">
        <v>12999</v>
      </c>
    </row>
    <row r="1476" spans="1:6" x14ac:dyDescent="0.3">
      <c r="A1476" s="17" t="s">
        <v>3822</v>
      </c>
      <c r="B1476" s="18"/>
      <c r="C1476" s="18"/>
      <c r="D1476" s="18"/>
      <c r="E1476" s="18">
        <v>5000</v>
      </c>
      <c r="F1476" s="18">
        <v>5000</v>
      </c>
    </row>
    <row r="1477" spans="1:6" x14ac:dyDescent="0.3">
      <c r="A1477" s="17" t="s">
        <v>1671</v>
      </c>
      <c r="B1477" s="18"/>
      <c r="C1477" s="18"/>
      <c r="D1477" s="18"/>
      <c r="E1477" s="18">
        <v>1000</v>
      </c>
      <c r="F1477" s="18">
        <v>1000</v>
      </c>
    </row>
    <row r="1478" spans="1:6" x14ac:dyDescent="0.3">
      <c r="A1478" s="17" t="s">
        <v>3997</v>
      </c>
      <c r="B1478" s="18"/>
      <c r="C1478" s="18">
        <v>1200</v>
      </c>
      <c r="D1478" s="18"/>
      <c r="E1478" s="18"/>
      <c r="F1478" s="18">
        <v>1200</v>
      </c>
    </row>
    <row r="1479" spans="1:6" x14ac:dyDescent="0.3">
      <c r="A1479" s="17" t="s">
        <v>3097</v>
      </c>
      <c r="B1479" s="18"/>
      <c r="C1479" s="18">
        <v>10000</v>
      </c>
      <c r="D1479" s="18"/>
      <c r="E1479" s="18"/>
      <c r="F1479" s="18">
        <v>10000</v>
      </c>
    </row>
    <row r="1480" spans="1:6" x14ac:dyDescent="0.3">
      <c r="A1480" s="17" t="s">
        <v>746</v>
      </c>
      <c r="B1480" s="18"/>
      <c r="C1480" s="18"/>
      <c r="D1480" s="18"/>
      <c r="E1480" s="18">
        <v>2220</v>
      </c>
      <c r="F1480" s="18">
        <v>2220</v>
      </c>
    </row>
    <row r="1481" spans="1:6" x14ac:dyDescent="0.3">
      <c r="A1481" s="17" t="s">
        <v>1924</v>
      </c>
      <c r="B1481" s="18"/>
      <c r="C1481" s="18"/>
      <c r="D1481" s="18"/>
      <c r="E1481" s="18">
        <v>125</v>
      </c>
      <c r="F1481" s="18">
        <v>125</v>
      </c>
    </row>
    <row r="1482" spans="1:6" x14ac:dyDescent="0.3">
      <c r="A1482" s="17" t="s">
        <v>1159</v>
      </c>
      <c r="B1482" s="18"/>
      <c r="C1482" s="18">
        <v>7500</v>
      </c>
      <c r="D1482" s="18"/>
      <c r="E1482" s="18"/>
      <c r="F1482" s="18">
        <v>7500</v>
      </c>
    </row>
    <row r="1483" spans="1:6" x14ac:dyDescent="0.3">
      <c r="A1483" s="17" t="s">
        <v>1895</v>
      </c>
      <c r="B1483" s="18"/>
      <c r="C1483" s="18"/>
      <c r="D1483" s="18"/>
      <c r="E1483" s="18">
        <v>1000</v>
      </c>
      <c r="F1483" s="18">
        <v>1000</v>
      </c>
    </row>
    <row r="1484" spans="1:6" x14ac:dyDescent="0.3">
      <c r="A1484" s="17" t="s">
        <v>2486</v>
      </c>
      <c r="B1484" s="18"/>
      <c r="C1484" s="18"/>
      <c r="D1484" s="18"/>
      <c r="E1484" s="18">
        <v>300</v>
      </c>
      <c r="F1484" s="18">
        <v>300</v>
      </c>
    </row>
    <row r="1485" spans="1:6" x14ac:dyDescent="0.3">
      <c r="A1485" s="17" t="s">
        <v>3199</v>
      </c>
      <c r="B1485" s="18"/>
      <c r="C1485" s="18">
        <v>5000</v>
      </c>
      <c r="D1485" s="18"/>
      <c r="E1485" s="18"/>
      <c r="F1485" s="18">
        <v>5000</v>
      </c>
    </row>
    <row r="1486" spans="1:6" x14ac:dyDescent="0.3">
      <c r="A1486" s="17" t="s">
        <v>2164</v>
      </c>
      <c r="B1486" s="18"/>
      <c r="C1486" s="18"/>
      <c r="D1486" s="18"/>
      <c r="E1486" s="18">
        <v>2500</v>
      </c>
      <c r="F1486" s="18">
        <v>2500</v>
      </c>
    </row>
    <row r="1487" spans="1:6" x14ac:dyDescent="0.3">
      <c r="A1487" s="17" t="s">
        <v>1384</v>
      </c>
      <c r="B1487" s="18"/>
      <c r="C1487" s="18"/>
      <c r="D1487" s="18"/>
      <c r="E1487" s="18">
        <v>2200</v>
      </c>
      <c r="F1487" s="18">
        <v>2200</v>
      </c>
    </row>
    <row r="1488" spans="1:6" x14ac:dyDescent="0.3">
      <c r="A1488" s="17" t="s">
        <v>1278</v>
      </c>
      <c r="B1488" s="18"/>
      <c r="C1488" s="18"/>
      <c r="D1488" s="18"/>
      <c r="E1488" s="18">
        <v>15000</v>
      </c>
      <c r="F1488" s="18">
        <v>15000</v>
      </c>
    </row>
    <row r="1489" spans="1:6" x14ac:dyDescent="0.3">
      <c r="A1489" s="17" t="s">
        <v>815</v>
      </c>
      <c r="B1489" s="18"/>
      <c r="C1489" s="18"/>
      <c r="D1489" s="18"/>
      <c r="E1489" s="18">
        <v>1000</v>
      </c>
      <c r="F1489" s="18">
        <v>1000</v>
      </c>
    </row>
    <row r="1490" spans="1:6" x14ac:dyDescent="0.3">
      <c r="A1490" s="17" t="s">
        <v>3027</v>
      </c>
      <c r="B1490" s="18"/>
      <c r="C1490" s="18"/>
      <c r="D1490" s="18"/>
      <c r="E1490" s="18">
        <v>40000</v>
      </c>
      <c r="F1490" s="18">
        <v>40000</v>
      </c>
    </row>
    <row r="1491" spans="1:6" x14ac:dyDescent="0.3">
      <c r="A1491" s="17" t="s">
        <v>3922</v>
      </c>
      <c r="B1491" s="18"/>
      <c r="C1491" s="18">
        <v>150</v>
      </c>
      <c r="D1491" s="18"/>
      <c r="E1491" s="18"/>
      <c r="F1491" s="18">
        <v>150</v>
      </c>
    </row>
    <row r="1492" spans="1:6" x14ac:dyDescent="0.3">
      <c r="A1492" s="17" t="s">
        <v>3061</v>
      </c>
      <c r="B1492" s="18"/>
      <c r="C1492" s="18">
        <v>1000000</v>
      </c>
      <c r="D1492" s="18"/>
      <c r="E1492" s="18"/>
      <c r="F1492" s="18">
        <v>1000000</v>
      </c>
    </row>
    <row r="1493" spans="1:6" x14ac:dyDescent="0.3">
      <c r="A1493" s="17" t="s">
        <v>4063</v>
      </c>
      <c r="B1493" s="18"/>
      <c r="C1493" s="18">
        <v>5000</v>
      </c>
      <c r="D1493" s="18"/>
      <c r="E1493" s="18"/>
      <c r="F1493" s="18">
        <v>5000</v>
      </c>
    </row>
    <row r="1494" spans="1:6" x14ac:dyDescent="0.3">
      <c r="A1494" s="17" t="s">
        <v>3037</v>
      </c>
      <c r="B1494" s="18"/>
      <c r="C1494" s="18"/>
      <c r="D1494" s="18"/>
      <c r="E1494" s="18">
        <v>500</v>
      </c>
      <c r="F1494" s="18">
        <v>500</v>
      </c>
    </row>
    <row r="1495" spans="1:6" x14ac:dyDescent="0.3">
      <c r="A1495" s="17" t="s">
        <v>1246</v>
      </c>
      <c r="B1495" s="18"/>
      <c r="C1495" s="18"/>
      <c r="D1495" s="18"/>
      <c r="E1495" s="18">
        <v>2000</v>
      </c>
      <c r="F1495" s="18">
        <v>2000</v>
      </c>
    </row>
    <row r="1496" spans="1:6" x14ac:dyDescent="0.3">
      <c r="A1496" s="17" t="s">
        <v>2423</v>
      </c>
      <c r="B1496" s="18"/>
      <c r="C1496" s="18">
        <v>500</v>
      </c>
      <c r="D1496" s="18"/>
      <c r="E1496" s="18"/>
      <c r="F1496" s="18">
        <v>500</v>
      </c>
    </row>
    <row r="1497" spans="1:6" x14ac:dyDescent="0.3">
      <c r="A1497" s="17" t="s">
        <v>1686</v>
      </c>
      <c r="B1497" s="18"/>
      <c r="C1497" s="18"/>
      <c r="D1497" s="18"/>
      <c r="E1497" s="18">
        <v>350</v>
      </c>
      <c r="F1497" s="18">
        <v>350</v>
      </c>
    </row>
    <row r="1498" spans="1:6" x14ac:dyDescent="0.3">
      <c r="A1498" s="17" t="s">
        <v>3289</v>
      </c>
      <c r="B1498" s="18"/>
      <c r="C1498" s="18"/>
      <c r="D1498" s="18"/>
      <c r="E1498" s="18">
        <v>500</v>
      </c>
      <c r="F1498" s="18">
        <v>500</v>
      </c>
    </row>
    <row r="1499" spans="1:6" x14ac:dyDescent="0.3">
      <c r="A1499" s="17" t="s">
        <v>1840</v>
      </c>
      <c r="B1499" s="18"/>
      <c r="C1499" s="18"/>
      <c r="D1499" s="18"/>
      <c r="E1499" s="18">
        <v>1000</v>
      </c>
      <c r="F1499" s="18">
        <v>1000</v>
      </c>
    </row>
    <row r="1500" spans="1:6" x14ac:dyDescent="0.3">
      <c r="A1500" s="17" t="s">
        <v>1829</v>
      </c>
      <c r="B1500" s="18"/>
      <c r="C1500" s="18"/>
      <c r="D1500" s="18"/>
      <c r="E1500" s="18">
        <v>20000</v>
      </c>
      <c r="F1500" s="18">
        <v>20000</v>
      </c>
    </row>
    <row r="1501" spans="1:6" x14ac:dyDescent="0.3">
      <c r="A1501" s="17" t="s">
        <v>909</v>
      </c>
      <c r="B1501" s="18"/>
      <c r="C1501" s="18">
        <v>2500</v>
      </c>
      <c r="D1501" s="18"/>
      <c r="E1501" s="18"/>
      <c r="F1501" s="18">
        <v>2500</v>
      </c>
    </row>
    <row r="1502" spans="1:6" x14ac:dyDescent="0.3">
      <c r="A1502" s="17" t="s">
        <v>195</v>
      </c>
      <c r="B1502" s="18"/>
      <c r="C1502" s="18">
        <v>1000</v>
      </c>
      <c r="D1502" s="18"/>
      <c r="E1502" s="18"/>
      <c r="F1502" s="18">
        <v>1000</v>
      </c>
    </row>
    <row r="1503" spans="1:6" x14ac:dyDescent="0.3">
      <c r="A1503" s="17" t="s">
        <v>789</v>
      </c>
      <c r="B1503" s="18"/>
      <c r="C1503" s="18"/>
      <c r="D1503" s="18"/>
      <c r="E1503" s="18">
        <v>1000</v>
      </c>
      <c r="F1503" s="18">
        <v>1000</v>
      </c>
    </row>
    <row r="1504" spans="1:6" x14ac:dyDescent="0.3">
      <c r="A1504" s="17" t="s">
        <v>2790</v>
      </c>
      <c r="B1504" s="18"/>
      <c r="C1504" s="18"/>
      <c r="D1504" s="18"/>
      <c r="E1504" s="18">
        <v>3000</v>
      </c>
      <c r="F1504" s="18">
        <v>3000</v>
      </c>
    </row>
    <row r="1505" spans="1:6" x14ac:dyDescent="0.3">
      <c r="A1505" s="17" t="s">
        <v>811</v>
      </c>
      <c r="B1505" s="18"/>
      <c r="C1505" s="18"/>
      <c r="D1505" s="18"/>
      <c r="E1505" s="18">
        <v>1500</v>
      </c>
      <c r="F1505" s="18">
        <v>1500</v>
      </c>
    </row>
    <row r="1506" spans="1:6" x14ac:dyDescent="0.3">
      <c r="A1506" s="17" t="s">
        <v>2941</v>
      </c>
      <c r="B1506" s="18"/>
      <c r="C1506" s="18">
        <v>25000</v>
      </c>
      <c r="D1506" s="18"/>
      <c r="E1506" s="18"/>
      <c r="F1506" s="18">
        <v>25000</v>
      </c>
    </row>
    <row r="1507" spans="1:6" x14ac:dyDescent="0.3">
      <c r="A1507" s="17" t="s">
        <v>3127</v>
      </c>
      <c r="B1507" s="18">
        <v>100000</v>
      </c>
      <c r="C1507" s="18"/>
      <c r="D1507" s="18"/>
      <c r="E1507" s="18"/>
      <c r="F1507" s="18">
        <v>100000</v>
      </c>
    </row>
    <row r="1508" spans="1:6" x14ac:dyDescent="0.3">
      <c r="A1508" s="17" t="s">
        <v>4060</v>
      </c>
      <c r="B1508" s="18"/>
      <c r="C1508" s="18">
        <v>2000</v>
      </c>
      <c r="D1508" s="18"/>
      <c r="E1508" s="18"/>
      <c r="F1508" s="18">
        <v>2000</v>
      </c>
    </row>
    <row r="1509" spans="1:6" x14ac:dyDescent="0.3">
      <c r="A1509" s="17" t="s">
        <v>2368</v>
      </c>
      <c r="B1509" s="18">
        <v>50000</v>
      </c>
      <c r="C1509" s="18"/>
      <c r="D1509" s="18"/>
      <c r="E1509" s="18"/>
      <c r="F1509" s="18">
        <v>50000</v>
      </c>
    </row>
    <row r="1510" spans="1:6" x14ac:dyDescent="0.3">
      <c r="A1510" s="17" t="s">
        <v>2673</v>
      </c>
      <c r="B1510" s="18"/>
      <c r="C1510" s="18">
        <v>40000</v>
      </c>
      <c r="D1510" s="18"/>
      <c r="E1510" s="18"/>
      <c r="F1510" s="18">
        <v>40000</v>
      </c>
    </row>
    <row r="1511" spans="1:6" x14ac:dyDescent="0.3">
      <c r="A1511" s="17" t="s">
        <v>2635</v>
      </c>
      <c r="B1511" s="18"/>
      <c r="C1511" s="18"/>
      <c r="D1511" s="18"/>
      <c r="E1511" s="18">
        <v>11500</v>
      </c>
      <c r="F1511" s="18">
        <v>11500</v>
      </c>
    </row>
    <row r="1512" spans="1:6" x14ac:dyDescent="0.3">
      <c r="A1512" s="17" t="s">
        <v>1831</v>
      </c>
      <c r="B1512" s="18"/>
      <c r="C1512" s="18"/>
      <c r="D1512" s="18"/>
      <c r="E1512" s="18">
        <v>15000</v>
      </c>
      <c r="F1512" s="18">
        <v>15000</v>
      </c>
    </row>
    <row r="1513" spans="1:6" x14ac:dyDescent="0.3">
      <c r="A1513" s="17" t="s">
        <v>3081</v>
      </c>
      <c r="B1513" s="18"/>
      <c r="C1513" s="18">
        <v>1000000</v>
      </c>
      <c r="D1513" s="18"/>
      <c r="E1513" s="18"/>
      <c r="F1513" s="18">
        <v>1000000</v>
      </c>
    </row>
    <row r="1514" spans="1:6" x14ac:dyDescent="0.3">
      <c r="A1514" s="17" t="s">
        <v>1547</v>
      </c>
      <c r="B1514" s="18"/>
      <c r="C1514" s="18">
        <v>1000</v>
      </c>
      <c r="D1514" s="18"/>
      <c r="E1514" s="18"/>
      <c r="F1514" s="18">
        <v>1000</v>
      </c>
    </row>
    <row r="1515" spans="1:6" x14ac:dyDescent="0.3">
      <c r="A1515" s="17" t="s">
        <v>3255</v>
      </c>
      <c r="B1515" s="18"/>
      <c r="C1515" s="18"/>
      <c r="D1515" s="18"/>
      <c r="E1515" s="18">
        <v>300</v>
      </c>
      <c r="F1515" s="18">
        <v>300</v>
      </c>
    </row>
    <row r="1516" spans="1:6" x14ac:dyDescent="0.3">
      <c r="A1516" s="17" t="s">
        <v>2785</v>
      </c>
      <c r="B1516" s="18"/>
      <c r="C1516" s="18"/>
      <c r="D1516" s="18"/>
      <c r="E1516" s="18">
        <v>5000</v>
      </c>
      <c r="F1516" s="18">
        <v>5000</v>
      </c>
    </row>
    <row r="1517" spans="1:6" x14ac:dyDescent="0.3">
      <c r="A1517" s="17" t="s">
        <v>2073</v>
      </c>
      <c r="B1517" s="18"/>
      <c r="C1517" s="18"/>
      <c r="D1517" s="18"/>
      <c r="E1517" s="18">
        <v>71500</v>
      </c>
      <c r="F1517" s="18">
        <v>71500</v>
      </c>
    </row>
    <row r="1518" spans="1:6" x14ac:dyDescent="0.3">
      <c r="A1518" s="17" t="s">
        <v>2914</v>
      </c>
      <c r="B1518" s="18"/>
      <c r="C1518" s="18">
        <v>25000</v>
      </c>
      <c r="D1518" s="18"/>
      <c r="E1518" s="18"/>
      <c r="F1518" s="18">
        <v>25000</v>
      </c>
    </row>
    <row r="1519" spans="1:6" x14ac:dyDescent="0.3">
      <c r="A1519" s="17" t="s">
        <v>1896</v>
      </c>
      <c r="B1519" s="18"/>
      <c r="C1519" s="18"/>
      <c r="D1519" s="18"/>
      <c r="E1519" s="18">
        <v>9072</v>
      </c>
      <c r="F1519" s="18">
        <v>9072</v>
      </c>
    </row>
    <row r="1520" spans="1:6" x14ac:dyDescent="0.3">
      <c r="A1520" s="17" t="s">
        <v>2604</v>
      </c>
      <c r="B1520" s="18"/>
      <c r="C1520" s="18"/>
      <c r="D1520" s="18"/>
      <c r="E1520" s="18">
        <v>20000</v>
      </c>
      <c r="F1520" s="18">
        <v>20000</v>
      </c>
    </row>
    <row r="1521" spans="1:6" x14ac:dyDescent="0.3">
      <c r="A1521" s="17" t="s">
        <v>2262</v>
      </c>
      <c r="B1521" s="18"/>
      <c r="C1521" s="18"/>
      <c r="D1521" s="18"/>
      <c r="E1521" s="18">
        <v>1000</v>
      </c>
      <c r="F1521" s="18">
        <v>1000</v>
      </c>
    </row>
    <row r="1522" spans="1:6" x14ac:dyDescent="0.3">
      <c r="A1522" s="17" t="s">
        <v>509</v>
      </c>
      <c r="B1522" s="18"/>
      <c r="C1522" s="18">
        <v>50000</v>
      </c>
      <c r="D1522" s="18"/>
      <c r="E1522" s="18"/>
      <c r="F1522" s="18">
        <v>50000</v>
      </c>
    </row>
    <row r="1523" spans="1:6" x14ac:dyDescent="0.3">
      <c r="A1523" s="17" t="s">
        <v>3136</v>
      </c>
      <c r="B1523" s="18"/>
      <c r="C1523" s="18"/>
      <c r="D1523" s="18"/>
      <c r="E1523" s="18">
        <v>500</v>
      </c>
      <c r="F1523" s="18">
        <v>500</v>
      </c>
    </row>
    <row r="1524" spans="1:6" x14ac:dyDescent="0.3">
      <c r="A1524" s="17" t="s">
        <v>1270</v>
      </c>
      <c r="B1524" s="18"/>
      <c r="C1524" s="18"/>
      <c r="D1524" s="18"/>
      <c r="E1524" s="18">
        <v>18800</v>
      </c>
      <c r="F1524" s="18">
        <v>18800</v>
      </c>
    </row>
    <row r="1525" spans="1:6" x14ac:dyDescent="0.3">
      <c r="A1525" s="17" t="s">
        <v>1458</v>
      </c>
      <c r="B1525" s="18">
        <v>6000</v>
      </c>
      <c r="C1525" s="18"/>
      <c r="D1525" s="18"/>
      <c r="E1525" s="18"/>
      <c r="F1525" s="18">
        <v>6000</v>
      </c>
    </row>
    <row r="1526" spans="1:6" x14ac:dyDescent="0.3">
      <c r="A1526" s="17" t="s">
        <v>825</v>
      </c>
      <c r="B1526" s="18"/>
      <c r="C1526" s="18"/>
      <c r="D1526" s="18"/>
      <c r="E1526" s="18">
        <v>1600</v>
      </c>
      <c r="F1526" s="18">
        <v>1600</v>
      </c>
    </row>
    <row r="1527" spans="1:6" x14ac:dyDescent="0.3">
      <c r="A1527" s="17" t="s">
        <v>2813</v>
      </c>
      <c r="B1527" s="18"/>
      <c r="C1527" s="18"/>
      <c r="D1527" s="18"/>
      <c r="E1527" s="18">
        <v>2800</v>
      </c>
      <c r="F1527" s="18">
        <v>2800</v>
      </c>
    </row>
    <row r="1528" spans="1:6" x14ac:dyDescent="0.3">
      <c r="A1528" s="17" t="s">
        <v>1512</v>
      </c>
      <c r="B1528" s="18"/>
      <c r="C1528" s="18"/>
      <c r="D1528" s="18"/>
      <c r="E1528" s="18">
        <v>14000</v>
      </c>
      <c r="F1528" s="18">
        <v>14000</v>
      </c>
    </row>
    <row r="1529" spans="1:6" x14ac:dyDescent="0.3">
      <c r="A1529" s="17" t="s">
        <v>2842</v>
      </c>
      <c r="B1529" s="18"/>
      <c r="C1529" s="18">
        <v>1500</v>
      </c>
      <c r="D1529" s="18"/>
      <c r="E1529" s="18"/>
      <c r="F1529" s="18">
        <v>1500</v>
      </c>
    </row>
    <row r="1530" spans="1:6" x14ac:dyDescent="0.3">
      <c r="A1530" s="17" t="s">
        <v>979</v>
      </c>
      <c r="B1530" s="18"/>
      <c r="C1530" s="18">
        <v>172889</v>
      </c>
      <c r="D1530" s="18"/>
      <c r="E1530" s="18"/>
      <c r="F1530" s="18">
        <v>172889</v>
      </c>
    </row>
    <row r="1531" spans="1:6" x14ac:dyDescent="0.3">
      <c r="A1531" s="17" t="s">
        <v>1673</v>
      </c>
      <c r="B1531" s="18"/>
      <c r="C1531" s="18"/>
      <c r="D1531" s="18"/>
      <c r="E1531" s="18">
        <v>1700</v>
      </c>
      <c r="F1531" s="18">
        <v>1700</v>
      </c>
    </row>
    <row r="1532" spans="1:6" x14ac:dyDescent="0.3">
      <c r="A1532" s="17" t="s">
        <v>2986</v>
      </c>
      <c r="B1532" s="18"/>
      <c r="C1532" s="18"/>
      <c r="D1532" s="18"/>
      <c r="E1532" s="18">
        <v>2400</v>
      </c>
      <c r="F1532" s="18">
        <v>2400</v>
      </c>
    </row>
    <row r="1533" spans="1:6" x14ac:dyDescent="0.3">
      <c r="A1533" s="17" t="s">
        <v>764</v>
      </c>
      <c r="B1533" s="18"/>
      <c r="C1533" s="18">
        <v>4290</v>
      </c>
      <c r="D1533" s="18"/>
      <c r="E1533" s="18"/>
      <c r="F1533" s="18">
        <v>4290</v>
      </c>
    </row>
    <row r="1534" spans="1:6" x14ac:dyDescent="0.3">
      <c r="A1534" s="17" t="s">
        <v>3110</v>
      </c>
      <c r="B1534" s="18"/>
      <c r="C1534" s="18">
        <v>25000</v>
      </c>
      <c r="D1534" s="18"/>
      <c r="E1534" s="18"/>
      <c r="F1534" s="18">
        <v>25000</v>
      </c>
    </row>
    <row r="1535" spans="1:6" x14ac:dyDescent="0.3">
      <c r="A1535" s="17" t="s">
        <v>3982</v>
      </c>
      <c r="B1535" s="18"/>
      <c r="C1535" s="18">
        <v>5000</v>
      </c>
      <c r="D1535" s="18"/>
      <c r="E1535" s="18"/>
      <c r="F1535" s="18">
        <v>5000</v>
      </c>
    </row>
    <row r="1536" spans="1:6" x14ac:dyDescent="0.3">
      <c r="A1536" s="17" t="s">
        <v>3612</v>
      </c>
      <c r="B1536" s="18"/>
      <c r="C1536" s="18"/>
      <c r="D1536" s="18"/>
      <c r="E1536" s="18">
        <v>1250</v>
      </c>
      <c r="F1536" s="18">
        <v>1250</v>
      </c>
    </row>
    <row r="1537" spans="1:6" x14ac:dyDescent="0.3">
      <c r="A1537" s="17" t="s">
        <v>2602</v>
      </c>
      <c r="B1537" s="18"/>
      <c r="C1537" s="18"/>
      <c r="D1537" s="18"/>
      <c r="E1537" s="18">
        <v>12000</v>
      </c>
      <c r="F1537" s="18">
        <v>12000</v>
      </c>
    </row>
    <row r="1538" spans="1:6" x14ac:dyDescent="0.3">
      <c r="A1538" s="17" t="s">
        <v>2607</v>
      </c>
      <c r="B1538" s="18"/>
      <c r="C1538" s="18"/>
      <c r="D1538" s="18"/>
      <c r="E1538" s="18">
        <v>8000</v>
      </c>
      <c r="F1538" s="18">
        <v>8000</v>
      </c>
    </row>
    <row r="1539" spans="1:6" x14ac:dyDescent="0.3">
      <c r="A1539" s="17" t="s">
        <v>1941</v>
      </c>
      <c r="B1539" s="18"/>
      <c r="C1539" s="18"/>
      <c r="D1539" s="18"/>
      <c r="E1539" s="18">
        <v>650</v>
      </c>
      <c r="F1539" s="18">
        <v>650</v>
      </c>
    </row>
    <row r="1540" spans="1:6" x14ac:dyDescent="0.3">
      <c r="A1540" s="17" t="s">
        <v>1181</v>
      </c>
      <c r="B1540" s="18"/>
      <c r="C1540" s="18">
        <v>50000</v>
      </c>
      <c r="D1540" s="18"/>
      <c r="E1540" s="18"/>
      <c r="F1540" s="18">
        <v>50000</v>
      </c>
    </row>
    <row r="1541" spans="1:6" x14ac:dyDescent="0.3">
      <c r="A1541" s="17" t="s">
        <v>371</v>
      </c>
      <c r="B1541" s="18"/>
      <c r="C1541" s="18"/>
      <c r="D1541" s="18"/>
      <c r="E1541" s="18">
        <v>25000</v>
      </c>
      <c r="F1541" s="18">
        <v>25000</v>
      </c>
    </row>
    <row r="1542" spans="1:6" x14ac:dyDescent="0.3">
      <c r="A1542" s="17" t="s">
        <v>1507</v>
      </c>
      <c r="B1542" s="18"/>
      <c r="C1542" s="18"/>
      <c r="D1542" s="18"/>
      <c r="E1542" s="18">
        <v>1500</v>
      </c>
      <c r="F1542" s="18">
        <v>1500</v>
      </c>
    </row>
    <row r="1543" spans="1:6" x14ac:dyDescent="0.3">
      <c r="A1543" s="17" t="s">
        <v>2173</v>
      </c>
      <c r="B1543" s="18"/>
      <c r="C1543" s="18"/>
      <c r="D1543" s="18"/>
      <c r="E1543" s="18">
        <v>1000</v>
      </c>
      <c r="F1543" s="18">
        <v>1000</v>
      </c>
    </row>
    <row r="1544" spans="1:6" x14ac:dyDescent="0.3">
      <c r="A1544" s="17" t="s">
        <v>2700</v>
      </c>
      <c r="B1544" s="18"/>
      <c r="C1544" s="18">
        <v>9999</v>
      </c>
      <c r="D1544" s="18"/>
      <c r="E1544" s="18"/>
      <c r="F1544" s="18">
        <v>9999</v>
      </c>
    </row>
    <row r="1545" spans="1:6" x14ac:dyDescent="0.3">
      <c r="A1545" s="17" t="s">
        <v>3425</v>
      </c>
      <c r="B1545" s="18"/>
      <c r="C1545" s="18"/>
      <c r="D1545" s="18"/>
      <c r="E1545" s="18">
        <v>3750</v>
      </c>
      <c r="F1545" s="18">
        <v>3750</v>
      </c>
    </row>
    <row r="1546" spans="1:6" x14ac:dyDescent="0.3">
      <c r="A1546" s="17" t="s">
        <v>2533</v>
      </c>
      <c r="B1546" s="18"/>
      <c r="C1546" s="18"/>
      <c r="D1546" s="18"/>
      <c r="E1546" s="18">
        <v>7500</v>
      </c>
      <c r="F1546" s="18">
        <v>7500</v>
      </c>
    </row>
    <row r="1547" spans="1:6" x14ac:dyDescent="0.3">
      <c r="A1547" s="17" t="s">
        <v>1858</v>
      </c>
      <c r="B1547" s="18"/>
      <c r="C1547" s="18"/>
      <c r="D1547" s="18"/>
      <c r="E1547" s="18">
        <v>3000</v>
      </c>
      <c r="F1547" s="18">
        <v>3000</v>
      </c>
    </row>
    <row r="1548" spans="1:6" x14ac:dyDescent="0.3">
      <c r="A1548" s="17" t="s">
        <v>3577</v>
      </c>
      <c r="B1548" s="18"/>
      <c r="C1548" s="18"/>
      <c r="D1548" s="18"/>
      <c r="E1548" s="18">
        <v>1500</v>
      </c>
      <c r="F1548" s="18">
        <v>1500</v>
      </c>
    </row>
    <row r="1549" spans="1:6" x14ac:dyDescent="0.3">
      <c r="A1549" s="17" t="s">
        <v>3833</v>
      </c>
      <c r="B1549" s="18"/>
      <c r="C1549" s="18"/>
      <c r="D1549" s="18"/>
      <c r="E1549" s="18">
        <v>800</v>
      </c>
      <c r="F1549" s="18">
        <v>800</v>
      </c>
    </row>
    <row r="1550" spans="1:6" x14ac:dyDescent="0.3">
      <c r="A1550" s="17" t="s">
        <v>3186</v>
      </c>
      <c r="B1550" s="18"/>
      <c r="C1550" s="18"/>
      <c r="D1550" s="18"/>
      <c r="E1550" s="18">
        <v>3200</v>
      </c>
      <c r="F1550" s="18">
        <v>3200</v>
      </c>
    </row>
    <row r="1551" spans="1:6" x14ac:dyDescent="0.3">
      <c r="A1551" s="17" t="s">
        <v>3248</v>
      </c>
      <c r="B1551" s="18"/>
      <c r="C1551" s="18"/>
      <c r="D1551" s="18"/>
      <c r="E1551" s="18">
        <v>12000</v>
      </c>
      <c r="F1551" s="18">
        <v>12000</v>
      </c>
    </row>
    <row r="1552" spans="1:6" x14ac:dyDescent="0.3">
      <c r="A1552" s="17" t="s">
        <v>3647</v>
      </c>
      <c r="B1552" s="18"/>
      <c r="C1552" s="18"/>
      <c r="D1552" s="18"/>
      <c r="E1552" s="18">
        <v>750</v>
      </c>
      <c r="F1552" s="18">
        <v>750</v>
      </c>
    </row>
    <row r="1553" spans="1:6" x14ac:dyDescent="0.3">
      <c r="A1553" s="17" t="s">
        <v>2744</v>
      </c>
      <c r="B1553" s="18"/>
      <c r="C1553" s="18">
        <v>16000</v>
      </c>
      <c r="D1553" s="18"/>
      <c r="E1553" s="18"/>
      <c r="F1553" s="18">
        <v>16000</v>
      </c>
    </row>
    <row r="1554" spans="1:6" x14ac:dyDescent="0.3">
      <c r="A1554" s="17" t="s">
        <v>518</v>
      </c>
      <c r="B1554" s="18"/>
      <c r="C1554" s="18">
        <v>15000</v>
      </c>
      <c r="D1554" s="18"/>
      <c r="E1554" s="18"/>
      <c r="F1554" s="18">
        <v>15000</v>
      </c>
    </row>
    <row r="1555" spans="1:6" x14ac:dyDescent="0.3">
      <c r="A1555" s="17" t="s">
        <v>3232</v>
      </c>
      <c r="B1555" s="18"/>
      <c r="C1555" s="18"/>
      <c r="D1555" s="18"/>
      <c r="E1555" s="18">
        <v>1000</v>
      </c>
      <c r="F1555" s="18">
        <v>1000</v>
      </c>
    </row>
    <row r="1556" spans="1:6" x14ac:dyDescent="0.3">
      <c r="A1556" s="17" t="s">
        <v>3042</v>
      </c>
      <c r="B1556" s="18"/>
      <c r="C1556" s="18"/>
      <c r="D1556" s="18"/>
      <c r="E1556" s="18">
        <v>1500</v>
      </c>
      <c r="F1556" s="18">
        <v>1500</v>
      </c>
    </row>
    <row r="1557" spans="1:6" x14ac:dyDescent="0.3">
      <c r="A1557" s="17" t="s">
        <v>1849</v>
      </c>
      <c r="B1557" s="18"/>
      <c r="C1557" s="18"/>
      <c r="D1557" s="18"/>
      <c r="E1557" s="18">
        <v>3000</v>
      </c>
      <c r="F1557" s="18">
        <v>3000</v>
      </c>
    </row>
    <row r="1558" spans="1:6" x14ac:dyDescent="0.3">
      <c r="A1558" s="17" t="s">
        <v>2558</v>
      </c>
      <c r="B1558" s="18"/>
      <c r="C1558" s="18"/>
      <c r="D1558" s="18"/>
      <c r="E1558" s="18">
        <v>1250</v>
      </c>
      <c r="F1558" s="18">
        <v>1250</v>
      </c>
    </row>
    <row r="1559" spans="1:6" x14ac:dyDescent="0.3">
      <c r="A1559" s="17" t="s">
        <v>674</v>
      </c>
      <c r="B1559" s="18"/>
      <c r="C1559" s="18">
        <v>100000</v>
      </c>
      <c r="D1559" s="18"/>
      <c r="E1559" s="18"/>
      <c r="F1559" s="18">
        <v>100000</v>
      </c>
    </row>
    <row r="1560" spans="1:6" x14ac:dyDescent="0.3">
      <c r="A1560" s="17" t="s">
        <v>2422</v>
      </c>
      <c r="B1560" s="18"/>
      <c r="C1560" s="18">
        <v>6000</v>
      </c>
      <c r="D1560" s="18"/>
      <c r="E1560" s="18"/>
      <c r="F1560" s="18">
        <v>6000</v>
      </c>
    </row>
    <row r="1561" spans="1:6" x14ac:dyDescent="0.3">
      <c r="A1561" s="17" t="s">
        <v>3733</v>
      </c>
      <c r="B1561" s="18"/>
      <c r="C1561" s="18">
        <v>1500</v>
      </c>
      <c r="D1561" s="18"/>
      <c r="E1561" s="18"/>
      <c r="F1561" s="18">
        <v>1500</v>
      </c>
    </row>
    <row r="1562" spans="1:6" x14ac:dyDescent="0.3">
      <c r="A1562" s="17" t="s">
        <v>912</v>
      </c>
      <c r="B1562" s="18"/>
      <c r="C1562" s="18">
        <v>100000</v>
      </c>
      <c r="D1562" s="18"/>
      <c r="E1562" s="18"/>
      <c r="F1562" s="18">
        <v>100000</v>
      </c>
    </row>
    <row r="1563" spans="1:6" x14ac:dyDescent="0.3">
      <c r="A1563" s="17" t="s">
        <v>1132</v>
      </c>
      <c r="B1563" s="18"/>
      <c r="C1563" s="18">
        <v>40000</v>
      </c>
      <c r="D1563" s="18"/>
      <c r="E1563" s="18"/>
      <c r="F1563" s="18">
        <v>40000</v>
      </c>
    </row>
    <row r="1564" spans="1:6" x14ac:dyDescent="0.3">
      <c r="A1564" s="17" t="s">
        <v>702</v>
      </c>
      <c r="B1564" s="18"/>
      <c r="C1564" s="18">
        <v>23000</v>
      </c>
      <c r="D1564" s="18"/>
      <c r="E1564" s="18"/>
      <c r="F1564" s="18">
        <v>23000</v>
      </c>
    </row>
    <row r="1565" spans="1:6" x14ac:dyDescent="0.3">
      <c r="A1565" s="17" t="s">
        <v>2079</v>
      </c>
      <c r="B1565" s="18"/>
      <c r="C1565" s="18"/>
      <c r="D1565" s="18"/>
      <c r="E1565" s="18">
        <v>20000</v>
      </c>
      <c r="F1565" s="18">
        <v>20000</v>
      </c>
    </row>
    <row r="1566" spans="1:6" x14ac:dyDescent="0.3">
      <c r="A1566" s="17" t="s">
        <v>1351</v>
      </c>
      <c r="B1566" s="18"/>
      <c r="C1566" s="18"/>
      <c r="D1566" s="18"/>
      <c r="E1566" s="18">
        <v>5000</v>
      </c>
      <c r="F1566" s="18">
        <v>5000</v>
      </c>
    </row>
    <row r="1567" spans="1:6" x14ac:dyDescent="0.3">
      <c r="A1567" s="17" t="s">
        <v>1368</v>
      </c>
      <c r="B1567" s="18"/>
      <c r="C1567" s="18"/>
      <c r="D1567" s="18"/>
      <c r="E1567" s="18">
        <v>5000</v>
      </c>
      <c r="F1567" s="18">
        <v>5000</v>
      </c>
    </row>
    <row r="1568" spans="1:6" x14ac:dyDescent="0.3">
      <c r="A1568" s="17" t="s">
        <v>2710</v>
      </c>
      <c r="B1568" s="18"/>
      <c r="C1568" s="18"/>
      <c r="D1568" s="18"/>
      <c r="E1568" s="18">
        <v>60000</v>
      </c>
      <c r="F1568" s="18">
        <v>60000</v>
      </c>
    </row>
    <row r="1569" spans="1:6" x14ac:dyDescent="0.3">
      <c r="A1569" s="17" t="s">
        <v>2894</v>
      </c>
      <c r="B1569" s="18"/>
      <c r="C1569" s="18">
        <v>50000</v>
      </c>
      <c r="D1569" s="18"/>
      <c r="E1569" s="18"/>
      <c r="F1569" s="18">
        <v>50000</v>
      </c>
    </row>
    <row r="1570" spans="1:6" x14ac:dyDescent="0.3">
      <c r="A1570" s="17" t="s">
        <v>2746</v>
      </c>
      <c r="B1570" s="18"/>
      <c r="C1570" s="18">
        <v>3000</v>
      </c>
      <c r="D1570" s="18"/>
      <c r="E1570" s="18"/>
      <c r="F1570" s="18">
        <v>3000</v>
      </c>
    </row>
    <row r="1571" spans="1:6" x14ac:dyDescent="0.3">
      <c r="A1571" s="17" t="s">
        <v>2762</v>
      </c>
      <c r="B1571" s="18"/>
      <c r="C1571" s="18">
        <v>3250</v>
      </c>
      <c r="D1571" s="18"/>
      <c r="E1571" s="18"/>
      <c r="F1571" s="18">
        <v>3250</v>
      </c>
    </row>
    <row r="1572" spans="1:6" x14ac:dyDescent="0.3">
      <c r="A1572" s="17" t="s">
        <v>676</v>
      </c>
      <c r="B1572" s="18"/>
      <c r="C1572" s="18">
        <v>6000</v>
      </c>
      <c r="D1572" s="18"/>
      <c r="E1572" s="18"/>
      <c r="F1572" s="18">
        <v>6000</v>
      </c>
    </row>
    <row r="1573" spans="1:6" x14ac:dyDescent="0.3">
      <c r="A1573" s="17" t="s">
        <v>259</v>
      </c>
      <c r="B1573" s="18"/>
      <c r="C1573" s="18"/>
      <c r="D1573" s="18"/>
      <c r="E1573" s="18">
        <v>30000</v>
      </c>
      <c r="F1573" s="18">
        <v>30000</v>
      </c>
    </row>
    <row r="1574" spans="1:6" x14ac:dyDescent="0.3">
      <c r="A1574" s="17" t="s">
        <v>3560</v>
      </c>
      <c r="B1574" s="18"/>
      <c r="C1574" s="18"/>
      <c r="D1574" s="18"/>
      <c r="E1574" s="18">
        <v>2500</v>
      </c>
      <c r="F1574" s="18">
        <v>2500</v>
      </c>
    </row>
    <row r="1575" spans="1:6" x14ac:dyDescent="0.3">
      <c r="A1575" s="17" t="s">
        <v>4053</v>
      </c>
      <c r="B1575" s="18"/>
      <c r="C1575" s="18">
        <v>3500</v>
      </c>
      <c r="D1575" s="18"/>
      <c r="E1575" s="18"/>
      <c r="F1575" s="18">
        <v>3500</v>
      </c>
    </row>
    <row r="1576" spans="1:6" x14ac:dyDescent="0.3">
      <c r="A1576" s="17" t="s">
        <v>3723</v>
      </c>
      <c r="B1576" s="18"/>
      <c r="C1576" s="18"/>
      <c r="D1576" s="18"/>
      <c r="E1576" s="18">
        <v>850</v>
      </c>
      <c r="F1576" s="18">
        <v>850</v>
      </c>
    </row>
    <row r="1577" spans="1:6" x14ac:dyDescent="0.3">
      <c r="A1577" s="17" t="s">
        <v>2351</v>
      </c>
      <c r="B1577" s="18">
        <v>50000</v>
      </c>
      <c r="C1577" s="18"/>
      <c r="D1577" s="18"/>
      <c r="E1577" s="18"/>
      <c r="F1577" s="18">
        <v>50000</v>
      </c>
    </row>
    <row r="1578" spans="1:6" x14ac:dyDescent="0.3">
      <c r="A1578" s="17" t="s">
        <v>3897</v>
      </c>
      <c r="B1578" s="18"/>
      <c r="C1578" s="18">
        <v>2500</v>
      </c>
      <c r="D1578" s="18"/>
      <c r="E1578" s="18"/>
      <c r="F1578" s="18">
        <v>2500</v>
      </c>
    </row>
    <row r="1579" spans="1:6" x14ac:dyDescent="0.3">
      <c r="A1579" s="17" t="s">
        <v>2051</v>
      </c>
      <c r="B1579" s="18"/>
      <c r="C1579" s="18"/>
      <c r="D1579" s="18"/>
      <c r="E1579" s="18">
        <v>10000</v>
      </c>
      <c r="F1579" s="18">
        <v>10000</v>
      </c>
    </row>
    <row r="1580" spans="1:6" x14ac:dyDescent="0.3">
      <c r="A1580" s="17" t="s">
        <v>1784</v>
      </c>
      <c r="B1580" s="18"/>
      <c r="C1580" s="18">
        <v>40000</v>
      </c>
      <c r="D1580" s="18"/>
      <c r="E1580" s="18"/>
      <c r="F1580" s="18">
        <v>40000</v>
      </c>
    </row>
    <row r="1581" spans="1:6" x14ac:dyDescent="0.3">
      <c r="A1581" s="17" t="s">
        <v>2141</v>
      </c>
      <c r="B1581" s="18"/>
      <c r="C1581" s="18">
        <v>500000</v>
      </c>
      <c r="D1581" s="18"/>
      <c r="E1581" s="18"/>
      <c r="F1581" s="18">
        <v>500000</v>
      </c>
    </row>
    <row r="1582" spans="1:6" x14ac:dyDescent="0.3">
      <c r="A1582" s="17" t="s">
        <v>129</v>
      </c>
      <c r="B1582" s="18">
        <v>8000</v>
      </c>
      <c r="C1582" s="18"/>
      <c r="D1582" s="18"/>
      <c r="E1582" s="18"/>
      <c r="F1582" s="18">
        <v>8000</v>
      </c>
    </row>
    <row r="1583" spans="1:6" x14ac:dyDescent="0.3">
      <c r="A1583" s="17" t="s">
        <v>3525</v>
      </c>
      <c r="B1583" s="18"/>
      <c r="C1583" s="18"/>
      <c r="D1583" s="18"/>
      <c r="E1583" s="18">
        <v>3300</v>
      </c>
      <c r="F1583" s="18">
        <v>3300</v>
      </c>
    </row>
    <row r="1584" spans="1:6" x14ac:dyDescent="0.3">
      <c r="A1584" s="17" t="s">
        <v>19</v>
      </c>
      <c r="B1584" s="18"/>
      <c r="C1584" s="18"/>
      <c r="D1584" s="18"/>
      <c r="E1584" s="18">
        <v>1500</v>
      </c>
      <c r="F1584" s="18">
        <v>1500</v>
      </c>
    </row>
    <row r="1585" spans="1:6" x14ac:dyDescent="0.3">
      <c r="A1585" s="17" t="s">
        <v>2218</v>
      </c>
      <c r="B1585" s="18"/>
      <c r="C1585" s="18"/>
      <c r="D1585" s="18"/>
      <c r="E1585" s="18">
        <v>420</v>
      </c>
      <c r="F1585" s="18">
        <v>420</v>
      </c>
    </row>
    <row r="1586" spans="1:6" x14ac:dyDescent="0.3">
      <c r="A1586" s="17" t="s">
        <v>2848</v>
      </c>
      <c r="B1586" s="18"/>
      <c r="C1586" s="18">
        <v>35000</v>
      </c>
      <c r="D1586" s="18"/>
      <c r="E1586" s="18"/>
      <c r="F1586" s="18">
        <v>35000</v>
      </c>
    </row>
    <row r="1587" spans="1:6" x14ac:dyDescent="0.3">
      <c r="A1587" s="17" t="s">
        <v>1708</v>
      </c>
      <c r="B1587" s="18"/>
      <c r="C1587" s="18">
        <v>5000</v>
      </c>
      <c r="D1587" s="18"/>
      <c r="E1587" s="18"/>
      <c r="F1587" s="18">
        <v>5000</v>
      </c>
    </row>
    <row r="1588" spans="1:6" x14ac:dyDescent="0.3">
      <c r="A1588" s="17" t="s">
        <v>708</v>
      </c>
      <c r="B1588" s="18"/>
      <c r="C1588" s="18">
        <v>68000</v>
      </c>
      <c r="D1588" s="18"/>
      <c r="E1588" s="18"/>
      <c r="F1588" s="18">
        <v>68000</v>
      </c>
    </row>
    <row r="1589" spans="1:6" x14ac:dyDescent="0.3">
      <c r="A1589" s="17" t="s">
        <v>1842</v>
      </c>
      <c r="B1589" s="18"/>
      <c r="C1589" s="18"/>
      <c r="D1589" s="18"/>
      <c r="E1589" s="18">
        <v>2000</v>
      </c>
      <c r="F1589" s="18">
        <v>2000</v>
      </c>
    </row>
    <row r="1590" spans="1:6" x14ac:dyDescent="0.3">
      <c r="A1590" s="17" t="s">
        <v>2017</v>
      </c>
      <c r="B1590" s="18"/>
      <c r="C1590" s="18"/>
      <c r="D1590" s="18"/>
      <c r="E1590" s="18">
        <v>10000</v>
      </c>
      <c r="F1590" s="18">
        <v>10000</v>
      </c>
    </row>
    <row r="1591" spans="1:6" x14ac:dyDescent="0.3">
      <c r="A1591" s="17" t="s">
        <v>1329</v>
      </c>
      <c r="B1591" s="18">
        <v>75000</v>
      </c>
      <c r="C1591" s="18"/>
      <c r="D1591" s="18"/>
      <c r="E1591" s="18"/>
      <c r="F1591" s="18">
        <v>75000</v>
      </c>
    </row>
    <row r="1592" spans="1:6" x14ac:dyDescent="0.3">
      <c r="A1592" s="17" t="s">
        <v>2702</v>
      </c>
      <c r="B1592" s="18"/>
      <c r="C1592" s="18"/>
      <c r="D1592" s="18">
        <v>10000</v>
      </c>
      <c r="E1592" s="18"/>
      <c r="F1592" s="18">
        <v>10000</v>
      </c>
    </row>
    <row r="1593" spans="1:6" x14ac:dyDescent="0.3">
      <c r="A1593" s="17" t="s">
        <v>478</v>
      </c>
      <c r="B1593" s="18"/>
      <c r="C1593" s="18">
        <v>1500</v>
      </c>
      <c r="D1593" s="18"/>
      <c r="E1593" s="18"/>
      <c r="F1593" s="18">
        <v>1500</v>
      </c>
    </row>
    <row r="1594" spans="1:6" x14ac:dyDescent="0.3">
      <c r="A1594" s="17" t="s">
        <v>133</v>
      </c>
      <c r="B1594" s="18">
        <v>1200</v>
      </c>
      <c r="C1594" s="18"/>
      <c r="D1594" s="18"/>
      <c r="E1594" s="18"/>
      <c r="F1594" s="18">
        <v>1200</v>
      </c>
    </row>
    <row r="1595" spans="1:6" x14ac:dyDescent="0.3">
      <c r="A1595" s="17" t="s">
        <v>176</v>
      </c>
      <c r="B1595" s="18"/>
      <c r="C1595" s="18">
        <v>6000</v>
      </c>
      <c r="D1595" s="18"/>
      <c r="E1595" s="18"/>
      <c r="F1595" s="18">
        <v>6000</v>
      </c>
    </row>
    <row r="1596" spans="1:6" x14ac:dyDescent="0.3">
      <c r="A1596" s="17" t="s">
        <v>3415</v>
      </c>
      <c r="B1596" s="18"/>
      <c r="C1596" s="18"/>
      <c r="D1596" s="18"/>
      <c r="E1596" s="18">
        <v>4000</v>
      </c>
      <c r="F1596" s="18">
        <v>4000</v>
      </c>
    </row>
    <row r="1597" spans="1:6" x14ac:dyDescent="0.3">
      <c r="A1597" s="17" t="s">
        <v>3304</v>
      </c>
      <c r="B1597" s="18"/>
      <c r="C1597" s="18"/>
      <c r="D1597" s="18"/>
      <c r="E1597" s="18">
        <v>15000</v>
      </c>
      <c r="F1597" s="18">
        <v>15000</v>
      </c>
    </row>
    <row r="1598" spans="1:6" x14ac:dyDescent="0.3">
      <c r="A1598" s="17" t="s">
        <v>1487</v>
      </c>
      <c r="B1598" s="18"/>
      <c r="C1598" s="18">
        <v>20000</v>
      </c>
      <c r="D1598" s="18"/>
      <c r="E1598" s="18"/>
      <c r="F1598" s="18">
        <v>20000</v>
      </c>
    </row>
    <row r="1599" spans="1:6" x14ac:dyDescent="0.3">
      <c r="A1599" s="17" t="s">
        <v>1291</v>
      </c>
      <c r="B1599" s="18"/>
      <c r="C1599" s="18"/>
      <c r="D1599" s="18"/>
      <c r="E1599" s="18">
        <v>3500</v>
      </c>
      <c r="F1599" s="18">
        <v>3500</v>
      </c>
    </row>
    <row r="1600" spans="1:6" x14ac:dyDescent="0.3">
      <c r="A1600" s="17" t="s">
        <v>3179</v>
      </c>
      <c r="B1600" s="18"/>
      <c r="C1600" s="18"/>
      <c r="D1600" s="18"/>
      <c r="E1600" s="18">
        <v>4200</v>
      </c>
      <c r="F1600" s="18">
        <v>4200</v>
      </c>
    </row>
    <row r="1601" spans="1:6" x14ac:dyDescent="0.3">
      <c r="A1601" s="17" t="s">
        <v>3778</v>
      </c>
      <c r="B1601" s="18"/>
      <c r="C1601" s="18"/>
      <c r="D1601" s="18"/>
      <c r="E1601" s="18">
        <v>4500</v>
      </c>
      <c r="F1601" s="18">
        <v>4500</v>
      </c>
    </row>
    <row r="1602" spans="1:6" x14ac:dyDescent="0.3">
      <c r="A1602" s="17" t="s">
        <v>3854</v>
      </c>
      <c r="B1602" s="18"/>
      <c r="C1602" s="18">
        <v>5000</v>
      </c>
      <c r="D1602" s="18"/>
      <c r="E1602" s="18"/>
      <c r="F1602" s="18">
        <v>5000</v>
      </c>
    </row>
    <row r="1603" spans="1:6" x14ac:dyDescent="0.3">
      <c r="A1603" s="17" t="s">
        <v>2418</v>
      </c>
      <c r="B1603" s="18"/>
      <c r="C1603" s="18">
        <v>1000</v>
      </c>
      <c r="D1603" s="18"/>
      <c r="E1603" s="18"/>
      <c r="F1603" s="18">
        <v>1000</v>
      </c>
    </row>
    <row r="1604" spans="1:6" x14ac:dyDescent="0.3">
      <c r="A1604" s="17" t="s">
        <v>1762</v>
      </c>
      <c r="B1604" s="18"/>
      <c r="C1604" s="18"/>
      <c r="D1604" s="18"/>
      <c r="E1604" s="18">
        <v>100</v>
      </c>
      <c r="F1604" s="18">
        <v>100</v>
      </c>
    </row>
    <row r="1605" spans="1:6" x14ac:dyDescent="0.3">
      <c r="A1605" s="17" t="s">
        <v>2318</v>
      </c>
      <c r="B1605" s="18"/>
      <c r="C1605" s="18"/>
      <c r="D1605" s="18"/>
      <c r="E1605" s="18">
        <v>400</v>
      </c>
      <c r="F1605" s="18">
        <v>400</v>
      </c>
    </row>
    <row r="1606" spans="1:6" x14ac:dyDescent="0.3">
      <c r="A1606" s="17" t="s">
        <v>98</v>
      </c>
      <c r="B1606" s="18"/>
      <c r="C1606" s="18"/>
      <c r="D1606" s="18"/>
      <c r="E1606" s="18">
        <v>1500</v>
      </c>
      <c r="F1606" s="18">
        <v>1500</v>
      </c>
    </row>
    <row r="1607" spans="1:6" x14ac:dyDescent="0.3">
      <c r="A1607" s="17" t="s">
        <v>967</v>
      </c>
      <c r="B1607" s="18"/>
      <c r="C1607" s="18">
        <v>12000</v>
      </c>
      <c r="D1607" s="18"/>
      <c r="E1607" s="18"/>
      <c r="F1607" s="18">
        <v>12000</v>
      </c>
    </row>
    <row r="1608" spans="1:6" x14ac:dyDescent="0.3">
      <c r="A1608" s="17" t="s">
        <v>1214</v>
      </c>
      <c r="B1608" s="18"/>
      <c r="C1608" s="18"/>
      <c r="D1608" s="18"/>
      <c r="E1608" s="18">
        <v>6500</v>
      </c>
      <c r="F1608" s="18">
        <v>6500</v>
      </c>
    </row>
    <row r="1609" spans="1:6" x14ac:dyDescent="0.3">
      <c r="A1609" s="17" t="s">
        <v>3387</v>
      </c>
      <c r="B1609" s="18"/>
      <c r="C1609" s="18"/>
      <c r="D1609" s="18"/>
      <c r="E1609" s="18">
        <v>1500</v>
      </c>
      <c r="F1609" s="18">
        <v>1500</v>
      </c>
    </row>
    <row r="1610" spans="1:6" x14ac:dyDescent="0.3">
      <c r="A1610" s="17" t="s">
        <v>963</v>
      </c>
      <c r="B1610" s="18"/>
      <c r="C1610" s="18">
        <v>2500</v>
      </c>
      <c r="D1610" s="18"/>
      <c r="E1610" s="18"/>
      <c r="F1610" s="18">
        <v>2500</v>
      </c>
    </row>
    <row r="1611" spans="1:6" x14ac:dyDescent="0.3">
      <c r="A1611" s="17" t="s">
        <v>2367</v>
      </c>
      <c r="B1611" s="18">
        <v>25000</v>
      </c>
      <c r="C1611" s="18"/>
      <c r="D1611" s="18"/>
      <c r="E1611" s="18"/>
      <c r="F1611" s="18">
        <v>25000</v>
      </c>
    </row>
    <row r="1612" spans="1:6" x14ac:dyDescent="0.3">
      <c r="A1612" s="17" t="s">
        <v>2219</v>
      </c>
      <c r="B1612" s="18"/>
      <c r="C1612" s="18"/>
      <c r="D1612" s="18"/>
      <c r="E1612" s="18">
        <v>2000</v>
      </c>
      <c r="F1612" s="18">
        <v>2000</v>
      </c>
    </row>
    <row r="1613" spans="1:6" x14ac:dyDescent="0.3">
      <c r="A1613" s="17" t="s">
        <v>1088</v>
      </c>
      <c r="B1613" s="18"/>
      <c r="C1613" s="18">
        <v>1100</v>
      </c>
      <c r="D1613" s="18"/>
      <c r="E1613" s="18"/>
      <c r="F1613" s="18">
        <v>1100</v>
      </c>
    </row>
    <row r="1614" spans="1:6" x14ac:dyDescent="0.3">
      <c r="A1614" s="17" t="s">
        <v>1466</v>
      </c>
      <c r="B1614" s="18"/>
      <c r="C1614" s="18"/>
      <c r="D1614" s="18"/>
      <c r="E1614" s="18">
        <v>30000</v>
      </c>
      <c r="F1614" s="18">
        <v>30000</v>
      </c>
    </row>
    <row r="1615" spans="1:6" x14ac:dyDescent="0.3">
      <c r="A1615" s="17" t="s">
        <v>3643</v>
      </c>
      <c r="B1615" s="18"/>
      <c r="C1615" s="18">
        <v>1000</v>
      </c>
      <c r="D1615" s="18"/>
      <c r="E1615" s="18"/>
      <c r="F1615" s="18">
        <v>1000</v>
      </c>
    </row>
    <row r="1616" spans="1:6" x14ac:dyDescent="0.3">
      <c r="A1616" s="17" t="s">
        <v>3660</v>
      </c>
      <c r="B1616" s="18"/>
      <c r="C1616" s="18"/>
      <c r="D1616" s="18"/>
      <c r="E1616" s="18">
        <v>225</v>
      </c>
      <c r="F1616" s="18">
        <v>225</v>
      </c>
    </row>
    <row r="1617" spans="1:6" x14ac:dyDescent="0.3">
      <c r="A1617" s="17" t="s">
        <v>2680</v>
      </c>
      <c r="B1617" s="18"/>
      <c r="C1617" s="18">
        <v>32000</v>
      </c>
      <c r="D1617" s="18"/>
      <c r="E1617" s="18"/>
      <c r="F1617" s="18">
        <v>32000</v>
      </c>
    </row>
    <row r="1618" spans="1:6" x14ac:dyDescent="0.3">
      <c r="A1618" s="17" t="s">
        <v>2391</v>
      </c>
      <c r="B1618" s="18">
        <v>510000</v>
      </c>
      <c r="C1618" s="18"/>
      <c r="D1618" s="18"/>
      <c r="E1618" s="18"/>
      <c r="F1618" s="18">
        <v>510000</v>
      </c>
    </row>
    <row r="1619" spans="1:6" x14ac:dyDescent="0.3">
      <c r="A1619" s="17" t="s">
        <v>994</v>
      </c>
      <c r="B1619" s="18"/>
      <c r="C1619" s="18">
        <v>70000</v>
      </c>
      <c r="D1619" s="18"/>
      <c r="E1619" s="18"/>
      <c r="F1619" s="18">
        <v>70000</v>
      </c>
    </row>
    <row r="1620" spans="1:6" x14ac:dyDescent="0.3">
      <c r="A1620" s="17" t="s">
        <v>1699</v>
      </c>
      <c r="B1620" s="18"/>
      <c r="C1620" s="18"/>
      <c r="D1620" s="18">
        <v>125000</v>
      </c>
      <c r="E1620" s="18"/>
      <c r="F1620" s="18">
        <v>125000</v>
      </c>
    </row>
    <row r="1621" spans="1:6" x14ac:dyDescent="0.3">
      <c r="A1621" s="17" t="s">
        <v>515</v>
      </c>
      <c r="B1621" s="18"/>
      <c r="C1621" s="18">
        <v>1500</v>
      </c>
      <c r="D1621" s="18"/>
      <c r="E1621" s="18"/>
      <c r="F1621" s="18">
        <v>1500</v>
      </c>
    </row>
    <row r="1622" spans="1:6" x14ac:dyDescent="0.3">
      <c r="A1622" s="17" t="s">
        <v>105</v>
      </c>
      <c r="B1622" s="18"/>
      <c r="C1622" s="18"/>
      <c r="D1622" s="18"/>
      <c r="E1622" s="18">
        <v>1300</v>
      </c>
      <c r="F1622" s="18">
        <v>1300</v>
      </c>
    </row>
    <row r="1623" spans="1:6" x14ac:dyDescent="0.3">
      <c r="A1623" s="17" t="s">
        <v>2882</v>
      </c>
      <c r="B1623" s="18"/>
      <c r="C1623" s="18">
        <v>750</v>
      </c>
      <c r="D1623" s="18"/>
      <c r="E1623" s="18"/>
      <c r="F1623" s="18">
        <v>750</v>
      </c>
    </row>
    <row r="1624" spans="1:6" x14ac:dyDescent="0.3">
      <c r="A1624" s="17" t="s">
        <v>35</v>
      </c>
      <c r="B1624" s="18"/>
      <c r="C1624" s="18"/>
      <c r="D1624" s="18"/>
      <c r="E1624" s="18">
        <v>5250</v>
      </c>
      <c r="F1624" s="18">
        <v>5250</v>
      </c>
    </row>
    <row r="1625" spans="1:6" x14ac:dyDescent="0.3">
      <c r="A1625" s="17" t="s">
        <v>2965</v>
      </c>
      <c r="B1625" s="18"/>
      <c r="C1625" s="18"/>
      <c r="D1625" s="18"/>
      <c r="E1625" s="18">
        <v>1500</v>
      </c>
      <c r="F1625" s="18">
        <v>1500</v>
      </c>
    </row>
    <row r="1626" spans="1:6" x14ac:dyDescent="0.3">
      <c r="A1626" s="17" t="s">
        <v>2366</v>
      </c>
      <c r="B1626" s="18">
        <v>1000</v>
      </c>
      <c r="C1626" s="18"/>
      <c r="D1626" s="18"/>
      <c r="E1626" s="18"/>
      <c r="F1626" s="18">
        <v>1000</v>
      </c>
    </row>
    <row r="1627" spans="1:6" x14ac:dyDescent="0.3">
      <c r="A1627" s="17" t="s">
        <v>183</v>
      </c>
      <c r="B1627" s="18"/>
      <c r="C1627" s="18">
        <v>3423</v>
      </c>
      <c r="D1627" s="18"/>
      <c r="E1627" s="18"/>
      <c r="F1627" s="18">
        <v>3423</v>
      </c>
    </row>
    <row r="1628" spans="1:6" x14ac:dyDescent="0.3">
      <c r="A1628" s="17" t="s">
        <v>3555</v>
      </c>
      <c r="B1628" s="18"/>
      <c r="C1628" s="18"/>
      <c r="D1628" s="18"/>
      <c r="E1628" s="18">
        <v>2200</v>
      </c>
      <c r="F1628" s="18">
        <v>2200</v>
      </c>
    </row>
    <row r="1629" spans="1:6" x14ac:dyDescent="0.3">
      <c r="A1629" s="17" t="s">
        <v>2035</v>
      </c>
      <c r="B1629" s="18"/>
      <c r="C1629" s="18"/>
      <c r="D1629" s="18"/>
      <c r="E1629" s="18">
        <v>78000</v>
      </c>
      <c r="F1629" s="18">
        <v>78000</v>
      </c>
    </row>
    <row r="1630" spans="1:6" x14ac:dyDescent="0.3">
      <c r="A1630" s="17" t="s">
        <v>3929</v>
      </c>
      <c r="B1630" s="18"/>
      <c r="C1630" s="18">
        <v>12000</v>
      </c>
      <c r="D1630" s="18"/>
      <c r="E1630" s="18"/>
      <c r="F1630" s="18">
        <v>12000</v>
      </c>
    </row>
    <row r="1631" spans="1:6" x14ac:dyDescent="0.3">
      <c r="A1631" s="17" t="s">
        <v>3046</v>
      </c>
      <c r="B1631" s="18"/>
      <c r="C1631" s="18"/>
      <c r="D1631" s="18"/>
      <c r="E1631" s="18">
        <v>7900</v>
      </c>
      <c r="F1631" s="18">
        <v>7900</v>
      </c>
    </row>
    <row r="1632" spans="1:6" x14ac:dyDescent="0.3">
      <c r="A1632" s="17" t="s">
        <v>929</v>
      </c>
      <c r="B1632" s="18"/>
      <c r="C1632" s="18">
        <v>14500</v>
      </c>
      <c r="D1632" s="18"/>
      <c r="E1632" s="18"/>
      <c r="F1632" s="18">
        <v>14500</v>
      </c>
    </row>
    <row r="1633" spans="1:6" x14ac:dyDescent="0.3">
      <c r="A1633" s="17" t="s">
        <v>1046</v>
      </c>
      <c r="B1633" s="18">
        <v>10000</v>
      </c>
      <c r="C1633" s="18"/>
      <c r="D1633" s="18"/>
      <c r="E1633" s="18"/>
      <c r="F1633" s="18">
        <v>10000</v>
      </c>
    </row>
    <row r="1634" spans="1:6" x14ac:dyDescent="0.3">
      <c r="A1634" s="17" t="s">
        <v>288</v>
      </c>
      <c r="B1634" s="18"/>
      <c r="C1634" s="18"/>
      <c r="D1634" s="18"/>
      <c r="E1634" s="18">
        <v>15000</v>
      </c>
      <c r="F1634" s="18">
        <v>15000</v>
      </c>
    </row>
    <row r="1635" spans="1:6" x14ac:dyDescent="0.3">
      <c r="A1635" s="17" t="s">
        <v>439</v>
      </c>
      <c r="B1635" s="18"/>
      <c r="C1635" s="18">
        <v>20000</v>
      </c>
      <c r="D1635" s="18"/>
      <c r="E1635" s="18"/>
      <c r="F1635" s="18">
        <v>20000</v>
      </c>
    </row>
    <row r="1636" spans="1:6" x14ac:dyDescent="0.3">
      <c r="A1636" s="17" t="s">
        <v>87</v>
      </c>
      <c r="B1636" s="18"/>
      <c r="C1636" s="18"/>
      <c r="D1636" s="18"/>
      <c r="E1636" s="18">
        <v>1200</v>
      </c>
      <c r="F1636" s="18">
        <v>1200</v>
      </c>
    </row>
    <row r="1637" spans="1:6" x14ac:dyDescent="0.3">
      <c r="A1637" s="17" t="s">
        <v>1737</v>
      </c>
      <c r="B1637" s="18"/>
      <c r="C1637" s="18">
        <v>3000</v>
      </c>
      <c r="D1637" s="18"/>
      <c r="E1637" s="18"/>
      <c r="F1637" s="18">
        <v>3000</v>
      </c>
    </row>
    <row r="1638" spans="1:6" x14ac:dyDescent="0.3">
      <c r="A1638" s="17" t="s">
        <v>232</v>
      </c>
      <c r="B1638" s="18"/>
      <c r="C1638" s="18">
        <v>15000</v>
      </c>
      <c r="D1638" s="18"/>
      <c r="E1638" s="18"/>
      <c r="F1638" s="18">
        <v>15000</v>
      </c>
    </row>
    <row r="1639" spans="1:6" x14ac:dyDescent="0.3">
      <c r="A1639" s="17" t="s">
        <v>2816</v>
      </c>
      <c r="B1639" s="18"/>
      <c r="C1639" s="18"/>
      <c r="D1639" s="18"/>
      <c r="E1639" s="18">
        <v>3000</v>
      </c>
      <c r="F1639" s="18">
        <v>3000</v>
      </c>
    </row>
    <row r="1640" spans="1:6" x14ac:dyDescent="0.3">
      <c r="A1640" s="17" t="s">
        <v>275</v>
      </c>
      <c r="B1640" s="18"/>
      <c r="C1640" s="18"/>
      <c r="D1640" s="18"/>
      <c r="E1640" s="18">
        <v>4000</v>
      </c>
      <c r="F1640" s="18">
        <v>4000</v>
      </c>
    </row>
    <row r="1641" spans="1:6" x14ac:dyDescent="0.3">
      <c r="A1641" s="17" t="s">
        <v>755</v>
      </c>
      <c r="B1641" s="18"/>
      <c r="C1641" s="18"/>
      <c r="D1641" s="18"/>
      <c r="E1641" s="18">
        <v>2000</v>
      </c>
      <c r="F1641" s="18">
        <v>2000</v>
      </c>
    </row>
    <row r="1642" spans="1:6" x14ac:dyDescent="0.3">
      <c r="A1642" s="17" t="s">
        <v>160</v>
      </c>
      <c r="B1642" s="18">
        <v>5000</v>
      </c>
      <c r="C1642" s="18"/>
      <c r="D1642" s="18"/>
      <c r="E1642" s="18"/>
      <c r="F1642" s="18">
        <v>5000</v>
      </c>
    </row>
    <row r="1643" spans="1:6" x14ac:dyDescent="0.3">
      <c r="A1643" s="17" t="s">
        <v>3513</v>
      </c>
      <c r="B1643" s="18"/>
      <c r="C1643" s="18"/>
      <c r="D1643" s="18"/>
      <c r="E1643" s="18">
        <v>500</v>
      </c>
      <c r="F1643" s="18">
        <v>500</v>
      </c>
    </row>
    <row r="1644" spans="1:6" x14ac:dyDescent="0.3">
      <c r="A1644" s="17" t="s">
        <v>4037</v>
      </c>
      <c r="B1644" s="18"/>
      <c r="C1644" s="18">
        <v>5000</v>
      </c>
      <c r="D1644" s="18"/>
      <c r="E1644" s="18"/>
      <c r="F1644" s="18">
        <v>5000</v>
      </c>
    </row>
    <row r="1645" spans="1:6" x14ac:dyDescent="0.3">
      <c r="A1645" s="17" t="s">
        <v>2105</v>
      </c>
      <c r="B1645" s="18"/>
      <c r="C1645" s="18"/>
      <c r="D1645" s="18"/>
      <c r="E1645" s="18">
        <v>800</v>
      </c>
      <c r="F1645" s="18">
        <v>800</v>
      </c>
    </row>
    <row r="1646" spans="1:6" x14ac:dyDescent="0.3">
      <c r="A1646" s="17" t="s">
        <v>3957</v>
      </c>
      <c r="B1646" s="18"/>
      <c r="C1646" s="18">
        <v>3000</v>
      </c>
      <c r="D1646" s="18"/>
      <c r="E1646" s="18"/>
      <c r="F1646" s="18">
        <v>3000</v>
      </c>
    </row>
    <row r="1647" spans="1:6" x14ac:dyDescent="0.3">
      <c r="A1647" s="17" t="s">
        <v>103</v>
      </c>
      <c r="B1647" s="18"/>
      <c r="C1647" s="18"/>
      <c r="D1647" s="18"/>
      <c r="E1647" s="18">
        <v>3500</v>
      </c>
      <c r="F1647" s="18">
        <v>3500</v>
      </c>
    </row>
    <row r="1648" spans="1:6" x14ac:dyDescent="0.3">
      <c r="A1648" s="17" t="s">
        <v>1217</v>
      </c>
      <c r="B1648" s="18"/>
      <c r="C1648" s="18"/>
      <c r="D1648" s="18"/>
      <c r="E1648" s="18">
        <v>14000</v>
      </c>
      <c r="F1648" s="18">
        <v>14000</v>
      </c>
    </row>
    <row r="1649" spans="1:6" x14ac:dyDescent="0.3">
      <c r="A1649" s="17" t="s">
        <v>950</v>
      </c>
      <c r="B1649" s="18"/>
      <c r="C1649" s="18">
        <v>20000</v>
      </c>
      <c r="D1649" s="18"/>
      <c r="E1649" s="18"/>
      <c r="F1649" s="18">
        <v>20000</v>
      </c>
    </row>
    <row r="1650" spans="1:6" x14ac:dyDescent="0.3">
      <c r="A1650" s="17" t="s">
        <v>2980</v>
      </c>
      <c r="B1650" s="18"/>
      <c r="C1650" s="18"/>
      <c r="D1650" s="18"/>
      <c r="E1650" s="18">
        <v>3000</v>
      </c>
      <c r="F1650" s="18">
        <v>3000</v>
      </c>
    </row>
    <row r="1651" spans="1:6" x14ac:dyDescent="0.3">
      <c r="A1651" s="17" t="s">
        <v>201</v>
      </c>
      <c r="B1651" s="18"/>
      <c r="C1651" s="18">
        <v>10000</v>
      </c>
      <c r="D1651" s="18"/>
      <c r="E1651" s="18"/>
      <c r="F1651" s="18">
        <v>10000</v>
      </c>
    </row>
    <row r="1652" spans="1:6" x14ac:dyDescent="0.3">
      <c r="A1652" s="17" t="s">
        <v>2559</v>
      </c>
      <c r="B1652" s="18"/>
      <c r="C1652" s="18"/>
      <c r="D1652" s="18"/>
      <c r="E1652" s="18">
        <v>800</v>
      </c>
      <c r="F1652" s="18">
        <v>800</v>
      </c>
    </row>
    <row r="1653" spans="1:6" x14ac:dyDescent="0.3">
      <c r="A1653" s="17" t="s">
        <v>20</v>
      </c>
      <c r="B1653" s="18"/>
      <c r="C1653" s="18"/>
      <c r="D1653" s="18"/>
      <c r="E1653" s="18">
        <v>30000</v>
      </c>
      <c r="F1653" s="18">
        <v>30000</v>
      </c>
    </row>
    <row r="1654" spans="1:6" x14ac:dyDescent="0.3">
      <c r="A1654" s="17" t="s">
        <v>510</v>
      </c>
      <c r="B1654" s="18"/>
      <c r="C1654" s="18">
        <v>5000</v>
      </c>
      <c r="D1654" s="18"/>
      <c r="E1654" s="18"/>
      <c r="F1654" s="18">
        <v>5000</v>
      </c>
    </row>
    <row r="1655" spans="1:6" x14ac:dyDescent="0.3">
      <c r="A1655" s="17" t="s">
        <v>1448</v>
      </c>
      <c r="B1655" s="18"/>
      <c r="C1655" s="18">
        <v>500000</v>
      </c>
      <c r="D1655" s="18"/>
      <c r="E1655" s="18"/>
      <c r="F1655" s="18">
        <v>500000</v>
      </c>
    </row>
    <row r="1656" spans="1:6" x14ac:dyDescent="0.3">
      <c r="A1656" s="17" t="s">
        <v>1042</v>
      </c>
      <c r="B1656" s="18">
        <v>50</v>
      </c>
      <c r="C1656" s="18"/>
      <c r="D1656" s="18"/>
      <c r="E1656" s="18"/>
      <c r="F1656" s="18">
        <v>50</v>
      </c>
    </row>
    <row r="1657" spans="1:6" x14ac:dyDescent="0.3">
      <c r="A1657" s="17" t="s">
        <v>3325</v>
      </c>
      <c r="B1657" s="18"/>
      <c r="C1657" s="18"/>
      <c r="D1657" s="18"/>
      <c r="E1657" s="18">
        <v>400</v>
      </c>
      <c r="F1657" s="18">
        <v>400</v>
      </c>
    </row>
    <row r="1658" spans="1:6" x14ac:dyDescent="0.3">
      <c r="A1658" s="17" t="s">
        <v>1967</v>
      </c>
      <c r="B1658" s="18"/>
      <c r="C1658" s="18"/>
      <c r="D1658" s="18"/>
      <c r="E1658" s="18">
        <v>100000</v>
      </c>
      <c r="F1658" s="18">
        <v>100000</v>
      </c>
    </row>
    <row r="1659" spans="1:6" x14ac:dyDescent="0.3">
      <c r="A1659" s="17" t="s">
        <v>2244</v>
      </c>
      <c r="B1659" s="18"/>
      <c r="C1659" s="18"/>
      <c r="D1659" s="18"/>
      <c r="E1659" s="18">
        <v>1</v>
      </c>
      <c r="F1659" s="18">
        <v>1</v>
      </c>
    </row>
    <row r="1660" spans="1:6" x14ac:dyDescent="0.3">
      <c r="A1660" s="17" t="s">
        <v>99</v>
      </c>
      <c r="B1660" s="18"/>
      <c r="C1660" s="18"/>
      <c r="D1660" s="18"/>
      <c r="E1660" s="18">
        <v>400</v>
      </c>
      <c r="F1660" s="18">
        <v>400</v>
      </c>
    </row>
    <row r="1661" spans="1:6" x14ac:dyDescent="0.3">
      <c r="A1661" s="17" t="s">
        <v>2091</v>
      </c>
      <c r="B1661" s="18"/>
      <c r="C1661" s="18"/>
      <c r="D1661" s="18"/>
      <c r="E1661" s="18">
        <v>8000</v>
      </c>
      <c r="F1661" s="18">
        <v>8000</v>
      </c>
    </row>
    <row r="1662" spans="1:6" x14ac:dyDescent="0.3">
      <c r="A1662" s="17" t="s">
        <v>1523</v>
      </c>
      <c r="B1662" s="18"/>
      <c r="C1662" s="18"/>
      <c r="D1662" s="18"/>
      <c r="E1662" s="18">
        <v>43500</v>
      </c>
      <c r="F1662" s="18">
        <v>43500</v>
      </c>
    </row>
    <row r="1663" spans="1:6" x14ac:dyDescent="0.3">
      <c r="A1663" s="17" t="s">
        <v>121</v>
      </c>
      <c r="B1663" s="18"/>
      <c r="C1663" s="18"/>
      <c r="D1663" s="18"/>
      <c r="E1663" s="18">
        <v>3250</v>
      </c>
      <c r="F1663" s="18">
        <v>3250</v>
      </c>
    </row>
    <row r="1664" spans="1:6" x14ac:dyDescent="0.3">
      <c r="A1664" s="17" t="s">
        <v>2586</v>
      </c>
      <c r="B1664" s="18"/>
      <c r="C1664" s="18">
        <v>3000</v>
      </c>
      <c r="D1664" s="18"/>
      <c r="E1664" s="18"/>
      <c r="F1664" s="18">
        <v>3000</v>
      </c>
    </row>
    <row r="1665" spans="1:6" x14ac:dyDescent="0.3">
      <c r="A1665" s="17" t="s">
        <v>1306</v>
      </c>
      <c r="B1665" s="18">
        <v>30000</v>
      </c>
      <c r="C1665" s="18"/>
      <c r="D1665" s="18"/>
      <c r="E1665" s="18"/>
      <c r="F1665" s="18">
        <v>30000</v>
      </c>
    </row>
    <row r="1666" spans="1:6" x14ac:dyDescent="0.3">
      <c r="A1666" s="17" t="s">
        <v>280</v>
      </c>
      <c r="B1666" s="18"/>
      <c r="C1666" s="18"/>
      <c r="D1666" s="18"/>
      <c r="E1666" s="18">
        <v>17000</v>
      </c>
      <c r="F1666" s="18">
        <v>17000</v>
      </c>
    </row>
    <row r="1667" spans="1:6" x14ac:dyDescent="0.3">
      <c r="A1667" s="17" t="s">
        <v>2483</v>
      </c>
      <c r="B1667" s="18"/>
      <c r="C1667" s="18"/>
      <c r="D1667" s="18"/>
      <c r="E1667" s="18">
        <v>1100</v>
      </c>
      <c r="F1667" s="18">
        <v>1100</v>
      </c>
    </row>
    <row r="1668" spans="1:6" x14ac:dyDescent="0.3">
      <c r="A1668" s="17" t="s">
        <v>995</v>
      </c>
      <c r="B1668" s="18"/>
      <c r="C1668" s="18">
        <v>200000</v>
      </c>
      <c r="D1668" s="18"/>
      <c r="E1668" s="18"/>
      <c r="F1668" s="18">
        <v>200000</v>
      </c>
    </row>
    <row r="1669" spans="1:6" x14ac:dyDescent="0.3">
      <c r="A1669" s="17" t="s">
        <v>558</v>
      </c>
      <c r="B1669" s="18"/>
      <c r="C1669" s="18">
        <v>150000</v>
      </c>
      <c r="D1669" s="18"/>
      <c r="E1669" s="18"/>
      <c r="F1669" s="18">
        <v>150000</v>
      </c>
    </row>
    <row r="1670" spans="1:6" x14ac:dyDescent="0.3">
      <c r="A1670" s="17" t="s">
        <v>563</v>
      </c>
      <c r="B1670" s="18"/>
      <c r="C1670" s="18">
        <v>50000</v>
      </c>
      <c r="D1670" s="18"/>
      <c r="E1670" s="18"/>
      <c r="F1670" s="18">
        <v>50000</v>
      </c>
    </row>
    <row r="1671" spans="1:6" x14ac:dyDescent="0.3">
      <c r="A1671" s="17" t="s">
        <v>1356</v>
      </c>
      <c r="B1671" s="18"/>
      <c r="C1671" s="18"/>
      <c r="D1671" s="18"/>
      <c r="E1671" s="18">
        <v>2500</v>
      </c>
      <c r="F1671" s="18">
        <v>2500</v>
      </c>
    </row>
    <row r="1672" spans="1:6" x14ac:dyDescent="0.3">
      <c r="A1672" s="17" t="s">
        <v>1209</v>
      </c>
      <c r="B1672" s="18"/>
      <c r="C1672" s="18"/>
      <c r="D1672" s="18"/>
      <c r="E1672" s="18">
        <v>10000</v>
      </c>
      <c r="F1672" s="18">
        <v>10000</v>
      </c>
    </row>
    <row r="1673" spans="1:6" x14ac:dyDescent="0.3">
      <c r="A1673" s="17" t="s">
        <v>291</v>
      </c>
      <c r="B1673" s="18"/>
      <c r="C1673" s="18"/>
      <c r="D1673" s="18"/>
      <c r="E1673" s="18">
        <v>4500</v>
      </c>
      <c r="F1673" s="18">
        <v>4500</v>
      </c>
    </row>
    <row r="1674" spans="1:6" x14ac:dyDescent="0.3">
      <c r="A1674" s="17" t="s">
        <v>32</v>
      </c>
      <c r="B1674" s="18"/>
      <c r="C1674" s="18"/>
      <c r="D1674" s="18"/>
      <c r="E1674" s="18">
        <v>4000</v>
      </c>
      <c r="F1674" s="18">
        <v>4000</v>
      </c>
    </row>
    <row r="1675" spans="1:6" x14ac:dyDescent="0.3">
      <c r="A1675" s="17" t="s">
        <v>3989</v>
      </c>
      <c r="B1675" s="18"/>
      <c r="C1675" s="18">
        <v>50000</v>
      </c>
      <c r="D1675" s="18"/>
      <c r="E1675" s="18"/>
      <c r="F1675" s="18">
        <v>50000</v>
      </c>
    </row>
    <row r="1676" spans="1:6" x14ac:dyDescent="0.3">
      <c r="A1676" s="17" t="s">
        <v>1927</v>
      </c>
      <c r="B1676" s="18"/>
      <c r="C1676" s="18"/>
      <c r="D1676" s="18"/>
      <c r="E1676" s="18">
        <v>1500</v>
      </c>
      <c r="F1676" s="18">
        <v>1500</v>
      </c>
    </row>
    <row r="1677" spans="1:6" x14ac:dyDescent="0.3">
      <c r="A1677" s="17" t="s">
        <v>1887</v>
      </c>
      <c r="B1677" s="18"/>
      <c r="C1677" s="18"/>
      <c r="D1677" s="18"/>
      <c r="E1677" s="18">
        <v>1200</v>
      </c>
      <c r="F1677" s="18">
        <v>1200</v>
      </c>
    </row>
    <row r="1678" spans="1:6" x14ac:dyDescent="0.3">
      <c r="A1678" s="17" t="s">
        <v>1202</v>
      </c>
      <c r="B1678" s="18"/>
      <c r="C1678" s="18"/>
      <c r="D1678" s="18"/>
      <c r="E1678" s="18">
        <v>6000</v>
      </c>
      <c r="F1678" s="18">
        <v>6000</v>
      </c>
    </row>
    <row r="1679" spans="1:6" x14ac:dyDescent="0.3">
      <c r="A1679" s="17" t="s">
        <v>1323</v>
      </c>
      <c r="B1679" s="18">
        <v>35000</v>
      </c>
      <c r="C1679" s="18"/>
      <c r="D1679" s="18"/>
      <c r="E1679" s="18"/>
      <c r="F1679" s="18">
        <v>35000</v>
      </c>
    </row>
    <row r="1680" spans="1:6" x14ac:dyDescent="0.3">
      <c r="A1680" s="17" t="s">
        <v>217</v>
      </c>
      <c r="B1680" s="18"/>
      <c r="C1680" s="18">
        <v>4400</v>
      </c>
      <c r="D1680" s="18"/>
      <c r="E1680" s="18"/>
      <c r="F1680" s="18">
        <v>4400</v>
      </c>
    </row>
    <row r="1681" spans="1:6" x14ac:dyDescent="0.3">
      <c r="A1681" s="17" t="s">
        <v>3759</v>
      </c>
      <c r="B1681" s="18"/>
      <c r="C1681" s="18"/>
      <c r="D1681" s="18"/>
      <c r="E1681" s="18">
        <v>1250</v>
      </c>
      <c r="F1681" s="18">
        <v>1250</v>
      </c>
    </row>
    <row r="1682" spans="1:6" x14ac:dyDescent="0.3">
      <c r="A1682" s="17" t="s">
        <v>1968</v>
      </c>
      <c r="B1682" s="18"/>
      <c r="C1682" s="18"/>
      <c r="D1682" s="18"/>
      <c r="E1682" s="18">
        <v>20000</v>
      </c>
      <c r="F1682" s="18">
        <v>20000</v>
      </c>
    </row>
    <row r="1683" spans="1:6" x14ac:dyDescent="0.3">
      <c r="A1683" s="17" t="s">
        <v>998</v>
      </c>
      <c r="B1683" s="18"/>
      <c r="C1683" s="18">
        <v>5000</v>
      </c>
      <c r="D1683" s="18"/>
      <c r="E1683" s="18"/>
      <c r="F1683" s="18">
        <v>5000</v>
      </c>
    </row>
    <row r="1684" spans="1:6" x14ac:dyDescent="0.3">
      <c r="A1684" s="17" t="s">
        <v>2738</v>
      </c>
      <c r="B1684" s="18"/>
      <c r="C1684" s="18"/>
      <c r="D1684" s="18"/>
      <c r="E1684" s="18">
        <v>5000</v>
      </c>
      <c r="F1684" s="18">
        <v>5000</v>
      </c>
    </row>
    <row r="1685" spans="1:6" x14ac:dyDescent="0.3">
      <c r="A1685" s="17" t="s">
        <v>669</v>
      </c>
      <c r="B1685" s="18"/>
      <c r="C1685" s="18">
        <v>15000</v>
      </c>
      <c r="D1685" s="18"/>
      <c r="E1685" s="18"/>
      <c r="F1685" s="18">
        <v>15000</v>
      </c>
    </row>
    <row r="1686" spans="1:6" x14ac:dyDescent="0.3">
      <c r="A1686" s="17" t="s">
        <v>1592</v>
      </c>
      <c r="B1686" s="18"/>
      <c r="C1686" s="18">
        <v>14000</v>
      </c>
      <c r="D1686" s="18"/>
      <c r="E1686" s="18"/>
      <c r="F1686" s="18">
        <v>14000</v>
      </c>
    </row>
    <row r="1687" spans="1:6" x14ac:dyDescent="0.3">
      <c r="A1687" s="17" t="s">
        <v>173</v>
      </c>
      <c r="B1687" s="18"/>
      <c r="C1687" s="18">
        <v>50000</v>
      </c>
      <c r="D1687" s="18"/>
      <c r="E1687" s="18"/>
      <c r="F1687" s="18">
        <v>50000</v>
      </c>
    </row>
    <row r="1688" spans="1:6" x14ac:dyDescent="0.3">
      <c r="A1688" s="17" t="s">
        <v>954</v>
      </c>
      <c r="B1688" s="18"/>
      <c r="C1688" s="18">
        <v>15000</v>
      </c>
      <c r="D1688" s="18"/>
      <c r="E1688" s="18"/>
      <c r="F1688" s="18">
        <v>15000</v>
      </c>
    </row>
    <row r="1689" spans="1:6" x14ac:dyDescent="0.3">
      <c r="A1689" s="17" t="s">
        <v>621</v>
      </c>
      <c r="B1689" s="18">
        <v>30000</v>
      </c>
      <c r="C1689" s="18"/>
      <c r="D1689" s="18"/>
      <c r="E1689" s="18"/>
      <c r="F1689" s="18">
        <v>30000</v>
      </c>
    </row>
    <row r="1690" spans="1:6" x14ac:dyDescent="0.3">
      <c r="A1690" s="17" t="s">
        <v>270</v>
      </c>
      <c r="B1690" s="18"/>
      <c r="C1690" s="18"/>
      <c r="D1690" s="18"/>
      <c r="E1690" s="18">
        <v>100000</v>
      </c>
      <c r="F1690" s="18">
        <v>100000</v>
      </c>
    </row>
    <row r="1691" spans="1:6" x14ac:dyDescent="0.3">
      <c r="A1691" s="17" t="s">
        <v>1528</v>
      </c>
      <c r="B1691" s="18"/>
      <c r="C1691" s="18"/>
      <c r="D1691" s="18"/>
      <c r="E1691" s="18">
        <v>3500</v>
      </c>
      <c r="F1691" s="18">
        <v>3500</v>
      </c>
    </row>
    <row r="1692" spans="1:6" x14ac:dyDescent="0.3">
      <c r="A1692" s="17" t="s">
        <v>1120</v>
      </c>
      <c r="B1692" s="18"/>
      <c r="C1692" s="18">
        <v>2100</v>
      </c>
      <c r="D1692" s="18"/>
      <c r="E1692" s="18"/>
      <c r="F1692" s="18">
        <v>2100</v>
      </c>
    </row>
    <row r="1693" spans="1:6" x14ac:dyDescent="0.3">
      <c r="A1693" s="17" t="s">
        <v>3663</v>
      </c>
      <c r="B1693" s="18"/>
      <c r="C1693" s="18"/>
      <c r="D1693" s="18"/>
      <c r="E1693" s="18">
        <v>1200</v>
      </c>
      <c r="F1693" s="18">
        <v>1200</v>
      </c>
    </row>
    <row r="1694" spans="1:6" x14ac:dyDescent="0.3">
      <c r="A1694" s="17" t="s">
        <v>1210</v>
      </c>
      <c r="B1694" s="18"/>
      <c r="C1694" s="18"/>
      <c r="D1694" s="18"/>
      <c r="E1694" s="18">
        <v>6000</v>
      </c>
      <c r="F1694" s="18">
        <v>6000</v>
      </c>
    </row>
    <row r="1695" spans="1:6" x14ac:dyDescent="0.3">
      <c r="A1695" s="17" t="s">
        <v>2633</v>
      </c>
      <c r="B1695" s="18"/>
      <c r="C1695" s="18"/>
      <c r="D1695" s="18"/>
      <c r="E1695" s="18">
        <v>5000</v>
      </c>
      <c r="F1695" s="18">
        <v>5000</v>
      </c>
    </row>
    <row r="1696" spans="1:6" x14ac:dyDescent="0.3">
      <c r="A1696" s="17" t="s">
        <v>876</v>
      </c>
      <c r="B1696" s="18"/>
      <c r="C1696" s="18">
        <v>5000</v>
      </c>
      <c r="D1696" s="18"/>
      <c r="E1696" s="18"/>
      <c r="F1696" s="18">
        <v>5000</v>
      </c>
    </row>
    <row r="1697" spans="1:6" x14ac:dyDescent="0.3">
      <c r="A1697" s="17" t="s">
        <v>1447</v>
      </c>
      <c r="B1697" s="18"/>
      <c r="C1697" s="18">
        <v>900</v>
      </c>
      <c r="D1697" s="18"/>
      <c r="E1697" s="18"/>
      <c r="F1697" s="18">
        <v>900</v>
      </c>
    </row>
    <row r="1698" spans="1:6" x14ac:dyDescent="0.3">
      <c r="A1698" s="17" t="s">
        <v>1208</v>
      </c>
      <c r="B1698" s="18"/>
      <c r="C1698" s="18"/>
      <c r="D1698" s="18"/>
      <c r="E1698" s="18">
        <v>16700</v>
      </c>
      <c r="F1698" s="18">
        <v>16700</v>
      </c>
    </row>
    <row r="1699" spans="1:6" x14ac:dyDescent="0.3">
      <c r="A1699" s="17" t="s">
        <v>2940</v>
      </c>
      <c r="B1699" s="18"/>
      <c r="C1699" s="18"/>
      <c r="D1699" s="18"/>
      <c r="E1699" s="18">
        <v>2500</v>
      </c>
      <c r="F1699" s="18">
        <v>2500</v>
      </c>
    </row>
    <row r="1700" spans="1:6" x14ac:dyDescent="0.3">
      <c r="A1700" s="17" t="s">
        <v>3327</v>
      </c>
      <c r="B1700" s="18"/>
      <c r="C1700" s="18"/>
      <c r="D1700" s="18"/>
      <c r="E1700" s="18">
        <v>800</v>
      </c>
      <c r="F1700" s="18">
        <v>800</v>
      </c>
    </row>
    <row r="1701" spans="1:6" x14ac:dyDescent="0.3">
      <c r="A1701" s="17" t="s">
        <v>1171</v>
      </c>
      <c r="B1701" s="18"/>
      <c r="C1701" s="18">
        <v>25000</v>
      </c>
      <c r="D1701" s="18"/>
      <c r="E1701" s="18"/>
      <c r="F1701" s="18">
        <v>25000</v>
      </c>
    </row>
    <row r="1702" spans="1:6" x14ac:dyDescent="0.3">
      <c r="A1702" s="17" t="s">
        <v>1508</v>
      </c>
      <c r="B1702" s="18"/>
      <c r="C1702" s="18"/>
      <c r="D1702" s="18"/>
      <c r="E1702" s="18">
        <v>1200</v>
      </c>
      <c r="F1702" s="18">
        <v>1200</v>
      </c>
    </row>
    <row r="1703" spans="1:6" x14ac:dyDescent="0.3">
      <c r="A1703" s="17" t="s">
        <v>3709</v>
      </c>
      <c r="B1703" s="18"/>
      <c r="C1703" s="18"/>
      <c r="D1703" s="18"/>
      <c r="E1703" s="18">
        <v>7500</v>
      </c>
      <c r="F1703" s="18">
        <v>7500</v>
      </c>
    </row>
    <row r="1704" spans="1:6" x14ac:dyDescent="0.3">
      <c r="A1704" s="17" t="s">
        <v>1551</v>
      </c>
      <c r="B1704" s="18"/>
      <c r="C1704" s="18">
        <v>750</v>
      </c>
      <c r="D1704" s="18"/>
      <c r="E1704" s="18"/>
      <c r="F1704" s="18">
        <v>750</v>
      </c>
    </row>
    <row r="1705" spans="1:6" x14ac:dyDescent="0.3">
      <c r="A1705" s="17" t="s">
        <v>829</v>
      </c>
      <c r="B1705" s="18"/>
      <c r="C1705" s="18"/>
      <c r="D1705" s="18"/>
      <c r="E1705" s="18">
        <v>1300</v>
      </c>
      <c r="F1705" s="18">
        <v>1300</v>
      </c>
    </row>
    <row r="1706" spans="1:6" x14ac:dyDescent="0.3">
      <c r="A1706" s="17" t="s">
        <v>2768</v>
      </c>
      <c r="B1706" s="18"/>
      <c r="C1706" s="18">
        <v>7000</v>
      </c>
      <c r="D1706" s="18"/>
      <c r="E1706" s="18"/>
      <c r="F1706" s="18">
        <v>7000</v>
      </c>
    </row>
    <row r="1707" spans="1:6" x14ac:dyDescent="0.3">
      <c r="A1707" s="17" t="s">
        <v>2431</v>
      </c>
      <c r="B1707" s="18"/>
      <c r="C1707" s="18">
        <v>3000</v>
      </c>
      <c r="D1707" s="18"/>
      <c r="E1707" s="18"/>
      <c r="F1707" s="18">
        <v>3000</v>
      </c>
    </row>
    <row r="1708" spans="1:6" x14ac:dyDescent="0.3">
      <c r="A1708" s="17" t="s">
        <v>2154</v>
      </c>
      <c r="B1708" s="18"/>
      <c r="C1708" s="18">
        <v>372625</v>
      </c>
      <c r="D1708" s="18"/>
      <c r="E1708" s="18"/>
      <c r="F1708" s="18">
        <v>372625</v>
      </c>
    </row>
    <row r="1709" spans="1:6" x14ac:dyDescent="0.3">
      <c r="A1709" s="17" t="s">
        <v>2548</v>
      </c>
      <c r="B1709" s="18"/>
      <c r="C1709" s="18"/>
      <c r="D1709" s="18"/>
      <c r="E1709" s="18">
        <v>6000</v>
      </c>
      <c r="F1709" s="18">
        <v>6000</v>
      </c>
    </row>
    <row r="1710" spans="1:6" x14ac:dyDescent="0.3">
      <c r="A1710" s="17" t="s">
        <v>1183</v>
      </c>
      <c r="B1710" s="18"/>
      <c r="C1710" s="18">
        <v>1000</v>
      </c>
      <c r="D1710" s="18"/>
      <c r="E1710" s="18"/>
      <c r="F1710" s="18">
        <v>1000</v>
      </c>
    </row>
    <row r="1711" spans="1:6" x14ac:dyDescent="0.3">
      <c r="A1711" s="17" t="s">
        <v>3457</v>
      </c>
      <c r="B1711" s="18"/>
      <c r="C1711" s="18"/>
      <c r="D1711" s="18"/>
      <c r="E1711" s="18">
        <v>978</v>
      </c>
      <c r="F1711" s="18">
        <v>978</v>
      </c>
    </row>
    <row r="1712" spans="1:6" x14ac:dyDescent="0.3">
      <c r="A1712" s="17" t="s">
        <v>1380</v>
      </c>
      <c r="B1712" s="18"/>
      <c r="C1712" s="18"/>
      <c r="D1712" s="18"/>
      <c r="E1712" s="18">
        <v>10000</v>
      </c>
      <c r="F1712" s="18">
        <v>10000</v>
      </c>
    </row>
    <row r="1713" spans="1:6" x14ac:dyDescent="0.3">
      <c r="A1713" s="17" t="s">
        <v>1050</v>
      </c>
      <c r="B1713" s="18">
        <v>12000</v>
      </c>
      <c r="C1713" s="18"/>
      <c r="D1713" s="18"/>
      <c r="E1713" s="18"/>
      <c r="F1713" s="18">
        <v>12000</v>
      </c>
    </row>
    <row r="1714" spans="1:6" x14ac:dyDescent="0.3">
      <c r="A1714" s="17" t="s">
        <v>3791</v>
      </c>
      <c r="B1714" s="18"/>
      <c r="C1714" s="18">
        <v>5000</v>
      </c>
      <c r="D1714" s="18"/>
      <c r="E1714" s="18"/>
      <c r="F1714" s="18">
        <v>5000</v>
      </c>
    </row>
    <row r="1715" spans="1:6" x14ac:dyDescent="0.3">
      <c r="A1715" s="17" t="s">
        <v>1252</v>
      </c>
      <c r="B1715" s="18"/>
      <c r="C1715" s="18"/>
      <c r="D1715" s="18"/>
      <c r="E1715" s="18">
        <v>6000</v>
      </c>
      <c r="F1715" s="18">
        <v>6000</v>
      </c>
    </row>
    <row r="1716" spans="1:6" x14ac:dyDescent="0.3">
      <c r="A1716" s="17" t="s">
        <v>4105</v>
      </c>
      <c r="B1716" s="18"/>
      <c r="C1716" s="18">
        <v>500</v>
      </c>
      <c r="D1716" s="18"/>
      <c r="E1716" s="18"/>
      <c r="F1716" s="18">
        <v>500</v>
      </c>
    </row>
    <row r="1717" spans="1:6" x14ac:dyDescent="0.3">
      <c r="A1717" s="17" t="s">
        <v>2001</v>
      </c>
      <c r="B1717" s="18"/>
      <c r="C1717" s="18">
        <v>5000</v>
      </c>
      <c r="D1717" s="18"/>
      <c r="E1717" s="18"/>
      <c r="F1717" s="18">
        <v>5000</v>
      </c>
    </row>
    <row r="1718" spans="1:6" x14ac:dyDescent="0.3">
      <c r="A1718" s="17" t="s">
        <v>651</v>
      </c>
      <c r="B1718" s="18"/>
      <c r="C1718" s="18"/>
      <c r="D1718" s="18"/>
      <c r="E1718" s="18">
        <v>1500</v>
      </c>
      <c r="F1718" s="18">
        <v>1500</v>
      </c>
    </row>
    <row r="1719" spans="1:6" x14ac:dyDescent="0.3">
      <c r="A1719" s="17" t="s">
        <v>2562</v>
      </c>
      <c r="B1719" s="18">
        <v>10000</v>
      </c>
      <c r="C1719" s="18"/>
      <c r="D1719" s="18"/>
      <c r="E1719" s="18"/>
      <c r="F1719" s="18">
        <v>10000</v>
      </c>
    </row>
    <row r="1720" spans="1:6" x14ac:dyDescent="0.3">
      <c r="A1720" s="17" t="s">
        <v>2766</v>
      </c>
      <c r="B1720" s="18"/>
      <c r="C1720" s="18">
        <v>5000</v>
      </c>
      <c r="D1720" s="18"/>
      <c r="E1720" s="18"/>
      <c r="F1720" s="18">
        <v>5000</v>
      </c>
    </row>
    <row r="1721" spans="1:6" x14ac:dyDescent="0.3">
      <c r="A1721" s="17" t="s">
        <v>454</v>
      </c>
      <c r="B1721" s="18"/>
      <c r="C1721" s="18">
        <v>94875</v>
      </c>
      <c r="D1721" s="18"/>
      <c r="E1721" s="18"/>
      <c r="F1721" s="18">
        <v>94875</v>
      </c>
    </row>
    <row r="1722" spans="1:6" x14ac:dyDescent="0.3">
      <c r="A1722" s="17" t="s">
        <v>2616</v>
      </c>
      <c r="B1722" s="18"/>
      <c r="C1722" s="18"/>
      <c r="D1722" s="18"/>
      <c r="E1722" s="18">
        <v>25000</v>
      </c>
      <c r="F1722" s="18">
        <v>25000</v>
      </c>
    </row>
    <row r="1723" spans="1:6" x14ac:dyDescent="0.3">
      <c r="A1723" s="17" t="s">
        <v>49</v>
      </c>
      <c r="B1723" s="18"/>
      <c r="C1723" s="18"/>
      <c r="D1723" s="18"/>
      <c r="E1723" s="18">
        <v>5000</v>
      </c>
      <c r="F1723" s="18">
        <v>5000</v>
      </c>
    </row>
    <row r="1724" spans="1:6" x14ac:dyDescent="0.3">
      <c r="A1724" s="17" t="s">
        <v>411</v>
      </c>
      <c r="B1724" s="18"/>
      <c r="C1724" s="18"/>
      <c r="D1724" s="18"/>
      <c r="E1724" s="18">
        <v>1000</v>
      </c>
      <c r="F1724" s="18">
        <v>1000</v>
      </c>
    </row>
    <row r="1725" spans="1:6" x14ac:dyDescent="0.3">
      <c r="A1725" s="17" t="s">
        <v>1619</v>
      </c>
      <c r="B1725" s="18"/>
      <c r="C1725" s="18"/>
      <c r="D1725" s="18"/>
      <c r="E1725" s="18">
        <v>1500</v>
      </c>
      <c r="F1725" s="18">
        <v>1500</v>
      </c>
    </row>
    <row r="1726" spans="1:6" x14ac:dyDescent="0.3">
      <c r="A1726" s="17" t="s">
        <v>81</v>
      </c>
      <c r="B1726" s="18"/>
      <c r="C1726" s="18"/>
      <c r="D1726" s="18"/>
      <c r="E1726" s="18">
        <v>1300</v>
      </c>
      <c r="F1726" s="18">
        <v>1300</v>
      </c>
    </row>
    <row r="1727" spans="1:6" x14ac:dyDescent="0.3">
      <c r="A1727" s="17" t="s">
        <v>1657</v>
      </c>
      <c r="B1727" s="18"/>
      <c r="C1727" s="18"/>
      <c r="D1727" s="18"/>
      <c r="E1727" s="18">
        <v>7500</v>
      </c>
      <c r="F1727" s="18">
        <v>7500</v>
      </c>
    </row>
    <row r="1728" spans="1:6" x14ac:dyDescent="0.3">
      <c r="A1728" s="17" t="s">
        <v>3690</v>
      </c>
      <c r="B1728" s="18"/>
      <c r="C1728" s="18"/>
      <c r="D1728" s="18"/>
      <c r="E1728" s="18">
        <v>333</v>
      </c>
      <c r="F1728" s="18">
        <v>333</v>
      </c>
    </row>
    <row r="1729" spans="1:6" x14ac:dyDescent="0.3">
      <c r="A1729" s="17" t="s">
        <v>1279</v>
      </c>
      <c r="B1729" s="18"/>
      <c r="C1729" s="18"/>
      <c r="D1729" s="18"/>
      <c r="E1729" s="18">
        <v>6500</v>
      </c>
      <c r="F1729" s="18">
        <v>6500</v>
      </c>
    </row>
    <row r="1730" spans="1:6" x14ac:dyDescent="0.3">
      <c r="A1730" s="17" t="s">
        <v>3040</v>
      </c>
      <c r="B1730" s="18"/>
      <c r="C1730" s="18"/>
      <c r="D1730" s="18"/>
      <c r="E1730" s="18">
        <v>3000</v>
      </c>
      <c r="F1730" s="18">
        <v>3000</v>
      </c>
    </row>
    <row r="1731" spans="1:6" x14ac:dyDescent="0.3">
      <c r="A1731" s="17" t="s">
        <v>1648</v>
      </c>
      <c r="B1731" s="18"/>
      <c r="C1731" s="18"/>
      <c r="D1731" s="18"/>
      <c r="E1731" s="18">
        <v>5000</v>
      </c>
      <c r="F1731" s="18">
        <v>5000</v>
      </c>
    </row>
    <row r="1732" spans="1:6" x14ac:dyDescent="0.3">
      <c r="A1732" s="17" t="s">
        <v>981</v>
      </c>
      <c r="B1732" s="18"/>
      <c r="C1732" s="18">
        <v>10000</v>
      </c>
      <c r="D1732" s="18"/>
      <c r="E1732" s="18"/>
      <c r="F1732" s="18">
        <v>10000</v>
      </c>
    </row>
    <row r="1733" spans="1:6" x14ac:dyDescent="0.3">
      <c r="A1733" s="17" t="s">
        <v>861</v>
      </c>
      <c r="B1733" s="18"/>
      <c r="C1733" s="18">
        <v>14000</v>
      </c>
      <c r="D1733" s="18"/>
      <c r="E1733" s="18"/>
      <c r="F1733" s="18">
        <v>14000</v>
      </c>
    </row>
    <row r="1734" spans="1:6" x14ac:dyDescent="0.3">
      <c r="A1734" s="17" t="s">
        <v>920</v>
      </c>
      <c r="B1734" s="18"/>
      <c r="C1734" s="18">
        <v>20000</v>
      </c>
      <c r="D1734" s="18"/>
      <c r="E1734" s="18"/>
      <c r="F1734" s="18">
        <v>20000</v>
      </c>
    </row>
    <row r="1735" spans="1:6" x14ac:dyDescent="0.3">
      <c r="A1735" s="17" t="s">
        <v>906</v>
      </c>
      <c r="B1735" s="18"/>
      <c r="C1735" s="18">
        <v>6500</v>
      </c>
      <c r="D1735" s="18"/>
      <c r="E1735" s="18"/>
      <c r="F1735" s="18">
        <v>6500</v>
      </c>
    </row>
    <row r="1736" spans="1:6" x14ac:dyDescent="0.3">
      <c r="A1736" s="17" t="s">
        <v>937</v>
      </c>
      <c r="B1736" s="18"/>
      <c r="C1736" s="18">
        <v>1400</v>
      </c>
      <c r="D1736" s="18"/>
      <c r="E1736" s="18"/>
      <c r="F1736" s="18">
        <v>1400</v>
      </c>
    </row>
    <row r="1737" spans="1:6" x14ac:dyDescent="0.3">
      <c r="A1737" s="17" t="s">
        <v>3354</v>
      </c>
      <c r="B1737" s="18"/>
      <c r="C1737" s="18"/>
      <c r="D1737" s="18"/>
      <c r="E1737" s="18">
        <v>1750</v>
      </c>
      <c r="F1737" s="18">
        <v>1750</v>
      </c>
    </row>
    <row r="1738" spans="1:6" x14ac:dyDescent="0.3">
      <c r="A1738" s="17" t="s">
        <v>2323</v>
      </c>
      <c r="B1738" s="18"/>
      <c r="C1738" s="18"/>
      <c r="D1738" s="18">
        <v>2700</v>
      </c>
      <c r="E1738" s="18"/>
      <c r="F1738" s="18">
        <v>2700</v>
      </c>
    </row>
    <row r="1739" spans="1:6" x14ac:dyDescent="0.3">
      <c r="A1739" s="17" t="s">
        <v>2525</v>
      </c>
      <c r="B1739" s="18"/>
      <c r="C1739" s="18"/>
      <c r="D1739" s="18"/>
      <c r="E1739" s="18">
        <v>8000</v>
      </c>
      <c r="F1739" s="18">
        <v>8000</v>
      </c>
    </row>
    <row r="1740" spans="1:6" x14ac:dyDescent="0.3">
      <c r="A1740" s="17" t="s">
        <v>1844</v>
      </c>
      <c r="B1740" s="18"/>
      <c r="C1740" s="18"/>
      <c r="D1740" s="18"/>
      <c r="E1740" s="18">
        <v>10000</v>
      </c>
      <c r="F1740" s="18">
        <v>10000</v>
      </c>
    </row>
    <row r="1741" spans="1:6" x14ac:dyDescent="0.3">
      <c r="A1741" s="17" t="s">
        <v>3628</v>
      </c>
      <c r="B1741" s="18"/>
      <c r="C1741" s="18">
        <v>3000</v>
      </c>
      <c r="D1741" s="18"/>
      <c r="E1741" s="18"/>
      <c r="F1741" s="18">
        <v>3000</v>
      </c>
    </row>
    <row r="1742" spans="1:6" x14ac:dyDescent="0.3">
      <c r="A1742" s="17" t="s">
        <v>3486</v>
      </c>
      <c r="B1742" s="18"/>
      <c r="C1742" s="18"/>
      <c r="D1742" s="18"/>
      <c r="E1742" s="18">
        <v>2000</v>
      </c>
      <c r="F1742" s="18">
        <v>2000</v>
      </c>
    </row>
    <row r="1743" spans="1:6" x14ac:dyDescent="0.3">
      <c r="A1743" s="17" t="s">
        <v>1705</v>
      </c>
      <c r="B1743" s="18"/>
      <c r="C1743" s="18">
        <v>2000</v>
      </c>
      <c r="D1743" s="18"/>
      <c r="E1743" s="18"/>
      <c r="F1743" s="18">
        <v>2000</v>
      </c>
    </row>
    <row r="1744" spans="1:6" x14ac:dyDescent="0.3">
      <c r="A1744" s="17" t="s">
        <v>2467</v>
      </c>
      <c r="B1744" s="18"/>
      <c r="C1744" s="18"/>
      <c r="D1744" s="18"/>
      <c r="E1744" s="18">
        <v>2500</v>
      </c>
      <c r="F1744" s="18">
        <v>2500</v>
      </c>
    </row>
    <row r="1745" spans="1:6" x14ac:dyDescent="0.3">
      <c r="A1745" s="17" t="s">
        <v>3329</v>
      </c>
      <c r="B1745" s="18"/>
      <c r="C1745" s="18"/>
      <c r="D1745" s="18"/>
      <c r="E1745" s="18">
        <v>1000</v>
      </c>
      <c r="F1745" s="18">
        <v>1000</v>
      </c>
    </row>
    <row r="1746" spans="1:6" x14ac:dyDescent="0.3">
      <c r="A1746" s="17" t="s">
        <v>1520</v>
      </c>
      <c r="B1746" s="18"/>
      <c r="C1746" s="18"/>
      <c r="D1746" s="18"/>
      <c r="E1746" s="18">
        <v>9000</v>
      </c>
      <c r="F1746" s="18">
        <v>9000</v>
      </c>
    </row>
    <row r="1747" spans="1:6" x14ac:dyDescent="0.3">
      <c r="A1747" s="17" t="s">
        <v>928</v>
      </c>
      <c r="B1747" s="18"/>
      <c r="C1747" s="18">
        <v>20000</v>
      </c>
      <c r="D1747" s="18"/>
      <c r="E1747" s="18"/>
      <c r="F1747" s="18">
        <v>20000</v>
      </c>
    </row>
    <row r="1748" spans="1:6" x14ac:dyDescent="0.3">
      <c r="A1748" s="17" t="s">
        <v>2003</v>
      </c>
      <c r="B1748" s="18"/>
      <c r="C1748" s="18"/>
      <c r="D1748" s="18"/>
      <c r="E1748" s="18">
        <v>50000</v>
      </c>
      <c r="F1748" s="18">
        <v>50000</v>
      </c>
    </row>
    <row r="1749" spans="1:6" x14ac:dyDescent="0.3">
      <c r="A1749" s="17" t="s">
        <v>796</v>
      </c>
      <c r="B1749" s="18"/>
      <c r="C1749" s="18"/>
      <c r="D1749" s="18"/>
      <c r="E1749" s="18">
        <v>14000</v>
      </c>
      <c r="F1749" s="18">
        <v>14000</v>
      </c>
    </row>
    <row r="1750" spans="1:6" x14ac:dyDescent="0.3">
      <c r="A1750" s="17" t="s">
        <v>504</v>
      </c>
      <c r="B1750" s="18"/>
      <c r="C1750" s="18">
        <v>6500</v>
      </c>
      <c r="D1750" s="18"/>
      <c r="E1750" s="18"/>
      <c r="F1750" s="18">
        <v>6500</v>
      </c>
    </row>
    <row r="1751" spans="1:6" x14ac:dyDescent="0.3">
      <c r="A1751" s="17" t="s">
        <v>917</v>
      </c>
      <c r="B1751" s="18"/>
      <c r="C1751" s="18">
        <v>3300</v>
      </c>
      <c r="D1751" s="18"/>
      <c r="E1751" s="18"/>
      <c r="F1751" s="18">
        <v>3300</v>
      </c>
    </row>
    <row r="1752" spans="1:6" x14ac:dyDescent="0.3">
      <c r="A1752" s="17" t="s">
        <v>494</v>
      </c>
      <c r="B1752" s="18"/>
      <c r="C1752" s="18">
        <v>30000</v>
      </c>
      <c r="D1752" s="18"/>
      <c r="E1752" s="18"/>
      <c r="F1752" s="18">
        <v>30000</v>
      </c>
    </row>
    <row r="1753" spans="1:6" x14ac:dyDescent="0.3">
      <c r="A1753" s="17" t="s">
        <v>3411</v>
      </c>
      <c r="B1753" s="18"/>
      <c r="C1753" s="18"/>
      <c r="D1753" s="18"/>
      <c r="E1753" s="18">
        <v>3000</v>
      </c>
      <c r="F1753" s="18">
        <v>3000</v>
      </c>
    </row>
    <row r="1754" spans="1:6" x14ac:dyDescent="0.3">
      <c r="A1754" s="17" t="s">
        <v>2818</v>
      </c>
      <c r="B1754" s="18"/>
      <c r="C1754" s="18"/>
      <c r="D1754" s="18"/>
      <c r="E1754" s="18">
        <v>10000</v>
      </c>
      <c r="F1754" s="18">
        <v>10000</v>
      </c>
    </row>
    <row r="1755" spans="1:6" x14ac:dyDescent="0.3">
      <c r="A1755" s="17" t="s">
        <v>2446</v>
      </c>
      <c r="B1755" s="18"/>
      <c r="C1755" s="18"/>
      <c r="D1755" s="18"/>
      <c r="E1755" s="18">
        <v>5000</v>
      </c>
      <c r="F1755" s="18">
        <v>5000</v>
      </c>
    </row>
    <row r="1756" spans="1:6" x14ac:dyDescent="0.3">
      <c r="A1756" s="17" t="s">
        <v>1625</v>
      </c>
      <c r="B1756" s="18"/>
      <c r="C1756" s="18"/>
      <c r="D1756" s="18"/>
      <c r="E1756" s="18">
        <v>1000</v>
      </c>
      <c r="F1756" s="18">
        <v>1000</v>
      </c>
    </row>
    <row r="1757" spans="1:6" x14ac:dyDescent="0.3">
      <c r="A1757" s="17" t="s">
        <v>1973</v>
      </c>
      <c r="B1757" s="18"/>
      <c r="C1757" s="18"/>
      <c r="D1757" s="18"/>
      <c r="E1757" s="18">
        <v>2500</v>
      </c>
      <c r="F1757" s="18">
        <v>2500</v>
      </c>
    </row>
    <row r="1758" spans="1:6" x14ac:dyDescent="0.3">
      <c r="A1758" s="17" t="s">
        <v>1646</v>
      </c>
      <c r="B1758" s="18"/>
      <c r="C1758" s="18"/>
      <c r="D1758" s="18"/>
      <c r="E1758" s="18">
        <v>5000</v>
      </c>
      <c r="F1758" s="18">
        <v>5000</v>
      </c>
    </row>
    <row r="1759" spans="1:6" x14ac:dyDescent="0.3">
      <c r="A1759" s="17" t="s">
        <v>30</v>
      </c>
      <c r="B1759" s="18"/>
      <c r="C1759" s="18"/>
      <c r="D1759" s="18"/>
      <c r="E1759" s="18">
        <v>12000</v>
      </c>
      <c r="F1759" s="18">
        <v>12000</v>
      </c>
    </row>
    <row r="1760" spans="1:6" x14ac:dyDescent="0.3">
      <c r="A1760" s="17" t="s">
        <v>1238</v>
      </c>
      <c r="B1760" s="18">
        <v>25000</v>
      </c>
      <c r="C1760" s="18"/>
      <c r="D1760" s="18"/>
      <c r="E1760" s="18"/>
      <c r="F1760" s="18">
        <v>25000</v>
      </c>
    </row>
    <row r="1761" spans="1:6" x14ac:dyDescent="0.3">
      <c r="A1761" s="17" t="s">
        <v>2311</v>
      </c>
      <c r="B1761" s="18"/>
      <c r="C1761" s="18"/>
      <c r="D1761" s="18"/>
      <c r="E1761" s="18">
        <v>18500</v>
      </c>
      <c r="F1761" s="18">
        <v>18500</v>
      </c>
    </row>
    <row r="1762" spans="1:6" x14ac:dyDescent="0.3">
      <c r="A1762" s="17" t="s">
        <v>2167</v>
      </c>
      <c r="B1762" s="18"/>
      <c r="C1762" s="18"/>
      <c r="D1762" s="18"/>
      <c r="E1762" s="18">
        <v>2000</v>
      </c>
      <c r="F1762" s="18">
        <v>2000</v>
      </c>
    </row>
    <row r="1763" spans="1:6" x14ac:dyDescent="0.3">
      <c r="A1763" s="17" t="s">
        <v>2148</v>
      </c>
      <c r="B1763" s="18"/>
      <c r="C1763" s="18">
        <v>390000</v>
      </c>
      <c r="D1763" s="18"/>
      <c r="E1763" s="18"/>
      <c r="F1763" s="18">
        <v>390000</v>
      </c>
    </row>
    <row r="1764" spans="1:6" x14ac:dyDescent="0.3">
      <c r="A1764" s="17" t="s">
        <v>1113</v>
      </c>
      <c r="B1764" s="18"/>
      <c r="C1764" s="18">
        <v>88000</v>
      </c>
      <c r="D1764" s="18"/>
      <c r="E1764" s="18"/>
      <c r="F1764" s="18">
        <v>88000</v>
      </c>
    </row>
    <row r="1765" spans="1:6" x14ac:dyDescent="0.3">
      <c r="A1765" s="17" t="s">
        <v>2410</v>
      </c>
      <c r="B1765" s="18"/>
      <c r="C1765" s="18">
        <v>25000</v>
      </c>
      <c r="D1765" s="18"/>
      <c r="E1765" s="18"/>
      <c r="F1765" s="18">
        <v>25000</v>
      </c>
    </row>
    <row r="1766" spans="1:6" x14ac:dyDescent="0.3">
      <c r="A1766" s="17" t="s">
        <v>1613</v>
      </c>
      <c r="B1766" s="18"/>
      <c r="C1766" s="18"/>
      <c r="D1766" s="18"/>
      <c r="E1766" s="18">
        <v>500</v>
      </c>
      <c r="F1766" s="18">
        <v>500</v>
      </c>
    </row>
    <row r="1767" spans="1:6" x14ac:dyDescent="0.3">
      <c r="A1767" s="17" t="s">
        <v>3079</v>
      </c>
      <c r="B1767" s="18"/>
      <c r="C1767" s="18">
        <v>1333666</v>
      </c>
      <c r="D1767" s="18"/>
      <c r="E1767" s="18"/>
      <c r="F1767" s="18">
        <v>1333666</v>
      </c>
    </row>
    <row r="1768" spans="1:6" x14ac:dyDescent="0.3">
      <c r="A1768" s="17" t="s">
        <v>2112</v>
      </c>
      <c r="B1768" s="18"/>
      <c r="C1768" s="18"/>
      <c r="D1768" s="18"/>
      <c r="E1768" s="18">
        <v>2000</v>
      </c>
      <c r="F1768" s="18">
        <v>2000</v>
      </c>
    </row>
    <row r="1769" spans="1:6" x14ac:dyDescent="0.3">
      <c r="A1769" s="17" t="s">
        <v>3909</v>
      </c>
      <c r="B1769" s="18"/>
      <c r="C1769" s="18">
        <v>15000</v>
      </c>
      <c r="D1769" s="18"/>
      <c r="E1769" s="18"/>
      <c r="F1769" s="18">
        <v>15000</v>
      </c>
    </row>
    <row r="1770" spans="1:6" x14ac:dyDescent="0.3">
      <c r="A1770" s="17" t="s">
        <v>1929</v>
      </c>
      <c r="B1770" s="18"/>
      <c r="C1770" s="18"/>
      <c r="D1770" s="18"/>
      <c r="E1770" s="18">
        <v>2550</v>
      </c>
      <c r="F1770" s="18">
        <v>2550</v>
      </c>
    </row>
    <row r="1771" spans="1:6" x14ac:dyDescent="0.3">
      <c r="A1771" s="17" t="s">
        <v>2681</v>
      </c>
      <c r="B1771" s="18"/>
      <c r="C1771" s="18">
        <v>8000</v>
      </c>
      <c r="D1771" s="18"/>
      <c r="E1771" s="18"/>
      <c r="F1771" s="18">
        <v>8000</v>
      </c>
    </row>
    <row r="1772" spans="1:6" x14ac:dyDescent="0.3">
      <c r="A1772" s="17" t="s">
        <v>1939</v>
      </c>
      <c r="B1772" s="18"/>
      <c r="C1772" s="18"/>
      <c r="D1772" s="18"/>
      <c r="E1772" s="18">
        <v>15000</v>
      </c>
      <c r="F1772" s="18">
        <v>15000</v>
      </c>
    </row>
    <row r="1773" spans="1:6" x14ac:dyDescent="0.3">
      <c r="A1773" s="17" t="s">
        <v>3051</v>
      </c>
      <c r="B1773" s="18"/>
      <c r="C1773" s="18">
        <v>3500</v>
      </c>
      <c r="D1773" s="18"/>
      <c r="E1773" s="18"/>
      <c r="F1773" s="18">
        <v>3500</v>
      </c>
    </row>
    <row r="1774" spans="1:6" x14ac:dyDescent="0.3">
      <c r="A1774" s="17" t="s">
        <v>79</v>
      </c>
      <c r="B1774" s="18"/>
      <c r="C1774" s="18"/>
      <c r="D1774" s="18"/>
      <c r="E1774" s="18">
        <v>400</v>
      </c>
      <c r="F1774" s="18">
        <v>400</v>
      </c>
    </row>
    <row r="1775" spans="1:6" x14ac:dyDescent="0.3">
      <c r="A1775" s="17" t="s">
        <v>1669</v>
      </c>
      <c r="B1775" s="18"/>
      <c r="C1775" s="18"/>
      <c r="D1775" s="18"/>
      <c r="E1775" s="18">
        <v>8000</v>
      </c>
      <c r="F1775" s="18">
        <v>8000</v>
      </c>
    </row>
    <row r="1776" spans="1:6" x14ac:dyDescent="0.3">
      <c r="A1776" s="17" t="s">
        <v>2299</v>
      </c>
      <c r="B1776" s="18"/>
      <c r="C1776" s="18"/>
      <c r="D1776" s="18"/>
      <c r="E1776" s="18">
        <v>30000</v>
      </c>
      <c r="F1776" s="18">
        <v>30000</v>
      </c>
    </row>
    <row r="1777" spans="1:6" x14ac:dyDescent="0.3">
      <c r="A1777" s="17" t="s">
        <v>358</v>
      </c>
      <c r="B1777" s="18"/>
      <c r="C1777" s="18"/>
      <c r="D1777" s="18"/>
      <c r="E1777" s="18">
        <v>15000</v>
      </c>
      <c r="F1777" s="18">
        <v>15000</v>
      </c>
    </row>
    <row r="1778" spans="1:6" x14ac:dyDescent="0.3">
      <c r="A1778" s="17" t="s">
        <v>2482</v>
      </c>
      <c r="B1778" s="18"/>
      <c r="C1778" s="18"/>
      <c r="D1778" s="18"/>
      <c r="E1778" s="18">
        <v>1000</v>
      </c>
      <c r="F1778" s="18">
        <v>1000</v>
      </c>
    </row>
    <row r="1779" spans="1:6" x14ac:dyDescent="0.3">
      <c r="A1779" s="17" t="s">
        <v>3924</v>
      </c>
      <c r="B1779" s="18"/>
      <c r="C1779" s="18">
        <v>2500</v>
      </c>
      <c r="D1779" s="18"/>
      <c r="E1779" s="18"/>
      <c r="F1779" s="18">
        <v>2500</v>
      </c>
    </row>
    <row r="1780" spans="1:6" x14ac:dyDescent="0.3">
      <c r="A1780" s="17" t="s">
        <v>1704</v>
      </c>
      <c r="B1780" s="18"/>
      <c r="C1780" s="18">
        <v>5000</v>
      </c>
      <c r="D1780" s="18"/>
      <c r="E1780" s="18"/>
      <c r="F1780" s="18">
        <v>5000</v>
      </c>
    </row>
    <row r="1781" spans="1:6" x14ac:dyDescent="0.3">
      <c r="A1781" s="17" t="s">
        <v>2406</v>
      </c>
      <c r="B1781" s="18"/>
      <c r="C1781" s="18">
        <v>5000</v>
      </c>
      <c r="D1781" s="18"/>
      <c r="E1781" s="18"/>
      <c r="F1781" s="18">
        <v>5000</v>
      </c>
    </row>
    <row r="1782" spans="1:6" x14ac:dyDescent="0.3">
      <c r="A1782" s="17" t="s">
        <v>113</v>
      </c>
      <c r="B1782" s="18"/>
      <c r="C1782" s="18"/>
      <c r="D1782" s="18"/>
      <c r="E1782" s="18">
        <v>3500</v>
      </c>
      <c r="F1782" s="18">
        <v>3500</v>
      </c>
    </row>
    <row r="1783" spans="1:6" x14ac:dyDescent="0.3">
      <c r="A1783" s="17" t="s">
        <v>2861</v>
      </c>
      <c r="B1783" s="18"/>
      <c r="C1783" s="18">
        <v>250</v>
      </c>
      <c r="D1783" s="18"/>
      <c r="E1783" s="18"/>
      <c r="F1783" s="18">
        <v>250</v>
      </c>
    </row>
    <row r="1784" spans="1:6" x14ac:dyDescent="0.3">
      <c r="A1784" s="17" t="s">
        <v>4071</v>
      </c>
      <c r="B1784" s="18"/>
      <c r="C1784" s="18">
        <v>2000</v>
      </c>
      <c r="D1784" s="18"/>
      <c r="E1784" s="18"/>
      <c r="F1784" s="18">
        <v>2000</v>
      </c>
    </row>
    <row r="1785" spans="1:6" x14ac:dyDescent="0.3">
      <c r="A1785" s="17" t="s">
        <v>2256</v>
      </c>
      <c r="B1785" s="18"/>
      <c r="C1785" s="18"/>
      <c r="D1785" s="18"/>
      <c r="E1785" s="18">
        <v>3950</v>
      </c>
      <c r="F1785" s="18">
        <v>3950</v>
      </c>
    </row>
    <row r="1786" spans="1:6" x14ac:dyDescent="0.3">
      <c r="A1786" s="17" t="s">
        <v>1337</v>
      </c>
      <c r="B1786" s="18">
        <v>100000</v>
      </c>
      <c r="C1786" s="18"/>
      <c r="D1786" s="18"/>
      <c r="E1786" s="18"/>
      <c r="F1786" s="18">
        <v>100000</v>
      </c>
    </row>
    <row r="1787" spans="1:6" x14ac:dyDescent="0.3">
      <c r="A1787" s="17" t="s">
        <v>768</v>
      </c>
      <c r="B1787" s="18"/>
      <c r="C1787" s="18">
        <v>5000</v>
      </c>
      <c r="D1787" s="18"/>
      <c r="E1787" s="18"/>
      <c r="F1787" s="18">
        <v>5000</v>
      </c>
    </row>
    <row r="1788" spans="1:6" x14ac:dyDescent="0.3">
      <c r="A1788" s="17" t="s">
        <v>4007</v>
      </c>
      <c r="B1788" s="18"/>
      <c r="C1788" s="18">
        <v>250</v>
      </c>
      <c r="D1788" s="18"/>
      <c r="E1788" s="18"/>
      <c r="F1788" s="18">
        <v>250</v>
      </c>
    </row>
    <row r="1789" spans="1:6" x14ac:dyDescent="0.3">
      <c r="A1789" s="17" t="s">
        <v>2683</v>
      </c>
      <c r="B1789" s="18"/>
      <c r="C1789" s="18">
        <v>15000</v>
      </c>
      <c r="D1789" s="18"/>
      <c r="E1789" s="18"/>
      <c r="F1789" s="18">
        <v>15000</v>
      </c>
    </row>
    <row r="1790" spans="1:6" x14ac:dyDescent="0.3">
      <c r="A1790" s="17" t="s">
        <v>1756</v>
      </c>
      <c r="B1790" s="18"/>
      <c r="C1790" s="18"/>
      <c r="D1790" s="18"/>
      <c r="E1790" s="18">
        <v>25</v>
      </c>
      <c r="F1790" s="18">
        <v>25</v>
      </c>
    </row>
    <row r="1791" spans="1:6" x14ac:dyDescent="0.3">
      <c r="A1791" s="17" t="s">
        <v>131</v>
      </c>
      <c r="B1791" s="18">
        <v>20000</v>
      </c>
      <c r="C1791" s="18"/>
      <c r="D1791" s="18"/>
      <c r="E1791" s="18"/>
      <c r="F1791" s="18">
        <v>20000</v>
      </c>
    </row>
    <row r="1792" spans="1:6" x14ac:dyDescent="0.3">
      <c r="A1792" s="17" t="s">
        <v>1721</v>
      </c>
      <c r="B1792" s="18"/>
      <c r="C1792" s="18">
        <v>4000</v>
      </c>
      <c r="D1792" s="18"/>
      <c r="E1792" s="18"/>
      <c r="F1792" s="18">
        <v>4000</v>
      </c>
    </row>
    <row r="1793" spans="1:6" x14ac:dyDescent="0.3">
      <c r="A1793" s="17" t="s">
        <v>879</v>
      </c>
      <c r="B1793" s="18"/>
      <c r="C1793" s="18">
        <v>5000</v>
      </c>
      <c r="D1793" s="18"/>
      <c r="E1793" s="18"/>
      <c r="F1793" s="18">
        <v>5000</v>
      </c>
    </row>
    <row r="1794" spans="1:6" x14ac:dyDescent="0.3">
      <c r="A1794" s="17" t="s">
        <v>1311</v>
      </c>
      <c r="B1794" s="18">
        <v>20000</v>
      </c>
      <c r="C1794" s="18"/>
      <c r="D1794" s="18"/>
      <c r="E1794" s="18"/>
      <c r="F1794" s="18">
        <v>20000</v>
      </c>
    </row>
    <row r="1795" spans="1:6" x14ac:dyDescent="0.3">
      <c r="A1795" s="17" t="s">
        <v>2844</v>
      </c>
      <c r="B1795" s="18"/>
      <c r="C1795" s="18">
        <v>550</v>
      </c>
      <c r="D1795" s="18"/>
      <c r="E1795" s="18"/>
      <c r="F1795" s="18">
        <v>550</v>
      </c>
    </row>
    <row r="1796" spans="1:6" x14ac:dyDescent="0.3">
      <c r="A1796" s="17" t="s">
        <v>3149</v>
      </c>
      <c r="B1796" s="18"/>
      <c r="C1796" s="18"/>
      <c r="D1796" s="18"/>
      <c r="E1796" s="18">
        <v>1250</v>
      </c>
      <c r="F1796" s="18">
        <v>1250</v>
      </c>
    </row>
    <row r="1797" spans="1:6" x14ac:dyDescent="0.3">
      <c r="A1797" s="17" t="s">
        <v>961</v>
      </c>
      <c r="B1797" s="18"/>
      <c r="C1797" s="18">
        <v>55650</v>
      </c>
      <c r="D1797" s="18"/>
      <c r="E1797" s="18"/>
      <c r="F1797" s="18">
        <v>55650</v>
      </c>
    </row>
    <row r="1798" spans="1:6" x14ac:dyDescent="0.3">
      <c r="A1798" s="17" t="s">
        <v>2614</v>
      </c>
      <c r="B1798" s="18"/>
      <c r="C1798" s="18"/>
      <c r="D1798" s="18"/>
      <c r="E1798" s="18">
        <v>10500</v>
      </c>
      <c r="F1798" s="18">
        <v>10500</v>
      </c>
    </row>
    <row r="1799" spans="1:6" x14ac:dyDescent="0.3">
      <c r="A1799" s="17" t="s">
        <v>3264</v>
      </c>
      <c r="B1799" s="18"/>
      <c r="C1799" s="18"/>
      <c r="D1799" s="18"/>
      <c r="E1799" s="18">
        <v>2500</v>
      </c>
      <c r="F1799" s="18">
        <v>2500</v>
      </c>
    </row>
    <row r="1800" spans="1:6" x14ac:dyDescent="0.3">
      <c r="A1800" s="17" t="s">
        <v>1077</v>
      </c>
      <c r="B1800" s="18"/>
      <c r="C1800" s="18">
        <v>75000</v>
      </c>
      <c r="D1800" s="18"/>
      <c r="E1800" s="18"/>
      <c r="F1800" s="18">
        <v>75000</v>
      </c>
    </row>
    <row r="1801" spans="1:6" x14ac:dyDescent="0.3">
      <c r="A1801" s="17" t="s">
        <v>1194</v>
      </c>
      <c r="B1801" s="18"/>
      <c r="C1801" s="18"/>
      <c r="D1801" s="18"/>
      <c r="E1801" s="18">
        <v>21000</v>
      </c>
      <c r="F1801" s="18">
        <v>21000</v>
      </c>
    </row>
    <row r="1802" spans="1:6" x14ac:dyDescent="0.3">
      <c r="A1802" s="17" t="s">
        <v>1886</v>
      </c>
      <c r="B1802" s="18"/>
      <c r="C1802" s="18"/>
      <c r="D1802" s="18"/>
      <c r="E1802" s="18">
        <v>4575</v>
      </c>
      <c r="F1802" s="18">
        <v>4575</v>
      </c>
    </row>
    <row r="1803" spans="1:6" x14ac:dyDescent="0.3">
      <c r="A1803" s="17" t="s">
        <v>3011</v>
      </c>
      <c r="B1803" s="18"/>
      <c r="C1803" s="18"/>
      <c r="D1803" s="18"/>
      <c r="E1803" s="18">
        <v>300</v>
      </c>
      <c r="F1803" s="18">
        <v>300</v>
      </c>
    </row>
    <row r="1804" spans="1:6" x14ac:dyDescent="0.3">
      <c r="A1804" s="17" t="s">
        <v>1186</v>
      </c>
      <c r="B1804" s="18"/>
      <c r="C1804" s="18"/>
      <c r="D1804" s="18"/>
      <c r="E1804" s="18">
        <v>12500</v>
      </c>
      <c r="F1804" s="18">
        <v>12500</v>
      </c>
    </row>
    <row r="1805" spans="1:6" x14ac:dyDescent="0.3">
      <c r="A1805" s="17" t="s">
        <v>2923</v>
      </c>
      <c r="B1805" s="18"/>
      <c r="C1805" s="18"/>
      <c r="D1805" s="18"/>
      <c r="E1805" s="18">
        <v>300</v>
      </c>
      <c r="F1805" s="18">
        <v>300</v>
      </c>
    </row>
    <row r="1806" spans="1:6" x14ac:dyDescent="0.3">
      <c r="A1806" s="17" t="s">
        <v>2938</v>
      </c>
      <c r="B1806" s="18"/>
      <c r="C1806" s="18"/>
      <c r="D1806" s="18"/>
      <c r="E1806" s="18">
        <v>4000</v>
      </c>
      <c r="F1806" s="18">
        <v>4000</v>
      </c>
    </row>
    <row r="1807" spans="1:6" x14ac:dyDescent="0.3">
      <c r="A1807" s="17" t="s">
        <v>1478</v>
      </c>
      <c r="B1807" s="18"/>
      <c r="C1807" s="18"/>
      <c r="D1807" s="18"/>
      <c r="E1807" s="18">
        <v>30000</v>
      </c>
      <c r="F1807" s="18">
        <v>30000</v>
      </c>
    </row>
    <row r="1808" spans="1:6" x14ac:dyDescent="0.3">
      <c r="A1808" s="17" t="s">
        <v>325</v>
      </c>
      <c r="B1808" s="18"/>
      <c r="C1808" s="18"/>
      <c r="D1808" s="18"/>
      <c r="E1808" s="18">
        <v>8500</v>
      </c>
      <c r="F1808" s="18">
        <v>8500</v>
      </c>
    </row>
    <row r="1809" spans="1:6" x14ac:dyDescent="0.3">
      <c r="A1809" s="17" t="s">
        <v>3260</v>
      </c>
      <c r="B1809" s="18"/>
      <c r="C1809" s="18"/>
      <c r="D1809" s="18"/>
      <c r="E1809" s="18">
        <v>5000</v>
      </c>
      <c r="F1809" s="18">
        <v>5000</v>
      </c>
    </row>
    <row r="1810" spans="1:6" x14ac:dyDescent="0.3">
      <c r="A1810" s="17" t="s">
        <v>2284</v>
      </c>
      <c r="B1810" s="18"/>
      <c r="C1810" s="18"/>
      <c r="D1810" s="18"/>
      <c r="E1810" s="18">
        <v>3000</v>
      </c>
      <c r="F1810" s="18">
        <v>3000</v>
      </c>
    </row>
    <row r="1811" spans="1:6" x14ac:dyDescent="0.3">
      <c r="A1811" s="17" t="s">
        <v>2301</v>
      </c>
      <c r="B1811" s="18"/>
      <c r="C1811" s="18"/>
      <c r="D1811" s="18"/>
      <c r="E1811" s="18">
        <v>800</v>
      </c>
      <c r="F1811" s="18">
        <v>800</v>
      </c>
    </row>
    <row r="1812" spans="1:6" x14ac:dyDescent="0.3">
      <c r="A1812" s="17" t="s">
        <v>1783</v>
      </c>
      <c r="B1812" s="18"/>
      <c r="C1812" s="18">
        <v>35000</v>
      </c>
      <c r="D1812" s="18"/>
      <c r="E1812" s="18"/>
      <c r="F1812" s="18">
        <v>35000</v>
      </c>
    </row>
    <row r="1813" spans="1:6" x14ac:dyDescent="0.3">
      <c r="A1813" s="17" t="s">
        <v>2379</v>
      </c>
      <c r="B1813" s="18">
        <v>110000</v>
      </c>
      <c r="C1813" s="18"/>
      <c r="D1813" s="18"/>
      <c r="E1813" s="18"/>
      <c r="F1813" s="18">
        <v>110000</v>
      </c>
    </row>
    <row r="1814" spans="1:6" x14ac:dyDescent="0.3">
      <c r="A1814" s="17" t="s">
        <v>2519</v>
      </c>
      <c r="B1814" s="18"/>
      <c r="C1814" s="18">
        <v>150000</v>
      </c>
      <c r="D1814" s="18"/>
      <c r="E1814" s="18"/>
      <c r="F1814" s="18">
        <v>150000</v>
      </c>
    </row>
    <row r="1815" spans="1:6" x14ac:dyDescent="0.3">
      <c r="A1815" s="17" t="s">
        <v>1797</v>
      </c>
      <c r="B1815" s="18"/>
      <c r="C1815" s="18">
        <v>19000</v>
      </c>
      <c r="D1815" s="18"/>
      <c r="E1815" s="18"/>
      <c r="F1815" s="18">
        <v>19000</v>
      </c>
    </row>
    <row r="1816" spans="1:6" x14ac:dyDescent="0.3">
      <c r="A1816" s="17" t="s">
        <v>637</v>
      </c>
      <c r="B1816" s="18">
        <v>2000</v>
      </c>
      <c r="C1816" s="18"/>
      <c r="D1816" s="18"/>
      <c r="E1816" s="18"/>
      <c r="F1816" s="18">
        <v>2000</v>
      </c>
    </row>
    <row r="1817" spans="1:6" x14ac:dyDescent="0.3">
      <c r="A1817" s="17" t="s">
        <v>1645</v>
      </c>
      <c r="B1817" s="18"/>
      <c r="C1817" s="18"/>
      <c r="D1817" s="18"/>
      <c r="E1817" s="18">
        <v>10000</v>
      </c>
      <c r="F1817" s="18">
        <v>10000</v>
      </c>
    </row>
    <row r="1818" spans="1:6" x14ac:dyDescent="0.3">
      <c r="A1818" s="17" t="s">
        <v>550</v>
      </c>
      <c r="B1818" s="18"/>
      <c r="C1818" s="18">
        <v>2500</v>
      </c>
      <c r="D1818" s="18"/>
      <c r="E1818" s="18"/>
      <c r="F1818" s="18">
        <v>2500</v>
      </c>
    </row>
    <row r="1819" spans="1:6" x14ac:dyDescent="0.3">
      <c r="A1819" s="17" t="s">
        <v>3608</v>
      </c>
      <c r="B1819" s="18"/>
      <c r="C1819" s="18"/>
      <c r="D1819" s="18"/>
      <c r="E1819" s="18">
        <v>1960</v>
      </c>
      <c r="F1819" s="18">
        <v>1960</v>
      </c>
    </row>
    <row r="1820" spans="1:6" x14ac:dyDescent="0.3">
      <c r="A1820" s="17" t="s">
        <v>2010</v>
      </c>
      <c r="B1820" s="18"/>
      <c r="C1820" s="18"/>
      <c r="D1820" s="18"/>
      <c r="E1820" s="18">
        <v>50000</v>
      </c>
      <c r="F1820" s="18">
        <v>50000</v>
      </c>
    </row>
    <row r="1821" spans="1:6" x14ac:dyDescent="0.3">
      <c r="A1821" s="17" t="s">
        <v>1367</v>
      </c>
      <c r="B1821" s="18"/>
      <c r="C1821" s="18"/>
      <c r="D1821" s="18"/>
      <c r="E1821" s="18">
        <v>7500</v>
      </c>
      <c r="F1821" s="18">
        <v>7500</v>
      </c>
    </row>
    <row r="1822" spans="1:6" x14ac:dyDescent="0.3">
      <c r="A1822" s="17" t="s">
        <v>3281</v>
      </c>
      <c r="B1822" s="18"/>
      <c r="C1822" s="18"/>
      <c r="D1822" s="18"/>
      <c r="E1822" s="18">
        <v>5000</v>
      </c>
      <c r="F1822" s="18">
        <v>5000</v>
      </c>
    </row>
    <row r="1823" spans="1:6" x14ac:dyDescent="0.3">
      <c r="A1823" s="17" t="s">
        <v>1681</v>
      </c>
      <c r="B1823" s="18"/>
      <c r="C1823" s="18"/>
      <c r="D1823" s="18"/>
      <c r="E1823" s="18">
        <v>1000</v>
      </c>
      <c r="F1823" s="18">
        <v>1000</v>
      </c>
    </row>
    <row r="1824" spans="1:6" x14ac:dyDescent="0.3">
      <c r="A1824" s="17" t="s">
        <v>1099</v>
      </c>
      <c r="B1824" s="18"/>
      <c r="C1824" s="18">
        <v>25000</v>
      </c>
      <c r="D1824" s="18"/>
      <c r="E1824" s="18"/>
      <c r="F1824" s="18">
        <v>25000</v>
      </c>
    </row>
    <row r="1825" spans="1:6" x14ac:dyDescent="0.3">
      <c r="A1825" s="17" t="s">
        <v>1357</v>
      </c>
      <c r="B1825" s="18"/>
      <c r="C1825" s="18"/>
      <c r="D1825" s="18"/>
      <c r="E1825" s="18">
        <v>3400</v>
      </c>
      <c r="F1825" s="18">
        <v>3400</v>
      </c>
    </row>
    <row r="1826" spans="1:6" x14ac:dyDescent="0.3">
      <c r="A1826" s="17" t="s">
        <v>1568</v>
      </c>
      <c r="B1826" s="18">
        <v>8500</v>
      </c>
      <c r="C1826" s="18"/>
      <c r="D1826" s="18"/>
      <c r="E1826" s="18"/>
      <c r="F1826" s="18">
        <v>8500</v>
      </c>
    </row>
    <row r="1827" spans="1:6" x14ac:dyDescent="0.3">
      <c r="A1827" s="17" t="s">
        <v>2453</v>
      </c>
      <c r="B1827" s="18"/>
      <c r="C1827" s="18"/>
      <c r="D1827" s="18"/>
      <c r="E1827" s="18">
        <v>600</v>
      </c>
      <c r="F1827" s="18">
        <v>600</v>
      </c>
    </row>
    <row r="1828" spans="1:6" x14ac:dyDescent="0.3">
      <c r="A1828" s="17" t="s">
        <v>2484</v>
      </c>
      <c r="B1828" s="18"/>
      <c r="C1828" s="18"/>
      <c r="D1828" s="18"/>
      <c r="E1828" s="18">
        <v>3500</v>
      </c>
      <c r="F1828" s="18">
        <v>3500</v>
      </c>
    </row>
    <row r="1829" spans="1:6" x14ac:dyDescent="0.3">
      <c r="A1829" s="17" t="s">
        <v>1621</v>
      </c>
      <c r="B1829" s="18"/>
      <c r="C1829" s="18"/>
      <c r="D1829" s="18"/>
      <c r="E1829" s="18">
        <v>1000</v>
      </c>
      <c r="F1829" s="18">
        <v>1000</v>
      </c>
    </row>
    <row r="1830" spans="1:6" x14ac:dyDescent="0.3">
      <c r="A1830" s="17" t="s">
        <v>1837</v>
      </c>
      <c r="B1830" s="18"/>
      <c r="C1830" s="18"/>
      <c r="D1830" s="18"/>
      <c r="E1830" s="18">
        <v>5000</v>
      </c>
      <c r="F1830" s="18">
        <v>5000</v>
      </c>
    </row>
    <row r="1831" spans="1:6" x14ac:dyDescent="0.3">
      <c r="A1831" s="17" t="s">
        <v>3064</v>
      </c>
      <c r="B1831" s="18"/>
      <c r="C1831" s="18">
        <v>75000</v>
      </c>
      <c r="D1831" s="18"/>
      <c r="E1831" s="18"/>
      <c r="F1831" s="18">
        <v>75000</v>
      </c>
    </row>
    <row r="1832" spans="1:6" x14ac:dyDescent="0.3">
      <c r="A1832" s="17" t="s">
        <v>2212</v>
      </c>
      <c r="B1832" s="18"/>
      <c r="C1832" s="18"/>
      <c r="D1832" s="18"/>
      <c r="E1832" s="18">
        <v>2500</v>
      </c>
      <c r="F1832" s="18">
        <v>2500</v>
      </c>
    </row>
    <row r="1833" spans="1:6" x14ac:dyDescent="0.3">
      <c r="A1833" s="17" t="s">
        <v>1902</v>
      </c>
      <c r="B1833" s="18"/>
      <c r="C1833" s="18">
        <v>99000</v>
      </c>
      <c r="D1833" s="18"/>
      <c r="E1833" s="18"/>
      <c r="F1833" s="18">
        <v>99000</v>
      </c>
    </row>
    <row r="1834" spans="1:6" x14ac:dyDescent="0.3">
      <c r="A1834" s="17" t="s">
        <v>592</v>
      </c>
      <c r="B1834" s="18"/>
      <c r="C1834" s="18">
        <v>100000</v>
      </c>
      <c r="D1834" s="18"/>
      <c r="E1834" s="18"/>
      <c r="F1834" s="18">
        <v>100000</v>
      </c>
    </row>
    <row r="1835" spans="1:6" x14ac:dyDescent="0.3">
      <c r="A1835" s="17" t="s">
        <v>640</v>
      </c>
      <c r="B1835" s="18">
        <v>1000000</v>
      </c>
      <c r="C1835" s="18"/>
      <c r="D1835" s="18"/>
      <c r="E1835" s="18"/>
      <c r="F1835" s="18">
        <v>1000000</v>
      </c>
    </row>
    <row r="1836" spans="1:6" x14ac:dyDescent="0.3">
      <c r="A1836" s="17" t="s">
        <v>2775</v>
      </c>
      <c r="B1836" s="18"/>
      <c r="C1836" s="18">
        <v>5000</v>
      </c>
      <c r="D1836" s="18"/>
      <c r="E1836" s="18"/>
      <c r="F1836" s="18">
        <v>5000</v>
      </c>
    </row>
    <row r="1837" spans="1:6" x14ac:dyDescent="0.3">
      <c r="A1837" s="17" t="s">
        <v>3112</v>
      </c>
      <c r="B1837" s="18"/>
      <c r="C1837" s="18">
        <v>11000</v>
      </c>
      <c r="D1837" s="18"/>
      <c r="E1837" s="18"/>
      <c r="F1837" s="18">
        <v>11000</v>
      </c>
    </row>
    <row r="1838" spans="1:6" x14ac:dyDescent="0.3">
      <c r="A1838" s="17" t="s">
        <v>988</v>
      </c>
      <c r="B1838" s="18"/>
      <c r="C1838" s="18">
        <v>50000</v>
      </c>
      <c r="D1838" s="18"/>
      <c r="E1838" s="18"/>
      <c r="F1838" s="18">
        <v>50000</v>
      </c>
    </row>
    <row r="1839" spans="1:6" x14ac:dyDescent="0.3">
      <c r="A1839" s="17" t="s">
        <v>826</v>
      </c>
      <c r="B1839" s="18"/>
      <c r="C1839" s="18"/>
      <c r="D1839" s="18"/>
      <c r="E1839" s="18">
        <v>12500</v>
      </c>
      <c r="F1839" s="18">
        <v>12500</v>
      </c>
    </row>
    <row r="1840" spans="1:6" x14ac:dyDescent="0.3">
      <c r="A1840" s="17" t="s">
        <v>2384</v>
      </c>
      <c r="B1840" s="18">
        <v>10000</v>
      </c>
      <c r="C1840" s="18"/>
      <c r="D1840" s="18"/>
      <c r="E1840" s="18"/>
      <c r="F1840" s="18">
        <v>10000</v>
      </c>
    </row>
    <row r="1841" spans="1:6" x14ac:dyDescent="0.3">
      <c r="A1841" s="17" t="s">
        <v>70</v>
      </c>
      <c r="B1841" s="18"/>
      <c r="C1841" s="18"/>
      <c r="D1841" s="18"/>
      <c r="E1841" s="18">
        <v>600</v>
      </c>
      <c r="F1841" s="18">
        <v>600</v>
      </c>
    </row>
    <row r="1842" spans="1:6" x14ac:dyDescent="0.3">
      <c r="A1842" s="17" t="s">
        <v>3209</v>
      </c>
      <c r="B1842" s="18"/>
      <c r="C1842" s="18"/>
      <c r="D1842" s="18"/>
      <c r="E1842" s="18">
        <v>9500</v>
      </c>
      <c r="F1842" s="18">
        <v>9500</v>
      </c>
    </row>
    <row r="1843" spans="1:6" x14ac:dyDescent="0.3">
      <c r="A1843" s="17" t="s">
        <v>3340</v>
      </c>
      <c r="B1843" s="18"/>
      <c r="C1843" s="18"/>
      <c r="D1843" s="18"/>
      <c r="E1843" s="18">
        <v>3000</v>
      </c>
      <c r="F1843" s="18">
        <v>3000</v>
      </c>
    </row>
    <row r="1844" spans="1:6" x14ac:dyDescent="0.3">
      <c r="A1844" s="17" t="s">
        <v>2142</v>
      </c>
      <c r="B1844" s="18"/>
      <c r="C1844" s="18">
        <v>15000</v>
      </c>
      <c r="D1844" s="18"/>
      <c r="E1844" s="18"/>
      <c r="F1844" s="18">
        <v>15000</v>
      </c>
    </row>
    <row r="1845" spans="1:6" x14ac:dyDescent="0.3">
      <c r="A1845" s="17" t="s">
        <v>3472</v>
      </c>
      <c r="B1845" s="18"/>
      <c r="C1845" s="18"/>
      <c r="D1845" s="18"/>
      <c r="E1845" s="18">
        <v>4900</v>
      </c>
      <c r="F1845" s="18">
        <v>4900</v>
      </c>
    </row>
    <row r="1846" spans="1:6" x14ac:dyDescent="0.3">
      <c r="A1846" s="17" t="s">
        <v>2232</v>
      </c>
      <c r="B1846" s="18"/>
      <c r="C1846" s="18"/>
      <c r="D1846" s="18"/>
      <c r="E1846" s="18">
        <v>2500</v>
      </c>
      <c r="F1846" s="18">
        <v>2500</v>
      </c>
    </row>
    <row r="1847" spans="1:6" x14ac:dyDescent="0.3">
      <c r="A1847" s="17" t="s">
        <v>1075</v>
      </c>
      <c r="B1847" s="18"/>
      <c r="C1847" s="18">
        <v>54000</v>
      </c>
      <c r="D1847" s="18"/>
      <c r="E1847" s="18"/>
      <c r="F1847" s="18">
        <v>54000</v>
      </c>
    </row>
    <row r="1848" spans="1:6" x14ac:dyDescent="0.3">
      <c r="A1848" s="17" t="s">
        <v>207</v>
      </c>
      <c r="B1848" s="18"/>
      <c r="C1848" s="18">
        <v>8000</v>
      </c>
      <c r="D1848" s="18"/>
      <c r="E1848" s="18"/>
      <c r="F1848" s="18">
        <v>8000</v>
      </c>
    </row>
    <row r="1849" spans="1:6" x14ac:dyDescent="0.3">
      <c r="A1849" s="17" t="s">
        <v>1461</v>
      </c>
      <c r="B1849" s="18">
        <v>25000000</v>
      </c>
      <c r="C1849" s="18"/>
      <c r="D1849" s="18"/>
      <c r="E1849" s="18"/>
      <c r="F1849" s="18">
        <v>25000000</v>
      </c>
    </row>
    <row r="1850" spans="1:6" x14ac:dyDescent="0.3">
      <c r="A1850" s="17" t="s">
        <v>3437</v>
      </c>
      <c r="B1850" s="18"/>
      <c r="C1850" s="18"/>
      <c r="D1850" s="18"/>
      <c r="E1850" s="18">
        <v>2500</v>
      </c>
      <c r="F1850" s="18">
        <v>2500</v>
      </c>
    </row>
    <row r="1851" spans="1:6" x14ac:dyDescent="0.3">
      <c r="A1851" s="17" t="s">
        <v>975</v>
      </c>
      <c r="B1851" s="18"/>
      <c r="C1851" s="18">
        <v>50000</v>
      </c>
      <c r="D1851" s="18"/>
      <c r="E1851" s="18"/>
      <c r="F1851" s="18">
        <v>50000</v>
      </c>
    </row>
    <row r="1852" spans="1:6" x14ac:dyDescent="0.3">
      <c r="A1852" s="17" t="s">
        <v>3900</v>
      </c>
      <c r="B1852" s="18"/>
      <c r="C1852" s="18">
        <v>1500</v>
      </c>
      <c r="D1852" s="18"/>
      <c r="E1852" s="18"/>
      <c r="F1852" s="18">
        <v>1500</v>
      </c>
    </row>
    <row r="1853" spans="1:6" x14ac:dyDescent="0.3">
      <c r="A1853" s="17" t="s">
        <v>2048</v>
      </c>
      <c r="B1853" s="18"/>
      <c r="C1853" s="18"/>
      <c r="D1853" s="18"/>
      <c r="E1853" s="18">
        <v>98000</v>
      </c>
      <c r="F1853" s="18">
        <v>98000</v>
      </c>
    </row>
    <row r="1854" spans="1:6" x14ac:dyDescent="0.3">
      <c r="A1854" s="17" t="s">
        <v>54</v>
      </c>
      <c r="B1854" s="18"/>
      <c r="C1854" s="18"/>
      <c r="D1854" s="18"/>
      <c r="E1854" s="18">
        <v>10000</v>
      </c>
      <c r="F1854" s="18">
        <v>10000</v>
      </c>
    </row>
    <row r="1855" spans="1:6" x14ac:dyDescent="0.3">
      <c r="A1855" s="17" t="s">
        <v>281</v>
      </c>
      <c r="B1855" s="18"/>
      <c r="C1855" s="18"/>
      <c r="D1855" s="18"/>
      <c r="E1855" s="18">
        <v>75000</v>
      </c>
      <c r="F1855" s="18">
        <v>75000</v>
      </c>
    </row>
    <row r="1856" spans="1:6" x14ac:dyDescent="0.3">
      <c r="A1856" s="17" t="s">
        <v>2328</v>
      </c>
      <c r="B1856" s="18"/>
      <c r="C1856" s="18"/>
      <c r="D1856" s="18"/>
      <c r="E1856" s="18">
        <v>35000</v>
      </c>
      <c r="F1856" s="18">
        <v>35000</v>
      </c>
    </row>
    <row r="1857" spans="1:6" x14ac:dyDescent="0.3">
      <c r="A1857" s="17" t="s">
        <v>2726</v>
      </c>
      <c r="B1857" s="18"/>
      <c r="C1857" s="18"/>
      <c r="D1857" s="18"/>
      <c r="E1857" s="18">
        <v>100000</v>
      </c>
      <c r="F1857" s="18">
        <v>100000</v>
      </c>
    </row>
    <row r="1858" spans="1:6" x14ac:dyDescent="0.3">
      <c r="A1858" s="17" t="s">
        <v>1662</v>
      </c>
      <c r="B1858" s="18"/>
      <c r="C1858" s="18"/>
      <c r="D1858" s="18"/>
      <c r="E1858" s="18">
        <v>7900</v>
      </c>
      <c r="F1858" s="18">
        <v>7900</v>
      </c>
    </row>
    <row r="1859" spans="1:6" x14ac:dyDescent="0.3">
      <c r="A1859" s="17" t="s">
        <v>935</v>
      </c>
      <c r="B1859" s="18"/>
      <c r="C1859" s="18">
        <v>5000</v>
      </c>
      <c r="D1859" s="18"/>
      <c r="E1859" s="18"/>
      <c r="F1859" s="18">
        <v>5000</v>
      </c>
    </row>
    <row r="1860" spans="1:6" x14ac:dyDescent="0.3">
      <c r="A1860" s="17" t="s">
        <v>3668</v>
      </c>
      <c r="B1860" s="18"/>
      <c r="C1860" s="18"/>
      <c r="D1860" s="18"/>
      <c r="E1860" s="18">
        <v>3500</v>
      </c>
      <c r="F1860" s="18">
        <v>3500</v>
      </c>
    </row>
    <row r="1861" spans="1:6" x14ac:dyDescent="0.3">
      <c r="A1861" s="17" t="s">
        <v>2037</v>
      </c>
      <c r="B1861" s="18"/>
      <c r="C1861" s="18"/>
      <c r="D1861" s="18"/>
      <c r="E1861" s="18">
        <v>30000</v>
      </c>
      <c r="F1861" s="18">
        <v>30000</v>
      </c>
    </row>
    <row r="1862" spans="1:6" x14ac:dyDescent="0.3">
      <c r="A1862" s="17" t="s">
        <v>2593</v>
      </c>
      <c r="B1862" s="18"/>
      <c r="C1862" s="18">
        <v>10000</v>
      </c>
      <c r="D1862" s="18"/>
      <c r="E1862" s="18"/>
      <c r="F1862" s="18">
        <v>10000</v>
      </c>
    </row>
    <row r="1863" spans="1:6" x14ac:dyDescent="0.3">
      <c r="A1863" s="17" t="s">
        <v>4095</v>
      </c>
      <c r="B1863" s="18"/>
      <c r="C1863" s="18">
        <v>4500</v>
      </c>
      <c r="D1863" s="18"/>
      <c r="E1863" s="18"/>
      <c r="F1863" s="18">
        <v>4500</v>
      </c>
    </row>
    <row r="1864" spans="1:6" x14ac:dyDescent="0.3">
      <c r="A1864" s="17" t="s">
        <v>269</v>
      </c>
      <c r="B1864" s="18"/>
      <c r="C1864" s="18"/>
      <c r="D1864" s="18"/>
      <c r="E1864" s="18">
        <v>5000</v>
      </c>
      <c r="F1864" s="18">
        <v>5000</v>
      </c>
    </row>
    <row r="1865" spans="1:6" x14ac:dyDescent="0.3">
      <c r="A1865" s="17" t="s">
        <v>222</v>
      </c>
      <c r="B1865" s="18"/>
      <c r="C1865" s="18">
        <v>50000</v>
      </c>
      <c r="D1865" s="18"/>
      <c r="E1865" s="18"/>
      <c r="F1865" s="18">
        <v>50000</v>
      </c>
    </row>
    <row r="1866" spans="1:6" x14ac:dyDescent="0.3">
      <c r="A1866" s="17" t="s">
        <v>2197</v>
      </c>
      <c r="B1866" s="18"/>
      <c r="C1866" s="18"/>
      <c r="D1866" s="18"/>
      <c r="E1866" s="18">
        <v>14000</v>
      </c>
      <c r="F1866" s="18">
        <v>14000</v>
      </c>
    </row>
    <row r="1867" spans="1:6" x14ac:dyDescent="0.3">
      <c r="A1867" s="17" t="s">
        <v>1545</v>
      </c>
      <c r="B1867" s="18"/>
      <c r="C1867" s="18">
        <v>1000</v>
      </c>
      <c r="D1867" s="18"/>
      <c r="E1867" s="18"/>
      <c r="F1867" s="18">
        <v>1000</v>
      </c>
    </row>
    <row r="1868" spans="1:6" x14ac:dyDescent="0.3">
      <c r="A1868" s="17" t="s">
        <v>3717</v>
      </c>
      <c r="B1868" s="18"/>
      <c r="C1868" s="18"/>
      <c r="D1868" s="18"/>
      <c r="E1868" s="18">
        <v>3300</v>
      </c>
      <c r="F1868" s="18">
        <v>3300</v>
      </c>
    </row>
    <row r="1869" spans="1:6" x14ac:dyDescent="0.3">
      <c r="A1869" s="17" t="s">
        <v>186</v>
      </c>
      <c r="B1869" s="18"/>
      <c r="C1869" s="18">
        <v>1500</v>
      </c>
      <c r="D1869" s="18"/>
      <c r="E1869" s="18"/>
      <c r="F1869" s="18">
        <v>1500</v>
      </c>
    </row>
    <row r="1870" spans="1:6" x14ac:dyDescent="0.3">
      <c r="A1870" s="17" t="s">
        <v>2835</v>
      </c>
      <c r="B1870" s="18"/>
      <c r="C1870" s="18"/>
      <c r="D1870" s="18"/>
      <c r="E1870" s="18">
        <v>1000</v>
      </c>
      <c r="F1870" s="18">
        <v>1000</v>
      </c>
    </row>
    <row r="1871" spans="1:6" x14ac:dyDescent="0.3">
      <c r="A1871" s="17" t="s">
        <v>549</v>
      </c>
      <c r="B1871" s="18"/>
      <c r="C1871" s="18">
        <v>10000</v>
      </c>
      <c r="D1871" s="18"/>
      <c r="E1871" s="18"/>
      <c r="F1871" s="18">
        <v>10000</v>
      </c>
    </row>
    <row r="1872" spans="1:6" x14ac:dyDescent="0.3">
      <c r="A1872" s="17" t="s">
        <v>3096</v>
      </c>
      <c r="B1872" s="18"/>
      <c r="C1872" s="18">
        <v>20000</v>
      </c>
      <c r="D1872" s="18"/>
      <c r="E1872" s="18"/>
      <c r="F1872" s="18">
        <v>20000</v>
      </c>
    </row>
    <row r="1873" spans="1:6" x14ac:dyDescent="0.3">
      <c r="A1873" s="17" t="s">
        <v>2545</v>
      </c>
      <c r="B1873" s="18"/>
      <c r="C1873" s="18"/>
      <c r="D1873" s="18"/>
      <c r="E1873" s="18">
        <v>2000</v>
      </c>
      <c r="F1873" s="18">
        <v>2000</v>
      </c>
    </row>
    <row r="1874" spans="1:6" x14ac:dyDescent="0.3">
      <c r="A1874" s="17" t="s">
        <v>323</v>
      </c>
      <c r="B1874" s="18"/>
      <c r="C1874" s="18"/>
      <c r="D1874" s="18"/>
      <c r="E1874" s="18">
        <v>25000</v>
      </c>
      <c r="F1874" s="18">
        <v>25000</v>
      </c>
    </row>
    <row r="1875" spans="1:6" x14ac:dyDescent="0.3">
      <c r="A1875" s="17" t="s">
        <v>1039</v>
      </c>
      <c r="B1875" s="18"/>
      <c r="C1875" s="18"/>
      <c r="D1875" s="18"/>
      <c r="E1875" s="18">
        <v>1500</v>
      </c>
      <c r="F1875" s="18">
        <v>1500</v>
      </c>
    </row>
    <row r="1876" spans="1:6" x14ac:dyDescent="0.3">
      <c r="A1876" s="17" t="s">
        <v>2138</v>
      </c>
      <c r="B1876" s="18"/>
      <c r="C1876" s="18">
        <v>50000</v>
      </c>
      <c r="D1876" s="18"/>
      <c r="E1876" s="18"/>
      <c r="F1876" s="18">
        <v>50000</v>
      </c>
    </row>
    <row r="1877" spans="1:6" x14ac:dyDescent="0.3">
      <c r="A1877" s="17" t="s">
        <v>1579</v>
      </c>
      <c r="B1877" s="18">
        <v>1897</v>
      </c>
      <c r="C1877" s="18"/>
      <c r="D1877" s="18"/>
      <c r="E1877" s="18"/>
      <c r="F1877" s="18">
        <v>1897</v>
      </c>
    </row>
    <row r="1878" spans="1:6" x14ac:dyDescent="0.3">
      <c r="A1878" s="17" t="s">
        <v>2187</v>
      </c>
      <c r="B1878" s="18"/>
      <c r="C1878" s="18"/>
      <c r="D1878" s="18"/>
      <c r="E1878" s="18">
        <v>20000</v>
      </c>
      <c r="F1878" s="18">
        <v>20000</v>
      </c>
    </row>
    <row r="1879" spans="1:6" x14ac:dyDescent="0.3">
      <c r="A1879" s="17" t="s">
        <v>3730</v>
      </c>
      <c r="B1879" s="18"/>
      <c r="C1879" s="18">
        <v>1500</v>
      </c>
      <c r="D1879" s="18"/>
      <c r="E1879" s="18"/>
      <c r="F1879" s="18">
        <v>1500</v>
      </c>
    </row>
    <row r="1880" spans="1:6" x14ac:dyDescent="0.3">
      <c r="A1880" s="17" t="s">
        <v>3259</v>
      </c>
      <c r="B1880" s="18"/>
      <c r="C1880" s="18"/>
      <c r="D1880" s="18"/>
      <c r="E1880" s="18">
        <v>23000</v>
      </c>
      <c r="F1880" s="18">
        <v>23000</v>
      </c>
    </row>
    <row r="1881" spans="1:6" x14ac:dyDescent="0.3">
      <c r="A1881" s="17" t="s">
        <v>2601</v>
      </c>
      <c r="B1881" s="18"/>
      <c r="C1881" s="18"/>
      <c r="D1881" s="18"/>
      <c r="E1881" s="18">
        <v>500</v>
      </c>
      <c r="F1881" s="18">
        <v>500</v>
      </c>
    </row>
    <row r="1882" spans="1:6" x14ac:dyDescent="0.3">
      <c r="A1882" s="17" t="s">
        <v>2117</v>
      </c>
      <c r="B1882" s="18"/>
      <c r="C1882" s="18"/>
      <c r="D1882" s="18"/>
      <c r="E1882" s="18">
        <v>48000</v>
      </c>
      <c r="F1882" s="18">
        <v>48000</v>
      </c>
    </row>
    <row r="1883" spans="1:6" x14ac:dyDescent="0.3">
      <c r="A1883" s="17" t="s">
        <v>2369</v>
      </c>
      <c r="B1883" s="18">
        <v>40000</v>
      </c>
      <c r="C1883" s="18"/>
      <c r="D1883" s="18"/>
      <c r="E1883" s="18"/>
      <c r="F1883" s="18">
        <v>40000</v>
      </c>
    </row>
    <row r="1884" spans="1:6" x14ac:dyDescent="0.3">
      <c r="A1884" s="17" t="s">
        <v>2106</v>
      </c>
      <c r="B1884" s="18"/>
      <c r="C1884" s="18"/>
      <c r="D1884" s="18"/>
      <c r="E1884" s="18">
        <v>2000</v>
      </c>
      <c r="F1884" s="18">
        <v>2000</v>
      </c>
    </row>
    <row r="1885" spans="1:6" x14ac:dyDescent="0.3">
      <c r="A1885" s="17" t="s">
        <v>1857</v>
      </c>
      <c r="B1885" s="18"/>
      <c r="C1885" s="18"/>
      <c r="D1885" s="18"/>
      <c r="E1885" s="18">
        <v>2000</v>
      </c>
      <c r="F1885" s="18">
        <v>2000</v>
      </c>
    </row>
    <row r="1886" spans="1:6" x14ac:dyDescent="0.3">
      <c r="A1886" s="17" t="s">
        <v>434</v>
      </c>
      <c r="B1886" s="18"/>
      <c r="C1886" s="18">
        <v>3000</v>
      </c>
      <c r="D1886" s="18"/>
      <c r="E1886" s="18"/>
      <c r="F1886" s="18">
        <v>3000</v>
      </c>
    </row>
    <row r="1887" spans="1:6" x14ac:dyDescent="0.3">
      <c r="A1887" s="17" t="s">
        <v>1414</v>
      </c>
      <c r="B1887" s="18"/>
      <c r="C1887" s="18">
        <v>2000</v>
      </c>
      <c r="D1887" s="18"/>
      <c r="E1887" s="18"/>
      <c r="F1887" s="18">
        <v>2000</v>
      </c>
    </row>
    <row r="1888" spans="1:6" x14ac:dyDescent="0.3">
      <c r="A1888" s="17" t="s">
        <v>2166</v>
      </c>
      <c r="B1888" s="18"/>
      <c r="C1888" s="18"/>
      <c r="D1888" s="18"/>
      <c r="E1888" s="18">
        <v>2500</v>
      </c>
      <c r="F1888" s="18">
        <v>2500</v>
      </c>
    </row>
    <row r="1889" spans="1:6" x14ac:dyDescent="0.3">
      <c r="A1889" s="17" t="s">
        <v>2874</v>
      </c>
      <c r="B1889" s="18"/>
      <c r="C1889" s="18">
        <v>5000</v>
      </c>
      <c r="D1889" s="18"/>
      <c r="E1889" s="18"/>
      <c r="F1889" s="18">
        <v>5000</v>
      </c>
    </row>
    <row r="1890" spans="1:6" x14ac:dyDescent="0.3">
      <c r="A1890" s="17" t="s">
        <v>2970</v>
      </c>
      <c r="B1890" s="18"/>
      <c r="C1890" s="18"/>
      <c r="D1890" s="18"/>
      <c r="E1890" s="18">
        <v>6000</v>
      </c>
      <c r="F1890" s="18">
        <v>6000</v>
      </c>
    </row>
    <row r="1891" spans="1:6" x14ac:dyDescent="0.3">
      <c r="A1891" s="17" t="s">
        <v>2761</v>
      </c>
      <c r="B1891" s="18"/>
      <c r="C1891" s="18">
        <v>5000</v>
      </c>
      <c r="D1891" s="18"/>
      <c r="E1891" s="18"/>
      <c r="F1891" s="18">
        <v>5000</v>
      </c>
    </row>
    <row r="1892" spans="1:6" x14ac:dyDescent="0.3">
      <c r="A1892" s="17" t="s">
        <v>247</v>
      </c>
      <c r="B1892" s="18"/>
      <c r="C1892" s="18"/>
      <c r="D1892" s="18"/>
      <c r="E1892" s="18">
        <v>5000</v>
      </c>
      <c r="F1892" s="18">
        <v>5000</v>
      </c>
    </row>
    <row r="1893" spans="1:6" x14ac:dyDescent="0.3">
      <c r="A1893" s="17" t="s">
        <v>1920</v>
      </c>
      <c r="B1893" s="18"/>
      <c r="C1893" s="18">
        <v>500</v>
      </c>
      <c r="D1893" s="18"/>
      <c r="E1893" s="18"/>
      <c r="F1893" s="18">
        <v>500</v>
      </c>
    </row>
    <row r="1894" spans="1:6" x14ac:dyDescent="0.3">
      <c r="A1894" s="17" t="s">
        <v>949</v>
      </c>
      <c r="B1894" s="18"/>
      <c r="C1894" s="18">
        <v>4000</v>
      </c>
      <c r="D1894" s="18"/>
      <c r="E1894" s="18"/>
      <c r="F1894" s="18">
        <v>4000</v>
      </c>
    </row>
    <row r="1895" spans="1:6" x14ac:dyDescent="0.3">
      <c r="A1895" s="17" t="s">
        <v>1002</v>
      </c>
      <c r="B1895" s="18"/>
      <c r="C1895" s="18"/>
      <c r="D1895" s="18"/>
      <c r="E1895" s="18">
        <v>5000</v>
      </c>
      <c r="F1895" s="18">
        <v>5000</v>
      </c>
    </row>
    <row r="1896" spans="1:6" x14ac:dyDescent="0.3">
      <c r="A1896" s="17" t="s">
        <v>1933</v>
      </c>
      <c r="B1896" s="18"/>
      <c r="C1896" s="18"/>
      <c r="D1896" s="18"/>
      <c r="E1896" s="18">
        <v>5250</v>
      </c>
      <c r="F1896" s="18">
        <v>5250</v>
      </c>
    </row>
    <row r="1897" spans="1:6" x14ac:dyDescent="0.3">
      <c r="A1897" s="17" t="s">
        <v>2122</v>
      </c>
      <c r="B1897" s="18"/>
      <c r="C1897" s="18">
        <v>50000</v>
      </c>
      <c r="D1897" s="18"/>
      <c r="E1897" s="18"/>
      <c r="F1897" s="18">
        <v>50000</v>
      </c>
    </row>
    <row r="1898" spans="1:6" x14ac:dyDescent="0.3">
      <c r="A1898" s="17" t="s">
        <v>226</v>
      </c>
      <c r="B1898" s="18"/>
      <c r="C1898" s="18">
        <v>6000000</v>
      </c>
      <c r="D1898" s="18"/>
      <c r="E1898" s="18"/>
      <c r="F1898" s="18">
        <v>6000000</v>
      </c>
    </row>
    <row r="1899" spans="1:6" x14ac:dyDescent="0.3">
      <c r="A1899" s="17" t="s">
        <v>1078</v>
      </c>
      <c r="B1899" s="18"/>
      <c r="C1899" s="18">
        <v>25000</v>
      </c>
      <c r="D1899" s="18"/>
      <c r="E1899" s="18"/>
      <c r="F1899" s="18">
        <v>25000</v>
      </c>
    </row>
    <row r="1900" spans="1:6" x14ac:dyDescent="0.3">
      <c r="A1900" s="17" t="s">
        <v>2193</v>
      </c>
      <c r="B1900" s="18"/>
      <c r="C1900" s="18"/>
      <c r="D1900" s="18"/>
      <c r="E1900" s="18">
        <v>12000</v>
      </c>
      <c r="F1900" s="18">
        <v>12000</v>
      </c>
    </row>
    <row r="1901" spans="1:6" x14ac:dyDescent="0.3">
      <c r="A1901" s="17" t="s">
        <v>2362</v>
      </c>
      <c r="B1901" s="18">
        <v>200</v>
      </c>
      <c r="C1901" s="18"/>
      <c r="D1901" s="18"/>
      <c r="E1901" s="18"/>
      <c r="F1901" s="18">
        <v>200</v>
      </c>
    </row>
    <row r="1902" spans="1:6" x14ac:dyDescent="0.3">
      <c r="A1902" s="17" t="s">
        <v>3665</v>
      </c>
      <c r="B1902" s="18"/>
      <c r="C1902" s="18"/>
      <c r="D1902" s="18"/>
      <c r="E1902" s="18">
        <v>1000</v>
      </c>
      <c r="F1902" s="18">
        <v>1000</v>
      </c>
    </row>
    <row r="1903" spans="1:6" x14ac:dyDescent="0.3">
      <c r="A1903" s="17" t="s">
        <v>1038</v>
      </c>
      <c r="B1903" s="18"/>
      <c r="C1903" s="18"/>
      <c r="D1903" s="18"/>
      <c r="E1903" s="18">
        <v>1000</v>
      </c>
      <c r="F1903" s="18">
        <v>1000</v>
      </c>
    </row>
    <row r="1904" spans="1:6" x14ac:dyDescent="0.3">
      <c r="A1904" s="17" t="s">
        <v>3041</v>
      </c>
      <c r="B1904" s="18"/>
      <c r="C1904" s="18"/>
      <c r="D1904" s="18"/>
      <c r="E1904" s="18">
        <v>8300</v>
      </c>
      <c r="F1904" s="18">
        <v>8300</v>
      </c>
    </row>
    <row r="1905" spans="1:6" x14ac:dyDescent="0.3">
      <c r="A1905" s="17" t="s">
        <v>254</v>
      </c>
      <c r="B1905" s="18"/>
      <c r="C1905" s="18"/>
      <c r="D1905" s="18"/>
      <c r="E1905" s="18">
        <v>1500</v>
      </c>
      <c r="F1905" s="18">
        <v>1500</v>
      </c>
    </row>
    <row r="1906" spans="1:6" x14ac:dyDescent="0.3">
      <c r="A1906" s="17" t="s">
        <v>1736</v>
      </c>
      <c r="B1906" s="18"/>
      <c r="C1906" s="18">
        <v>1000</v>
      </c>
      <c r="D1906" s="18"/>
      <c r="E1906" s="18"/>
      <c r="F1906" s="18">
        <v>1000</v>
      </c>
    </row>
    <row r="1907" spans="1:6" x14ac:dyDescent="0.3">
      <c r="A1907" s="17" t="s">
        <v>2524</v>
      </c>
      <c r="B1907" s="18"/>
      <c r="C1907" s="18"/>
      <c r="D1907" s="18"/>
      <c r="E1907" s="18">
        <v>7500</v>
      </c>
      <c r="F1907" s="18">
        <v>7500</v>
      </c>
    </row>
    <row r="1908" spans="1:6" x14ac:dyDescent="0.3">
      <c r="A1908" s="17" t="s">
        <v>2922</v>
      </c>
      <c r="B1908" s="18"/>
      <c r="C1908" s="18"/>
      <c r="D1908" s="18"/>
      <c r="E1908" s="18">
        <v>500</v>
      </c>
      <c r="F1908" s="18">
        <v>500</v>
      </c>
    </row>
    <row r="1909" spans="1:6" x14ac:dyDescent="0.3">
      <c r="A1909" s="17" t="s">
        <v>116</v>
      </c>
      <c r="B1909" s="18"/>
      <c r="C1909" s="18"/>
      <c r="D1909" s="18"/>
      <c r="E1909" s="18">
        <v>3000</v>
      </c>
      <c r="F1909" s="18">
        <v>3000</v>
      </c>
    </row>
    <row r="1910" spans="1:6" x14ac:dyDescent="0.3">
      <c r="A1910" s="17" t="s">
        <v>2206</v>
      </c>
      <c r="B1910" s="18"/>
      <c r="C1910" s="18"/>
      <c r="D1910" s="18"/>
      <c r="E1910" s="18">
        <v>750</v>
      </c>
      <c r="F1910" s="18">
        <v>750</v>
      </c>
    </row>
    <row r="1911" spans="1:6" x14ac:dyDescent="0.3">
      <c r="A1911" s="17" t="s">
        <v>832</v>
      </c>
      <c r="B1911" s="18"/>
      <c r="C1911" s="18"/>
      <c r="D1911" s="18"/>
      <c r="E1911" s="18">
        <v>1500</v>
      </c>
      <c r="F1911" s="18">
        <v>1500</v>
      </c>
    </row>
    <row r="1912" spans="1:6" x14ac:dyDescent="0.3">
      <c r="A1912" s="17" t="s">
        <v>3059</v>
      </c>
      <c r="B1912" s="18"/>
      <c r="C1912" s="18">
        <v>15000</v>
      </c>
      <c r="D1912" s="18"/>
      <c r="E1912" s="18"/>
      <c r="F1912" s="18">
        <v>15000</v>
      </c>
    </row>
    <row r="1913" spans="1:6" x14ac:dyDescent="0.3">
      <c r="A1913" s="17" t="s">
        <v>3016</v>
      </c>
      <c r="B1913" s="18"/>
      <c r="C1913" s="18"/>
      <c r="D1913" s="18"/>
      <c r="E1913" s="18">
        <v>8500</v>
      </c>
      <c r="F1913" s="18">
        <v>8500</v>
      </c>
    </row>
    <row r="1914" spans="1:6" x14ac:dyDescent="0.3">
      <c r="A1914" s="17" t="s">
        <v>1173</v>
      </c>
      <c r="B1914" s="18"/>
      <c r="C1914" s="18">
        <v>9000</v>
      </c>
      <c r="D1914" s="18"/>
      <c r="E1914" s="18"/>
      <c r="F1914" s="18">
        <v>9000</v>
      </c>
    </row>
    <row r="1915" spans="1:6" x14ac:dyDescent="0.3">
      <c r="A1915" s="17" t="s">
        <v>1244</v>
      </c>
      <c r="B1915" s="18">
        <v>12000</v>
      </c>
      <c r="C1915" s="18"/>
      <c r="D1915" s="18"/>
      <c r="E1915" s="18"/>
      <c r="F1915" s="18">
        <v>12000</v>
      </c>
    </row>
    <row r="1916" spans="1:6" x14ac:dyDescent="0.3">
      <c r="A1916" s="17" t="s">
        <v>2952</v>
      </c>
      <c r="B1916" s="18">
        <v>20000</v>
      </c>
      <c r="C1916" s="18"/>
      <c r="D1916" s="18"/>
      <c r="E1916" s="18"/>
      <c r="F1916" s="18">
        <v>20000</v>
      </c>
    </row>
    <row r="1917" spans="1:6" x14ac:dyDescent="0.3">
      <c r="A1917" s="17" t="s">
        <v>900</v>
      </c>
      <c r="B1917" s="18"/>
      <c r="C1917" s="18">
        <v>750</v>
      </c>
      <c r="D1917" s="18"/>
      <c r="E1917" s="18"/>
      <c r="F1917" s="18">
        <v>750</v>
      </c>
    </row>
    <row r="1918" spans="1:6" x14ac:dyDescent="0.3">
      <c r="A1918" s="17" t="s">
        <v>3558</v>
      </c>
      <c r="B1918" s="18"/>
      <c r="C1918" s="18"/>
      <c r="D1918" s="18"/>
      <c r="E1918" s="18">
        <v>1000</v>
      </c>
      <c r="F1918" s="18">
        <v>1000</v>
      </c>
    </row>
    <row r="1919" spans="1:6" x14ac:dyDescent="0.3">
      <c r="A1919" s="17" t="s">
        <v>2331</v>
      </c>
      <c r="B1919" s="18"/>
      <c r="C1919" s="18"/>
      <c r="D1919" s="18"/>
      <c r="E1919" s="18">
        <v>35000</v>
      </c>
      <c r="F1919" s="18">
        <v>35000</v>
      </c>
    </row>
    <row r="1920" spans="1:6" x14ac:dyDescent="0.3">
      <c r="A1920" s="17" t="s">
        <v>2989</v>
      </c>
      <c r="B1920" s="18"/>
      <c r="C1920" s="18"/>
      <c r="D1920" s="18"/>
      <c r="E1920" s="18">
        <v>20000</v>
      </c>
      <c r="F1920" s="18">
        <v>20000</v>
      </c>
    </row>
    <row r="1921" spans="1:6" x14ac:dyDescent="0.3">
      <c r="A1921" s="17" t="s">
        <v>2493</v>
      </c>
      <c r="B1921" s="18"/>
      <c r="C1921" s="18"/>
      <c r="D1921" s="18"/>
      <c r="E1921" s="18">
        <v>20000</v>
      </c>
      <c r="F1921" s="18">
        <v>20000</v>
      </c>
    </row>
    <row r="1922" spans="1:6" x14ac:dyDescent="0.3">
      <c r="A1922" s="17" t="s">
        <v>615</v>
      </c>
      <c r="B1922" s="18">
        <v>10000</v>
      </c>
      <c r="C1922" s="18"/>
      <c r="D1922" s="18"/>
      <c r="E1922" s="18"/>
      <c r="F1922" s="18">
        <v>10000</v>
      </c>
    </row>
    <row r="1923" spans="1:6" x14ac:dyDescent="0.3">
      <c r="A1923" s="17" t="s">
        <v>1585</v>
      </c>
      <c r="B1923" s="18"/>
      <c r="C1923" s="18">
        <v>1200</v>
      </c>
      <c r="D1923" s="18"/>
      <c r="E1923" s="18"/>
      <c r="F1923" s="18">
        <v>1200</v>
      </c>
    </row>
    <row r="1924" spans="1:6" x14ac:dyDescent="0.3">
      <c r="A1924" s="17" t="s">
        <v>1480</v>
      </c>
      <c r="B1924" s="18"/>
      <c r="C1924" s="18"/>
      <c r="D1924" s="18"/>
      <c r="E1924" s="18">
        <v>1600</v>
      </c>
      <c r="F1924" s="18">
        <v>1600</v>
      </c>
    </row>
    <row r="1925" spans="1:6" x14ac:dyDescent="0.3">
      <c r="A1925" s="17" t="s">
        <v>3845</v>
      </c>
      <c r="B1925" s="18"/>
      <c r="C1925" s="18">
        <v>13000</v>
      </c>
      <c r="D1925" s="18"/>
      <c r="E1925" s="18"/>
      <c r="F1925" s="18">
        <v>13000</v>
      </c>
    </row>
    <row r="1926" spans="1:6" x14ac:dyDescent="0.3">
      <c r="A1926" s="17" t="s">
        <v>172</v>
      </c>
      <c r="B1926" s="18"/>
      <c r="C1926" s="18">
        <v>10000</v>
      </c>
      <c r="D1926" s="18"/>
      <c r="E1926" s="18"/>
      <c r="F1926" s="18">
        <v>10000</v>
      </c>
    </row>
    <row r="1927" spans="1:6" x14ac:dyDescent="0.3">
      <c r="A1927" s="17" t="s">
        <v>2282</v>
      </c>
      <c r="B1927" s="18"/>
      <c r="C1927" s="18"/>
      <c r="D1927" s="18"/>
      <c r="E1927" s="18">
        <v>300</v>
      </c>
      <c r="F1927" s="18">
        <v>300</v>
      </c>
    </row>
    <row r="1928" spans="1:6" x14ac:dyDescent="0.3">
      <c r="A1928" s="17" t="s">
        <v>801</v>
      </c>
      <c r="B1928" s="18"/>
      <c r="C1928" s="18"/>
      <c r="D1928" s="18"/>
      <c r="E1928" s="18">
        <v>1500</v>
      </c>
      <c r="F1928" s="18">
        <v>1500</v>
      </c>
    </row>
    <row r="1929" spans="1:6" x14ac:dyDescent="0.3">
      <c r="A1929" s="17" t="s">
        <v>3401</v>
      </c>
      <c r="B1929" s="18"/>
      <c r="C1929" s="18"/>
      <c r="D1929" s="18"/>
      <c r="E1929" s="18">
        <v>15000</v>
      </c>
      <c r="F1929" s="18">
        <v>15000</v>
      </c>
    </row>
    <row r="1930" spans="1:6" x14ac:dyDescent="0.3">
      <c r="A1930" s="17" t="s">
        <v>3386</v>
      </c>
      <c r="B1930" s="18"/>
      <c r="C1930" s="18"/>
      <c r="D1930" s="18"/>
      <c r="E1930" s="18">
        <v>3000</v>
      </c>
      <c r="F1930" s="18">
        <v>3000</v>
      </c>
    </row>
    <row r="1931" spans="1:6" x14ac:dyDescent="0.3">
      <c r="A1931" s="17" t="s">
        <v>1814</v>
      </c>
      <c r="B1931" s="18"/>
      <c r="C1931" s="18">
        <v>8750</v>
      </c>
      <c r="D1931" s="18"/>
      <c r="E1931" s="18"/>
      <c r="F1931" s="18">
        <v>8750</v>
      </c>
    </row>
    <row r="1932" spans="1:6" x14ac:dyDescent="0.3">
      <c r="A1932" s="17" t="s">
        <v>3572</v>
      </c>
      <c r="B1932" s="18"/>
      <c r="C1932" s="18"/>
      <c r="D1932" s="18"/>
      <c r="E1932" s="18">
        <v>3000</v>
      </c>
      <c r="F1932" s="18">
        <v>3000</v>
      </c>
    </row>
    <row r="1933" spans="1:6" x14ac:dyDescent="0.3">
      <c r="A1933" s="17" t="s">
        <v>4094</v>
      </c>
      <c r="B1933" s="18"/>
      <c r="C1933" s="18">
        <v>75000</v>
      </c>
      <c r="D1933" s="18"/>
      <c r="E1933" s="18"/>
      <c r="F1933" s="18">
        <v>75000</v>
      </c>
    </row>
    <row r="1934" spans="1:6" x14ac:dyDescent="0.3">
      <c r="A1934" s="17" t="s">
        <v>1239</v>
      </c>
      <c r="B1934" s="18">
        <v>1000</v>
      </c>
      <c r="C1934" s="18"/>
      <c r="D1934" s="18"/>
      <c r="E1934" s="18"/>
      <c r="F1934" s="18">
        <v>1000</v>
      </c>
    </row>
    <row r="1935" spans="1:6" x14ac:dyDescent="0.3">
      <c r="A1935" s="17" t="s">
        <v>23</v>
      </c>
      <c r="B1935" s="18"/>
      <c r="C1935" s="18"/>
      <c r="D1935" s="18"/>
      <c r="E1935" s="18">
        <v>18500</v>
      </c>
      <c r="F1935" s="18">
        <v>18500</v>
      </c>
    </row>
    <row r="1936" spans="1:6" x14ac:dyDescent="0.3">
      <c r="A1936" s="17" t="s">
        <v>203</v>
      </c>
      <c r="B1936" s="18"/>
      <c r="C1936" s="18">
        <v>650</v>
      </c>
      <c r="D1936" s="18"/>
      <c r="E1936" s="18"/>
      <c r="F1936" s="18">
        <v>650</v>
      </c>
    </row>
    <row r="1937" spans="1:6" x14ac:dyDescent="0.3">
      <c r="A1937" s="17" t="s">
        <v>1997</v>
      </c>
      <c r="B1937" s="18"/>
      <c r="C1937" s="18">
        <v>133800</v>
      </c>
      <c r="D1937" s="18"/>
      <c r="E1937" s="18"/>
      <c r="F1937" s="18">
        <v>133800</v>
      </c>
    </row>
    <row r="1938" spans="1:6" x14ac:dyDescent="0.3">
      <c r="A1938" s="17" t="s">
        <v>690</v>
      </c>
      <c r="B1938" s="18"/>
      <c r="C1938" s="18">
        <v>200000</v>
      </c>
      <c r="D1938" s="18"/>
      <c r="E1938" s="18"/>
      <c r="F1938" s="18">
        <v>200000</v>
      </c>
    </row>
    <row r="1939" spans="1:6" x14ac:dyDescent="0.3">
      <c r="A1939" s="17" t="s">
        <v>881</v>
      </c>
      <c r="B1939" s="18"/>
      <c r="C1939" s="18">
        <v>3780</v>
      </c>
      <c r="D1939" s="18"/>
      <c r="E1939" s="18"/>
      <c r="F1939" s="18">
        <v>3780</v>
      </c>
    </row>
    <row r="1940" spans="1:6" x14ac:dyDescent="0.3">
      <c r="A1940" s="17" t="s">
        <v>2094</v>
      </c>
      <c r="B1940" s="18"/>
      <c r="C1940" s="18"/>
      <c r="D1940" s="18"/>
      <c r="E1940" s="18">
        <v>1500</v>
      </c>
      <c r="F1940" s="18">
        <v>1500</v>
      </c>
    </row>
    <row r="1941" spans="1:6" x14ac:dyDescent="0.3">
      <c r="A1941" s="17" t="s">
        <v>547</v>
      </c>
      <c r="B1941" s="18"/>
      <c r="C1941" s="18">
        <v>60000</v>
      </c>
      <c r="D1941" s="18"/>
      <c r="E1941" s="18"/>
      <c r="F1941" s="18">
        <v>60000</v>
      </c>
    </row>
    <row r="1942" spans="1:6" x14ac:dyDescent="0.3">
      <c r="A1942" s="17" t="s">
        <v>395</v>
      </c>
      <c r="B1942" s="18"/>
      <c r="C1942" s="18"/>
      <c r="D1942" s="18"/>
      <c r="E1942" s="18">
        <v>4700</v>
      </c>
      <c r="F1942" s="18">
        <v>4700</v>
      </c>
    </row>
    <row r="1943" spans="1:6" x14ac:dyDescent="0.3">
      <c r="A1943" s="17" t="s">
        <v>1974</v>
      </c>
      <c r="B1943" s="18"/>
      <c r="C1943" s="18"/>
      <c r="D1943" s="18"/>
      <c r="E1943" s="18">
        <v>198000</v>
      </c>
      <c r="F1943" s="18">
        <v>198000</v>
      </c>
    </row>
    <row r="1944" spans="1:6" x14ac:dyDescent="0.3">
      <c r="A1944" s="17" t="s">
        <v>2065</v>
      </c>
      <c r="B1944" s="18"/>
      <c r="C1944" s="18"/>
      <c r="D1944" s="18"/>
      <c r="E1944" s="18">
        <v>261962</v>
      </c>
      <c r="F1944" s="18">
        <v>261962</v>
      </c>
    </row>
    <row r="1945" spans="1:6" x14ac:dyDescent="0.3">
      <c r="A1945" s="17" t="s">
        <v>2185</v>
      </c>
      <c r="B1945" s="18"/>
      <c r="C1945" s="18"/>
      <c r="D1945" s="18"/>
      <c r="E1945" s="18">
        <v>10000</v>
      </c>
      <c r="F1945" s="18">
        <v>10000</v>
      </c>
    </row>
    <row r="1946" spans="1:6" x14ac:dyDescent="0.3">
      <c r="A1946" s="17" t="s">
        <v>1460</v>
      </c>
      <c r="B1946" s="18">
        <v>37000</v>
      </c>
      <c r="C1946" s="18"/>
      <c r="D1946" s="18"/>
      <c r="E1946" s="18"/>
      <c r="F1946" s="18">
        <v>37000</v>
      </c>
    </row>
    <row r="1947" spans="1:6" x14ac:dyDescent="0.3">
      <c r="A1947" s="17" t="s">
        <v>212</v>
      </c>
      <c r="B1947" s="18"/>
      <c r="C1947" s="18">
        <v>12000</v>
      </c>
      <c r="D1947" s="18"/>
      <c r="E1947" s="18"/>
      <c r="F1947" s="18">
        <v>12000</v>
      </c>
    </row>
    <row r="1948" spans="1:6" x14ac:dyDescent="0.3">
      <c r="A1948" s="17" t="s">
        <v>3043</v>
      </c>
      <c r="B1948" s="18"/>
      <c r="C1948" s="18"/>
      <c r="D1948" s="18"/>
      <c r="E1948" s="18">
        <v>15000</v>
      </c>
      <c r="F1948" s="18">
        <v>15000</v>
      </c>
    </row>
    <row r="1949" spans="1:6" x14ac:dyDescent="0.3">
      <c r="A1949" s="17" t="s">
        <v>2425</v>
      </c>
      <c r="B1949" s="18"/>
      <c r="C1949" s="18">
        <v>25000</v>
      </c>
      <c r="D1949" s="18"/>
      <c r="E1949" s="18"/>
      <c r="F1949" s="18">
        <v>25000</v>
      </c>
    </row>
    <row r="1950" spans="1:6" x14ac:dyDescent="0.3">
      <c r="A1950" s="17" t="s">
        <v>4023</v>
      </c>
      <c r="B1950" s="18"/>
      <c r="C1950" s="18">
        <v>3000</v>
      </c>
      <c r="D1950" s="18"/>
      <c r="E1950" s="18"/>
      <c r="F1950" s="18">
        <v>3000</v>
      </c>
    </row>
    <row r="1951" spans="1:6" x14ac:dyDescent="0.3">
      <c r="A1951" s="17" t="s">
        <v>1892</v>
      </c>
      <c r="B1951" s="18"/>
      <c r="C1951" s="18"/>
      <c r="D1951" s="18"/>
      <c r="E1951" s="18">
        <v>10000</v>
      </c>
      <c r="F1951" s="18">
        <v>10000</v>
      </c>
    </row>
    <row r="1952" spans="1:6" x14ac:dyDescent="0.3">
      <c r="A1952" s="17" t="s">
        <v>586</v>
      </c>
      <c r="B1952" s="18"/>
      <c r="C1952" s="18">
        <v>9000</v>
      </c>
      <c r="D1952" s="18"/>
      <c r="E1952" s="18"/>
      <c r="F1952" s="18">
        <v>9000</v>
      </c>
    </row>
    <row r="1953" spans="1:6" x14ac:dyDescent="0.3">
      <c r="A1953" s="17" t="s">
        <v>2032</v>
      </c>
      <c r="B1953" s="18"/>
      <c r="C1953" s="18"/>
      <c r="D1953" s="18"/>
      <c r="E1953" s="18">
        <v>50000</v>
      </c>
      <c r="F1953" s="18">
        <v>50000</v>
      </c>
    </row>
    <row r="1954" spans="1:6" x14ac:dyDescent="0.3">
      <c r="A1954" s="17" t="s">
        <v>1340</v>
      </c>
      <c r="B1954" s="18">
        <v>50000</v>
      </c>
      <c r="C1954" s="18"/>
      <c r="D1954" s="18"/>
      <c r="E1954" s="18"/>
      <c r="F1954" s="18">
        <v>50000</v>
      </c>
    </row>
    <row r="1955" spans="1:6" x14ac:dyDescent="0.3">
      <c r="A1955" s="17" t="s">
        <v>1235</v>
      </c>
      <c r="B1955" s="18">
        <v>50000</v>
      </c>
      <c r="C1955" s="18"/>
      <c r="D1955" s="18"/>
      <c r="E1955" s="18"/>
      <c r="F1955" s="18">
        <v>50000</v>
      </c>
    </row>
    <row r="1956" spans="1:6" x14ac:dyDescent="0.3">
      <c r="A1956" s="17" t="s">
        <v>1032</v>
      </c>
      <c r="B1956" s="18"/>
      <c r="C1956" s="18"/>
      <c r="D1956" s="18"/>
      <c r="E1956" s="18">
        <v>10000</v>
      </c>
      <c r="F1956" s="18">
        <v>10000</v>
      </c>
    </row>
    <row r="1957" spans="1:6" x14ac:dyDescent="0.3">
      <c r="A1957" s="17" t="s">
        <v>2891</v>
      </c>
      <c r="B1957" s="18"/>
      <c r="C1957" s="18">
        <v>10000</v>
      </c>
      <c r="D1957" s="18"/>
      <c r="E1957" s="18"/>
      <c r="F1957" s="18">
        <v>10000</v>
      </c>
    </row>
    <row r="1958" spans="1:6" x14ac:dyDescent="0.3">
      <c r="A1958" s="17" t="s">
        <v>1908</v>
      </c>
      <c r="B1958" s="18"/>
      <c r="C1958" s="18">
        <v>30000</v>
      </c>
      <c r="D1958" s="18"/>
      <c r="E1958" s="18"/>
      <c r="F1958" s="18">
        <v>30000</v>
      </c>
    </row>
    <row r="1959" spans="1:6" x14ac:dyDescent="0.3">
      <c r="A1959" s="17" t="s">
        <v>429</v>
      </c>
      <c r="B1959" s="18"/>
      <c r="C1959" s="18">
        <v>12000</v>
      </c>
      <c r="D1959" s="18"/>
      <c r="E1959" s="18"/>
      <c r="F1959" s="18">
        <v>12000</v>
      </c>
    </row>
    <row r="1960" spans="1:6" x14ac:dyDescent="0.3">
      <c r="A1960" s="17" t="s">
        <v>2231</v>
      </c>
      <c r="B1960" s="18"/>
      <c r="C1960" s="18"/>
      <c r="D1960" s="18"/>
      <c r="E1960" s="18">
        <v>8500</v>
      </c>
      <c r="F1960" s="18">
        <v>8500</v>
      </c>
    </row>
    <row r="1961" spans="1:6" x14ac:dyDescent="0.3">
      <c r="A1961" s="17" t="s">
        <v>460</v>
      </c>
      <c r="B1961" s="18"/>
      <c r="C1961" s="18">
        <v>39000</v>
      </c>
      <c r="D1961" s="18"/>
      <c r="E1961" s="18"/>
      <c r="F1961" s="18">
        <v>39000</v>
      </c>
    </row>
    <row r="1962" spans="1:6" x14ac:dyDescent="0.3">
      <c r="A1962" s="17" t="s">
        <v>2090</v>
      </c>
      <c r="B1962" s="18"/>
      <c r="C1962" s="18"/>
      <c r="D1962" s="18"/>
      <c r="E1962" s="18">
        <v>2500</v>
      </c>
      <c r="F1962" s="18">
        <v>2500</v>
      </c>
    </row>
    <row r="1963" spans="1:6" x14ac:dyDescent="0.3">
      <c r="A1963" s="17" t="s">
        <v>2907</v>
      </c>
      <c r="B1963" s="18"/>
      <c r="C1963" s="18">
        <v>2500</v>
      </c>
      <c r="D1963" s="18"/>
      <c r="E1963" s="18"/>
      <c r="F1963" s="18">
        <v>2500</v>
      </c>
    </row>
    <row r="1964" spans="1:6" x14ac:dyDescent="0.3">
      <c r="A1964" s="17" t="s">
        <v>1910</v>
      </c>
      <c r="B1964" s="18"/>
      <c r="C1964" s="18">
        <v>35000</v>
      </c>
      <c r="D1964" s="18"/>
      <c r="E1964" s="18"/>
      <c r="F1964" s="18">
        <v>35000</v>
      </c>
    </row>
    <row r="1965" spans="1:6" x14ac:dyDescent="0.3">
      <c r="A1965" s="17" t="s">
        <v>2704</v>
      </c>
      <c r="B1965" s="18"/>
      <c r="C1965" s="18"/>
      <c r="D1965" s="18">
        <v>19000</v>
      </c>
      <c r="E1965" s="18"/>
      <c r="F1965" s="18">
        <v>19000</v>
      </c>
    </row>
    <row r="1966" spans="1:6" x14ac:dyDescent="0.3">
      <c r="A1966" s="17" t="s">
        <v>3751</v>
      </c>
      <c r="B1966" s="18"/>
      <c r="C1966" s="18"/>
      <c r="D1966" s="18"/>
      <c r="E1966" s="18">
        <v>2500</v>
      </c>
      <c r="F1966" s="18">
        <v>2500</v>
      </c>
    </row>
    <row r="1967" spans="1:6" x14ac:dyDescent="0.3">
      <c r="A1967" s="17" t="s">
        <v>1890</v>
      </c>
      <c r="B1967" s="18"/>
      <c r="C1967" s="18"/>
      <c r="D1967" s="18"/>
      <c r="E1967" s="18">
        <v>2000</v>
      </c>
      <c r="F1967" s="18">
        <v>2000</v>
      </c>
    </row>
    <row r="1968" spans="1:6" x14ac:dyDescent="0.3">
      <c r="A1968" s="17" t="s">
        <v>1586</v>
      </c>
      <c r="B1968" s="18"/>
      <c r="C1968" s="18">
        <v>2000</v>
      </c>
      <c r="D1968" s="18"/>
      <c r="E1968" s="18"/>
      <c r="F1968" s="18">
        <v>2000</v>
      </c>
    </row>
    <row r="1969" spans="1:6" x14ac:dyDescent="0.3">
      <c r="A1969" s="17" t="s">
        <v>4090</v>
      </c>
      <c r="B1969" s="18"/>
      <c r="C1969" s="18">
        <v>2000</v>
      </c>
      <c r="D1969" s="18"/>
      <c r="E1969" s="18"/>
      <c r="F1969" s="18">
        <v>2000</v>
      </c>
    </row>
    <row r="1970" spans="1:6" x14ac:dyDescent="0.3">
      <c r="A1970" s="17" t="s">
        <v>870</v>
      </c>
      <c r="B1970" s="18"/>
      <c r="C1970" s="18">
        <v>8800</v>
      </c>
      <c r="D1970" s="18"/>
      <c r="E1970" s="18"/>
      <c r="F1970" s="18">
        <v>8800</v>
      </c>
    </row>
    <row r="1971" spans="1:6" x14ac:dyDescent="0.3">
      <c r="A1971" s="17" t="s">
        <v>1794</v>
      </c>
      <c r="B1971" s="18"/>
      <c r="C1971" s="18">
        <v>3000</v>
      </c>
      <c r="D1971" s="18"/>
      <c r="E1971" s="18"/>
      <c r="F1971" s="18">
        <v>3000</v>
      </c>
    </row>
    <row r="1972" spans="1:6" x14ac:dyDescent="0.3">
      <c r="A1972" s="17" t="s">
        <v>332</v>
      </c>
      <c r="B1972" s="18"/>
      <c r="C1972" s="18"/>
      <c r="D1972" s="18"/>
      <c r="E1972" s="18">
        <v>40000</v>
      </c>
      <c r="F1972" s="18">
        <v>40000</v>
      </c>
    </row>
    <row r="1973" spans="1:6" x14ac:dyDescent="0.3">
      <c r="A1973" s="17" t="s">
        <v>2579</v>
      </c>
      <c r="B1973" s="18">
        <v>200000</v>
      </c>
      <c r="C1973" s="18"/>
      <c r="D1973" s="18"/>
      <c r="E1973" s="18"/>
      <c r="F1973" s="18">
        <v>200000</v>
      </c>
    </row>
    <row r="1974" spans="1:6" x14ac:dyDescent="0.3">
      <c r="A1974" s="17" t="s">
        <v>3677</v>
      </c>
      <c r="B1974" s="18"/>
      <c r="C1974" s="18"/>
      <c r="D1974" s="18"/>
      <c r="E1974" s="18">
        <v>3000</v>
      </c>
      <c r="F1974" s="18">
        <v>3000</v>
      </c>
    </row>
    <row r="1975" spans="1:6" x14ac:dyDescent="0.3">
      <c r="A1975" s="17" t="s">
        <v>2416</v>
      </c>
      <c r="B1975" s="18"/>
      <c r="C1975" s="18">
        <v>60000</v>
      </c>
      <c r="D1975" s="18"/>
      <c r="E1975" s="18"/>
      <c r="F1975" s="18">
        <v>60000</v>
      </c>
    </row>
    <row r="1976" spans="1:6" x14ac:dyDescent="0.3">
      <c r="A1976" s="17" t="s">
        <v>3430</v>
      </c>
      <c r="B1976" s="18"/>
      <c r="C1976" s="18"/>
      <c r="D1976" s="18"/>
      <c r="E1976" s="18">
        <v>2000</v>
      </c>
      <c r="F1976" s="18">
        <v>2000</v>
      </c>
    </row>
    <row r="1977" spans="1:6" x14ac:dyDescent="0.3">
      <c r="A1977" s="17" t="s">
        <v>3551</v>
      </c>
      <c r="B1977" s="18"/>
      <c r="C1977" s="18"/>
      <c r="D1977" s="18"/>
      <c r="E1977" s="18">
        <v>773</v>
      </c>
      <c r="F1977" s="18">
        <v>773</v>
      </c>
    </row>
    <row r="1978" spans="1:6" x14ac:dyDescent="0.3">
      <c r="A1978" s="17" t="s">
        <v>2050</v>
      </c>
      <c r="B1978" s="18"/>
      <c r="C1978" s="18"/>
      <c r="D1978" s="18"/>
      <c r="E1978" s="18">
        <v>50000</v>
      </c>
      <c r="F1978" s="18">
        <v>50000</v>
      </c>
    </row>
    <row r="1979" spans="1:6" x14ac:dyDescent="0.3">
      <c r="A1979" s="17" t="s">
        <v>76</v>
      </c>
      <c r="B1979" s="18"/>
      <c r="C1979" s="18"/>
      <c r="D1979" s="18"/>
      <c r="E1979" s="18">
        <v>500</v>
      </c>
      <c r="F1979" s="18">
        <v>500</v>
      </c>
    </row>
    <row r="1980" spans="1:6" x14ac:dyDescent="0.3">
      <c r="A1980" s="17" t="s">
        <v>1003</v>
      </c>
      <c r="B1980" s="18">
        <v>9999</v>
      </c>
      <c r="C1980" s="18"/>
      <c r="D1980" s="18"/>
      <c r="E1980" s="18"/>
      <c r="F1980" s="18">
        <v>9999</v>
      </c>
    </row>
    <row r="1981" spans="1:6" x14ac:dyDescent="0.3">
      <c r="A1981" s="17" t="s">
        <v>2511</v>
      </c>
      <c r="B1981" s="18"/>
      <c r="C1981" s="18">
        <v>100000</v>
      </c>
      <c r="D1981" s="18"/>
      <c r="E1981" s="18"/>
      <c r="F1981" s="18">
        <v>100000</v>
      </c>
    </row>
    <row r="1982" spans="1:6" x14ac:dyDescent="0.3">
      <c r="A1982" s="17" t="s">
        <v>1092</v>
      </c>
      <c r="B1982" s="18"/>
      <c r="C1982" s="18">
        <v>200</v>
      </c>
      <c r="D1982" s="18"/>
      <c r="E1982" s="18"/>
      <c r="F1982" s="18">
        <v>200</v>
      </c>
    </row>
    <row r="1983" spans="1:6" x14ac:dyDescent="0.3">
      <c r="A1983" s="17" t="s">
        <v>2414</v>
      </c>
      <c r="B1983" s="18"/>
      <c r="C1983" s="18">
        <v>3000</v>
      </c>
      <c r="D1983" s="18"/>
      <c r="E1983" s="18"/>
      <c r="F1983" s="18">
        <v>3000</v>
      </c>
    </row>
    <row r="1984" spans="1:6" x14ac:dyDescent="0.3">
      <c r="A1984" s="17" t="s">
        <v>1983</v>
      </c>
      <c r="B1984" s="18"/>
      <c r="C1984" s="18">
        <v>180000</v>
      </c>
      <c r="D1984" s="18"/>
      <c r="E1984" s="18"/>
      <c r="F1984" s="18">
        <v>180000</v>
      </c>
    </row>
    <row r="1985" spans="1:6" x14ac:dyDescent="0.3">
      <c r="A1985" s="17" t="s">
        <v>3218</v>
      </c>
      <c r="B1985" s="18"/>
      <c r="C1985" s="18"/>
      <c r="D1985" s="18"/>
      <c r="E1985" s="18">
        <v>12000</v>
      </c>
      <c r="F1985" s="18">
        <v>12000</v>
      </c>
    </row>
    <row r="1986" spans="1:6" x14ac:dyDescent="0.3">
      <c r="A1986" s="17" t="s">
        <v>1683</v>
      </c>
      <c r="B1986" s="18"/>
      <c r="C1986" s="18"/>
      <c r="D1986" s="18">
        <v>6000</v>
      </c>
      <c r="E1986" s="18"/>
      <c r="F1986" s="18">
        <v>6000</v>
      </c>
    </row>
    <row r="1987" spans="1:6" x14ac:dyDescent="0.3">
      <c r="A1987" s="17" t="s">
        <v>4091</v>
      </c>
      <c r="B1987" s="18"/>
      <c r="C1987" s="18">
        <v>30000</v>
      </c>
      <c r="D1987" s="18"/>
      <c r="E1987" s="18"/>
      <c r="F1987" s="18">
        <v>30000</v>
      </c>
    </row>
    <row r="1988" spans="1:6" x14ac:dyDescent="0.3">
      <c r="A1988" s="17" t="s">
        <v>3397</v>
      </c>
      <c r="B1988" s="18"/>
      <c r="C1988" s="18"/>
      <c r="D1988" s="18"/>
      <c r="E1988" s="18">
        <v>4000</v>
      </c>
      <c r="F1988" s="18">
        <v>4000</v>
      </c>
    </row>
    <row r="1989" spans="1:6" x14ac:dyDescent="0.3">
      <c r="A1989" s="17" t="s">
        <v>1318</v>
      </c>
      <c r="B1989" s="18">
        <v>200000</v>
      </c>
      <c r="C1989" s="18"/>
      <c r="D1989" s="18"/>
      <c r="E1989" s="18"/>
      <c r="F1989" s="18">
        <v>200000</v>
      </c>
    </row>
    <row r="1990" spans="1:6" x14ac:dyDescent="0.3">
      <c r="A1990" s="17" t="s">
        <v>2857</v>
      </c>
      <c r="B1990" s="18"/>
      <c r="C1990" s="18">
        <v>38000</v>
      </c>
      <c r="D1990" s="18"/>
      <c r="E1990" s="18"/>
      <c r="F1990" s="18">
        <v>38000</v>
      </c>
    </row>
    <row r="1991" spans="1:6" x14ac:dyDescent="0.3">
      <c r="A1991" s="17" t="s">
        <v>828</v>
      </c>
      <c r="B1991" s="18"/>
      <c r="C1991" s="18"/>
      <c r="D1991" s="18"/>
      <c r="E1991" s="18">
        <v>300</v>
      </c>
      <c r="F1991" s="18">
        <v>300</v>
      </c>
    </row>
    <row r="1992" spans="1:6" x14ac:dyDescent="0.3">
      <c r="A1992" s="17" t="s">
        <v>453</v>
      </c>
      <c r="B1992" s="18"/>
      <c r="C1992" s="18">
        <v>750</v>
      </c>
      <c r="D1992" s="18"/>
      <c r="E1992" s="18"/>
      <c r="F1992" s="18">
        <v>750</v>
      </c>
    </row>
    <row r="1993" spans="1:6" x14ac:dyDescent="0.3">
      <c r="A1993" s="17" t="s">
        <v>108</v>
      </c>
      <c r="B1993" s="18"/>
      <c r="C1993" s="18"/>
      <c r="D1993" s="18"/>
      <c r="E1993" s="18">
        <v>5000</v>
      </c>
      <c r="F1993" s="18">
        <v>5000</v>
      </c>
    </row>
    <row r="1994" spans="1:6" x14ac:dyDescent="0.3">
      <c r="A1994" s="17" t="s">
        <v>2872</v>
      </c>
      <c r="B1994" s="18"/>
      <c r="C1994" s="18">
        <v>3000</v>
      </c>
      <c r="D1994" s="18"/>
      <c r="E1994" s="18"/>
      <c r="F1994" s="18">
        <v>3000</v>
      </c>
    </row>
    <row r="1995" spans="1:6" x14ac:dyDescent="0.3">
      <c r="A1995" s="17" t="s">
        <v>3431</v>
      </c>
      <c r="B1995" s="18"/>
      <c r="C1995" s="18"/>
      <c r="D1995" s="18"/>
      <c r="E1995" s="18">
        <v>2000</v>
      </c>
      <c r="F1995" s="18">
        <v>2000</v>
      </c>
    </row>
    <row r="1996" spans="1:6" x14ac:dyDescent="0.3">
      <c r="A1996" s="17" t="s">
        <v>327</v>
      </c>
      <c r="B1996" s="18"/>
      <c r="C1996" s="18"/>
      <c r="D1996" s="18"/>
      <c r="E1996" s="18">
        <v>150000</v>
      </c>
      <c r="F1996" s="18">
        <v>150000</v>
      </c>
    </row>
    <row r="1997" spans="1:6" x14ac:dyDescent="0.3">
      <c r="A1997" s="17" t="s">
        <v>3448</v>
      </c>
      <c r="B1997" s="18"/>
      <c r="C1997" s="18"/>
      <c r="D1997" s="18"/>
      <c r="E1997" s="18">
        <v>800</v>
      </c>
      <c r="F1997" s="18">
        <v>800</v>
      </c>
    </row>
    <row r="1998" spans="1:6" x14ac:dyDescent="0.3">
      <c r="A1998" s="17" t="s">
        <v>1985</v>
      </c>
      <c r="B1998" s="18"/>
      <c r="C1998" s="18">
        <v>15000</v>
      </c>
      <c r="D1998" s="18"/>
      <c r="E1998" s="18"/>
      <c r="F1998" s="18">
        <v>15000</v>
      </c>
    </row>
    <row r="1999" spans="1:6" x14ac:dyDescent="0.3">
      <c r="A1999" s="17" t="s">
        <v>812</v>
      </c>
      <c r="B1999" s="18"/>
      <c r="C1999" s="18"/>
      <c r="D1999" s="18"/>
      <c r="E1999" s="18">
        <v>1000</v>
      </c>
      <c r="F1999" s="18">
        <v>1000</v>
      </c>
    </row>
    <row r="2000" spans="1:6" x14ac:dyDescent="0.3">
      <c r="A2000" s="17" t="s">
        <v>1751</v>
      </c>
      <c r="B2000" s="18"/>
      <c r="C2000" s="18"/>
      <c r="D2000" s="18"/>
      <c r="E2000" s="18">
        <v>5000</v>
      </c>
      <c r="F2000" s="18">
        <v>5000</v>
      </c>
    </row>
    <row r="2001" spans="1:6" x14ac:dyDescent="0.3">
      <c r="A2001" s="17" t="s">
        <v>3316</v>
      </c>
      <c r="B2001" s="18"/>
      <c r="C2001" s="18"/>
      <c r="D2001" s="18"/>
      <c r="E2001" s="18">
        <v>11737</v>
      </c>
      <c r="F2001" s="18">
        <v>11737</v>
      </c>
    </row>
    <row r="2002" spans="1:6" x14ac:dyDescent="0.3">
      <c r="A2002" s="17" t="s">
        <v>4004</v>
      </c>
      <c r="B2002" s="18"/>
      <c r="C2002" s="18">
        <v>1000</v>
      </c>
      <c r="D2002" s="18"/>
      <c r="E2002" s="18"/>
      <c r="F2002" s="18">
        <v>1000</v>
      </c>
    </row>
    <row r="2003" spans="1:6" x14ac:dyDescent="0.3">
      <c r="A2003" s="17" t="s">
        <v>1641</v>
      </c>
      <c r="B2003" s="18"/>
      <c r="C2003" s="18"/>
      <c r="D2003" s="18"/>
      <c r="E2003" s="18">
        <v>400</v>
      </c>
      <c r="F2003" s="18">
        <v>400</v>
      </c>
    </row>
    <row r="2004" spans="1:6" x14ac:dyDescent="0.3">
      <c r="A2004" s="17" t="s">
        <v>2021</v>
      </c>
      <c r="B2004" s="18"/>
      <c r="C2004" s="18"/>
      <c r="D2004" s="18"/>
      <c r="E2004" s="18">
        <v>1500</v>
      </c>
      <c r="F2004" s="18">
        <v>1500</v>
      </c>
    </row>
    <row r="2005" spans="1:6" x14ac:dyDescent="0.3">
      <c r="A2005" s="17" t="s">
        <v>1923</v>
      </c>
      <c r="B2005" s="18"/>
      <c r="C2005" s="18"/>
      <c r="D2005" s="18"/>
      <c r="E2005" s="18">
        <v>2000</v>
      </c>
      <c r="F2005" s="18">
        <v>2000</v>
      </c>
    </row>
    <row r="2006" spans="1:6" x14ac:dyDescent="0.3">
      <c r="A2006" s="17" t="s">
        <v>2739</v>
      </c>
      <c r="B2006" s="18"/>
      <c r="C2006" s="18"/>
      <c r="D2006" s="18"/>
      <c r="E2006" s="18">
        <v>1100</v>
      </c>
      <c r="F2006" s="18">
        <v>1100</v>
      </c>
    </row>
    <row r="2007" spans="1:6" x14ac:dyDescent="0.3">
      <c r="A2007" s="17" t="s">
        <v>1319</v>
      </c>
      <c r="B2007" s="18">
        <v>40000</v>
      </c>
      <c r="C2007" s="18"/>
      <c r="D2007" s="18"/>
      <c r="E2007" s="18"/>
      <c r="F2007" s="18">
        <v>40000</v>
      </c>
    </row>
    <row r="2008" spans="1:6" x14ac:dyDescent="0.3">
      <c r="A2008" s="17" t="s">
        <v>1559</v>
      </c>
      <c r="B2008" s="18"/>
      <c r="C2008" s="18">
        <v>750</v>
      </c>
      <c r="D2008" s="18"/>
      <c r="E2008" s="18"/>
      <c r="F2008" s="18">
        <v>750</v>
      </c>
    </row>
    <row r="2009" spans="1:6" x14ac:dyDescent="0.3">
      <c r="A2009" s="17" t="s">
        <v>3755</v>
      </c>
      <c r="B2009" s="18"/>
      <c r="C2009" s="18"/>
      <c r="D2009" s="18"/>
      <c r="E2009" s="18">
        <v>1500</v>
      </c>
      <c r="F2009" s="18">
        <v>1500</v>
      </c>
    </row>
    <row r="2010" spans="1:6" x14ac:dyDescent="0.3">
      <c r="A2010" s="17" t="s">
        <v>386</v>
      </c>
      <c r="B2010" s="18"/>
      <c r="C2010" s="18"/>
      <c r="D2010" s="18"/>
      <c r="E2010" s="18">
        <v>25000</v>
      </c>
      <c r="F2010" s="18">
        <v>25000</v>
      </c>
    </row>
    <row r="2011" spans="1:6" x14ac:dyDescent="0.3">
      <c r="A2011" s="17" t="s">
        <v>1672</v>
      </c>
      <c r="B2011" s="18"/>
      <c r="C2011" s="18"/>
      <c r="D2011" s="18"/>
      <c r="E2011" s="18">
        <v>2000</v>
      </c>
      <c r="F2011" s="18">
        <v>2000</v>
      </c>
    </row>
    <row r="2012" spans="1:6" x14ac:dyDescent="0.3">
      <c r="A2012" s="17" t="s">
        <v>660</v>
      </c>
      <c r="B2012" s="18"/>
      <c r="C2012" s="18"/>
      <c r="D2012" s="18"/>
      <c r="E2012" s="18">
        <v>3000</v>
      </c>
      <c r="F2012" s="18">
        <v>3000</v>
      </c>
    </row>
    <row r="2013" spans="1:6" x14ac:dyDescent="0.3">
      <c r="A2013" s="17" t="s">
        <v>710</v>
      </c>
      <c r="B2013" s="18"/>
      <c r="C2013" s="18">
        <v>15000</v>
      </c>
      <c r="D2013" s="18"/>
      <c r="E2013" s="18"/>
      <c r="F2013" s="18">
        <v>15000</v>
      </c>
    </row>
    <row r="2014" spans="1:6" x14ac:dyDescent="0.3">
      <c r="A2014" s="17" t="s">
        <v>2030</v>
      </c>
      <c r="B2014" s="18"/>
      <c r="C2014" s="18"/>
      <c r="D2014" s="18"/>
      <c r="E2014" s="18">
        <v>2500</v>
      </c>
      <c r="F2014" s="18">
        <v>2500</v>
      </c>
    </row>
    <row r="2015" spans="1:6" x14ac:dyDescent="0.3">
      <c r="A2015" s="17" t="s">
        <v>2068</v>
      </c>
      <c r="B2015" s="18"/>
      <c r="C2015" s="18"/>
      <c r="D2015" s="18"/>
      <c r="E2015" s="18">
        <v>495</v>
      </c>
      <c r="F2015" s="18">
        <v>495</v>
      </c>
    </row>
    <row r="2016" spans="1:6" x14ac:dyDescent="0.3">
      <c r="A2016" s="17" t="s">
        <v>2514</v>
      </c>
      <c r="B2016" s="18"/>
      <c r="C2016" s="18">
        <v>12000</v>
      </c>
      <c r="D2016" s="18"/>
      <c r="E2016" s="18"/>
      <c r="F2016" s="18">
        <v>12000</v>
      </c>
    </row>
    <row r="2017" spans="1:6" x14ac:dyDescent="0.3">
      <c r="A2017" s="17" t="s">
        <v>798</v>
      </c>
      <c r="B2017" s="18"/>
      <c r="C2017" s="18"/>
      <c r="D2017" s="18"/>
      <c r="E2017" s="18">
        <v>3000</v>
      </c>
      <c r="F2017" s="18">
        <v>3000</v>
      </c>
    </row>
    <row r="2018" spans="1:6" x14ac:dyDescent="0.3">
      <c r="A2018" s="17" t="s">
        <v>663</v>
      </c>
      <c r="B2018" s="18"/>
      <c r="C2018" s="18">
        <v>39000</v>
      </c>
      <c r="D2018" s="18"/>
      <c r="E2018" s="18"/>
      <c r="F2018" s="18">
        <v>39000</v>
      </c>
    </row>
    <row r="2019" spans="1:6" x14ac:dyDescent="0.3">
      <c r="A2019" s="17" t="s">
        <v>1703</v>
      </c>
      <c r="B2019" s="18"/>
      <c r="C2019" s="18">
        <v>16500</v>
      </c>
      <c r="D2019" s="18"/>
      <c r="E2019" s="18"/>
      <c r="F2019" s="18">
        <v>16500</v>
      </c>
    </row>
    <row r="2020" spans="1:6" x14ac:dyDescent="0.3">
      <c r="A2020" s="17" t="s">
        <v>2496</v>
      </c>
      <c r="B2020" s="18"/>
      <c r="C2020" s="18"/>
      <c r="D2020" s="18"/>
      <c r="E2020" s="18">
        <v>6000</v>
      </c>
      <c r="F2020" s="18">
        <v>6000</v>
      </c>
    </row>
    <row r="2021" spans="1:6" x14ac:dyDescent="0.3">
      <c r="A2021" s="17" t="s">
        <v>2960</v>
      </c>
      <c r="B2021" s="18">
        <v>30000000</v>
      </c>
      <c r="C2021" s="18"/>
      <c r="D2021" s="18"/>
      <c r="E2021" s="18"/>
      <c r="F2021" s="18">
        <v>30000000</v>
      </c>
    </row>
    <row r="2022" spans="1:6" x14ac:dyDescent="0.3">
      <c r="A2022" s="17" t="s">
        <v>520</v>
      </c>
      <c r="B2022" s="18"/>
      <c r="C2022" s="18">
        <v>12001</v>
      </c>
      <c r="D2022" s="18"/>
      <c r="E2022" s="18"/>
      <c r="F2022" s="18">
        <v>12001</v>
      </c>
    </row>
    <row r="2023" spans="1:6" x14ac:dyDescent="0.3">
      <c r="A2023" s="17" t="s">
        <v>2022</v>
      </c>
      <c r="B2023" s="18"/>
      <c r="C2023" s="18"/>
      <c r="D2023" s="18"/>
      <c r="E2023" s="18">
        <v>5000</v>
      </c>
      <c r="F2023" s="18">
        <v>5000</v>
      </c>
    </row>
    <row r="2024" spans="1:6" x14ac:dyDescent="0.3">
      <c r="A2024" s="17" t="s">
        <v>852</v>
      </c>
      <c r="B2024" s="18"/>
      <c r="C2024" s="18"/>
      <c r="D2024" s="18"/>
      <c r="E2024" s="18">
        <v>2000</v>
      </c>
      <c r="F2024" s="18">
        <v>2000</v>
      </c>
    </row>
    <row r="2025" spans="1:6" x14ac:dyDescent="0.3">
      <c r="A2025" s="17" t="s">
        <v>209</v>
      </c>
      <c r="B2025" s="18"/>
      <c r="C2025" s="18">
        <v>14000</v>
      </c>
      <c r="D2025" s="18"/>
      <c r="E2025" s="18"/>
      <c r="F2025" s="18">
        <v>14000</v>
      </c>
    </row>
    <row r="2026" spans="1:6" x14ac:dyDescent="0.3">
      <c r="A2026" s="17" t="s">
        <v>2224</v>
      </c>
      <c r="B2026" s="18"/>
      <c r="C2026" s="18"/>
      <c r="D2026" s="18"/>
      <c r="E2026" s="18">
        <v>19500</v>
      </c>
      <c r="F2026" s="18">
        <v>19500</v>
      </c>
    </row>
    <row r="2027" spans="1:6" x14ac:dyDescent="0.3">
      <c r="A2027" s="17" t="s">
        <v>3771</v>
      </c>
      <c r="B2027" s="18"/>
      <c r="C2027" s="18"/>
      <c r="D2027" s="18"/>
      <c r="E2027" s="18">
        <v>2500</v>
      </c>
      <c r="F2027" s="18">
        <v>2500</v>
      </c>
    </row>
    <row r="2028" spans="1:6" x14ac:dyDescent="0.3">
      <c r="A2028" s="17" t="s">
        <v>2688</v>
      </c>
      <c r="B2028" s="18"/>
      <c r="C2028" s="18">
        <v>50000</v>
      </c>
      <c r="D2028" s="18"/>
      <c r="E2028" s="18"/>
      <c r="F2028" s="18">
        <v>50000</v>
      </c>
    </row>
    <row r="2029" spans="1:6" x14ac:dyDescent="0.3">
      <c r="A2029" s="17" t="s">
        <v>3266</v>
      </c>
      <c r="B2029" s="18"/>
      <c r="C2029" s="18"/>
      <c r="D2029" s="18"/>
      <c r="E2029" s="18">
        <v>11500</v>
      </c>
      <c r="F2029" s="18">
        <v>11500</v>
      </c>
    </row>
    <row r="2030" spans="1:6" x14ac:dyDescent="0.3">
      <c r="A2030" s="17" t="s">
        <v>2860</v>
      </c>
      <c r="B2030" s="18"/>
      <c r="C2030" s="18">
        <v>4000</v>
      </c>
      <c r="D2030" s="18"/>
      <c r="E2030" s="18"/>
      <c r="F2030" s="18">
        <v>4000</v>
      </c>
    </row>
    <row r="2031" spans="1:6" x14ac:dyDescent="0.3">
      <c r="A2031" s="17" t="s">
        <v>3483</v>
      </c>
      <c r="B2031" s="18"/>
      <c r="C2031" s="18"/>
      <c r="D2031" s="18"/>
      <c r="E2031" s="18">
        <v>2500</v>
      </c>
      <c r="F2031" s="18">
        <v>2500</v>
      </c>
    </row>
    <row r="2032" spans="1:6" x14ac:dyDescent="0.3">
      <c r="A2032" s="17" t="s">
        <v>1907</v>
      </c>
      <c r="B2032" s="18"/>
      <c r="C2032" s="18">
        <v>50000</v>
      </c>
      <c r="D2032" s="18"/>
      <c r="E2032" s="18"/>
      <c r="F2032" s="18">
        <v>50000</v>
      </c>
    </row>
    <row r="2033" spans="1:6" x14ac:dyDescent="0.3">
      <c r="A2033" s="17" t="s">
        <v>462</v>
      </c>
      <c r="B2033" s="18"/>
      <c r="C2033" s="18">
        <v>550</v>
      </c>
      <c r="D2033" s="18"/>
      <c r="E2033" s="18"/>
      <c r="F2033" s="18">
        <v>550</v>
      </c>
    </row>
    <row r="2034" spans="1:6" x14ac:dyDescent="0.3">
      <c r="A2034" s="17" t="s">
        <v>1647</v>
      </c>
      <c r="B2034" s="18"/>
      <c r="C2034" s="18"/>
      <c r="D2034" s="18"/>
      <c r="E2034" s="18">
        <v>2000</v>
      </c>
      <c r="F2034" s="18">
        <v>2000</v>
      </c>
    </row>
    <row r="2035" spans="1:6" x14ac:dyDescent="0.3">
      <c r="A2035" s="17" t="s">
        <v>3844</v>
      </c>
      <c r="B2035" s="18"/>
      <c r="C2035" s="18">
        <v>10500</v>
      </c>
      <c r="D2035" s="18"/>
      <c r="E2035" s="18"/>
      <c r="F2035" s="18">
        <v>10500</v>
      </c>
    </row>
    <row r="2036" spans="1:6" x14ac:dyDescent="0.3">
      <c r="A2036" s="17" t="s">
        <v>560</v>
      </c>
      <c r="B2036" s="18"/>
      <c r="C2036" s="18">
        <v>240000</v>
      </c>
      <c r="D2036" s="18"/>
      <c r="E2036" s="18"/>
      <c r="F2036" s="18">
        <v>240000</v>
      </c>
    </row>
    <row r="2037" spans="1:6" x14ac:dyDescent="0.3">
      <c r="A2037" s="17" t="s">
        <v>3891</v>
      </c>
      <c r="B2037" s="18"/>
      <c r="C2037" s="18">
        <v>15000</v>
      </c>
      <c r="D2037" s="18"/>
      <c r="E2037" s="18"/>
      <c r="F2037" s="18">
        <v>15000</v>
      </c>
    </row>
    <row r="2038" spans="1:6" x14ac:dyDescent="0.3">
      <c r="A2038" s="17" t="s">
        <v>2578</v>
      </c>
      <c r="B2038" s="18">
        <v>6000</v>
      </c>
      <c r="C2038" s="18"/>
      <c r="D2038" s="18"/>
      <c r="E2038" s="18"/>
      <c r="F2038" s="18">
        <v>6000</v>
      </c>
    </row>
    <row r="2039" spans="1:6" x14ac:dyDescent="0.3">
      <c r="A2039" s="17" t="s">
        <v>797</v>
      </c>
      <c r="B2039" s="18"/>
      <c r="C2039" s="18"/>
      <c r="D2039" s="18"/>
      <c r="E2039" s="18">
        <v>10000</v>
      </c>
      <c r="F2039" s="18">
        <v>10000</v>
      </c>
    </row>
    <row r="2040" spans="1:6" x14ac:dyDescent="0.3">
      <c r="A2040" s="17" t="s">
        <v>2326</v>
      </c>
      <c r="B2040" s="18"/>
      <c r="C2040" s="18"/>
      <c r="D2040" s="18">
        <v>1000</v>
      </c>
      <c r="E2040" s="18"/>
      <c r="F2040" s="18">
        <v>1000</v>
      </c>
    </row>
    <row r="2041" spans="1:6" x14ac:dyDescent="0.3">
      <c r="A2041" s="17" t="s">
        <v>228</v>
      </c>
      <c r="B2041" s="18"/>
      <c r="C2041" s="18">
        <v>29000</v>
      </c>
      <c r="D2041" s="18"/>
      <c r="E2041" s="18"/>
      <c r="F2041" s="18">
        <v>29000</v>
      </c>
    </row>
    <row r="2042" spans="1:6" x14ac:dyDescent="0.3">
      <c r="A2042" s="17" t="s">
        <v>3423</v>
      </c>
      <c r="B2042" s="18"/>
      <c r="C2042" s="18"/>
      <c r="D2042" s="18"/>
      <c r="E2042" s="18">
        <v>6000</v>
      </c>
      <c r="F2042" s="18">
        <v>6000</v>
      </c>
    </row>
    <row r="2043" spans="1:6" x14ac:dyDescent="0.3">
      <c r="A2043" s="17" t="s">
        <v>2590</v>
      </c>
      <c r="B2043" s="18"/>
      <c r="C2043" s="18">
        <v>3000</v>
      </c>
      <c r="D2043" s="18"/>
      <c r="E2043" s="18"/>
      <c r="F2043" s="18">
        <v>3000</v>
      </c>
    </row>
    <row r="2044" spans="1:6" x14ac:dyDescent="0.3">
      <c r="A2044" s="17" t="s">
        <v>1934</v>
      </c>
      <c r="B2044" s="18"/>
      <c r="C2044" s="18"/>
      <c r="D2044" s="18"/>
      <c r="E2044" s="18">
        <v>6000</v>
      </c>
      <c r="F2044" s="18">
        <v>6000</v>
      </c>
    </row>
    <row r="2045" spans="1:6" x14ac:dyDescent="0.3">
      <c r="A2045" s="17" t="s">
        <v>2747</v>
      </c>
      <c r="B2045" s="18"/>
      <c r="C2045" s="18">
        <v>500</v>
      </c>
      <c r="D2045" s="18"/>
      <c r="E2045" s="18"/>
      <c r="F2045" s="18">
        <v>500</v>
      </c>
    </row>
    <row r="2046" spans="1:6" x14ac:dyDescent="0.3">
      <c r="A2046" s="17" t="s">
        <v>3082</v>
      </c>
      <c r="B2046" s="18"/>
      <c r="C2046" s="18">
        <v>9000</v>
      </c>
      <c r="D2046" s="18"/>
      <c r="E2046" s="18"/>
      <c r="F2046" s="18">
        <v>9000</v>
      </c>
    </row>
    <row r="2047" spans="1:6" x14ac:dyDescent="0.3">
      <c r="A2047" s="17" t="s">
        <v>1931</v>
      </c>
      <c r="B2047" s="18"/>
      <c r="C2047" s="18"/>
      <c r="D2047" s="18"/>
      <c r="E2047" s="18">
        <v>1000</v>
      </c>
      <c r="F2047" s="18">
        <v>1000</v>
      </c>
    </row>
    <row r="2048" spans="1:6" x14ac:dyDescent="0.3">
      <c r="A2048" s="17" t="s">
        <v>3522</v>
      </c>
      <c r="B2048" s="18"/>
      <c r="C2048" s="18"/>
      <c r="D2048" s="18"/>
      <c r="E2048" s="18">
        <v>4000</v>
      </c>
      <c r="F2048" s="18">
        <v>4000</v>
      </c>
    </row>
    <row r="2049" spans="1:6" x14ac:dyDescent="0.3">
      <c r="A2049" s="17" t="s">
        <v>2932</v>
      </c>
      <c r="B2049" s="18"/>
      <c r="C2049" s="18"/>
      <c r="D2049" s="18"/>
      <c r="E2049" s="18">
        <v>3100</v>
      </c>
      <c r="F2049" s="18">
        <v>3100</v>
      </c>
    </row>
    <row r="2050" spans="1:6" x14ac:dyDescent="0.3">
      <c r="A2050" s="17" t="s">
        <v>788</v>
      </c>
      <c r="B2050" s="18"/>
      <c r="C2050" s="18"/>
      <c r="D2050" s="18"/>
      <c r="E2050" s="18">
        <v>1200</v>
      </c>
      <c r="F2050" s="18">
        <v>1200</v>
      </c>
    </row>
    <row r="2051" spans="1:6" x14ac:dyDescent="0.3">
      <c r="A2051" s="17" t="s">
        <v>2007</v>
      </c>
      <c r="B2051" s="18"/>
      <c r="C2051" s="18"/>
      <c r="D2051" s="18"/>
      <c r="E2051" s="18">
        <v>50000</v>
      </c>
      <c r="F2051" s="18">
        <v>50000</v>
      </c>
    </row>
    <row r="2052" spans="1:6" x14ac:dyDescent="0.3">
      <c r="A2052" s="17" t="s">
        <v>600</v>
      </c>
      <c r="B2052" s="18"/>
      <c r="C2052" s="18">
        <v>50000</v>
      </c>
      <c r="D2052" s="18"/>
      <c r="E2052" s="18"/>
      <c r="F2052" s="18">
        <v>50000</v>
      </c>
    </row>
    <row r="2053" spans="1:6" x14ac:dyDescent="0.3">
      <c r="A2053" s="17" t="s">
        <v>2129</v>
      </c>
      <c r="B2053" s="18"/>
      <c r="C2053" s="18">
        <v>15000</v>
      </c>
      <c r="D2053" s="18"/>
      <c r="E2053" s="18"/>
      <c r="F2053" s="18">
        <v>15000</v>
      </c>
    </row>
    <row r="2054" spans="1:6" x14ac:dyDescent="0.3">
      <c r="A2054" s="17" t="s">
        <v>3769</v>
      </c>
      <c r="B2054" s="18"/>
      <c r="C2054" s="18"/>
      <c r="D2054" s="18"/>
      <c r="E2054" s="18">
        <v>5000</v>
      </c>
      <c r="F2054" s="18">
        <v>5000</v>
      </c>
    </row>
    <row r="2055" spans="1:6" x14ac:dyDescent="0.3">
      <c r="A2055" s="17" t="s">
        <v>970</v>
      </c>
      <c r="B2055" s="18"/>
      <c r="C2055" s="18">
        <v>30000</v>
      </c>
      <c r="D2055" s="18"/>
      <c r="E2055" s="18"/>
      <c r="F2055" s="18">
        <v>30000</v>
      </c>
    </row>
    <row r="2056" spans="1:6" x14ac:dyDescent="0.3">
      <c r="A2056" s="17" t="s">
        <v>2285</v>
      </c>
      <c r="B2056" s="18"/>
      <c r="C2056" s="18"/>
      <c r="D2056" s="18"/>
      <c r="E2056" s="18">
        <v>6000</v>
      </c>
      <c r="F2056" s="18">
        <v>6000</v>
      </c>
    </row>
    <row r="2057" spans="1:6" x14ac:dyDescent="0.3">
      <c r="A2057" s="17" t="s">
        <v>2819</v>
      </c>
      <c r="B2057" s="18"/>
      <c r="C2057" s="18"/>
      <c r="D2057" s="18"/>
      <c r="E2057" s="18">
        <v>5000</v>
      </c>
      <c r="F2057" s="18">
        <v>5000</v>
      </c>
    </row>
    <row r="2058" spans="1:6" x14ac:dyDescent="0.3">
      <c r="A2058" s="17" t="s">
        <v>3078</v>
      </c>
      <c r="B2058" s="18"/>
      <c r="C2058" s="18">
        <v>60000</v>
      </c>
      <c r="D2058" s="18"/>
      <c r="E2058" s="18"/>
      <c r="F2058" s="18">
        <v>60000</v>
      </c>
    </row>
    <row r="2059" spans="1:6" x14ac:dyDescent="0.3">
      <c r="A2059" s="17" t="s">
        <v>315</v>
      </c>
      <c r="B2059" s="18"/>
      <c r="C2059" s="18"/>
      <c r="D2059" s="18"/>
      <c r="E2059" s="18">
        <v>1000</v>
      </c>
      <c r="F2059" s="18">
        <v>1000</v>
      </c>
    </row>
    <row r="2060" spans="1:6" x14ac:dyDescent="0.3">
      <c r="A2060" s="17" t="s">
        <v>239</v>
      </c>
      <c r="B2060" s="18"/>
      <c r="C2060" s="18">
        <v>15000</v>
      </c>
      <c r="D2060" s="18"/>
      <c r="E2060" s="18"/>
      <c r="F2060" s="18">
        <v>15000</v>
      </c>
    </row>
    <row r="2061" spans="1:6" x14ac:dyDescent="0.3">
      <c r="A2061" s="17" t="s">
        <v>3362</v>
      </c>
      <c r="B2061" s="18"/>
      <c r="C2061" s="18"/>
      <c r="D2061" s="18"/>
      <c r="E2061" s="18">
        <v>7750</v>
      </c>
      <c r="F2061" s="18">
        <v>7750</v>
      </c>
    </row>
    <row r="2062" spans="1:6" x14ac:dyDescent="0.3">
      <c r="A2062" s="17" t="s">
        <v>1280</v>
      </c>
      <c r="B2062" s="18"/>
      <c r="C2062" s="18"/>
      <c r="D2062" s="18"/>
      <c r="E2062" s="18">
        <v>12516</v>
      </c>
      <c r="F2062" s="18">
        <v>12516</v>
      </c>
    </row>
    <row r="2063" spans="1:6" x14ac:dyDescent="0.3">
      <c r="A2063" s="17" t="s">
        <v>1387</v>
      </c>
      <c r="B2063" s="18"/>
      <c r="C2063" s="18"/>
      <c r="D2063" s="18"/>
      <c r="E2063" s="18">
        <v>400</v>
      </c>
      <c r="F2063" s="18">
        <v>400</v>
      </c>
    </row>
    <row r="2064" spans="1:6" x14ac:dyDescent="0.3">
      <c r="A2064" s="17" t="s">
        <v>3999</v>
      </c>
      <c r="B2064" s="18"/>
      <c r="C2064" s="18">
        <v>2000</v>
      </c>
      <c r="D2064" s="18"/>
      <c r="E2064" s="18"/>
      <c r="F2064" s="18">
        <v>2000</v>
      </c>
    </row>
    <row r="2065" spans="1:6" x14ac:dyDescent="0.3">
      <c r="A2065" s="17" t="s">
        <v>3320</v>
      </c>
      <c r="B2065" s="18"/>
      <c r="C2065" s="18"/>
      <c r="D2065" s="18"/>
      <c r="E2065" s="18">
        <v>2500</v>
      </c>
      <c r="F2065" s="18">
        <v>2500</v>
      </c>
    </row>
    <row r="2066" spans="1:6" x14ac:dyDescent="0.3">
      <c r="A2066" s="17" t="s">
        <v>3718</v>
      </c>
      <c r="B2066" s="18"/>
      <c r="C2066" s="18"/>
      <c r="D2066" s="18"/>
      <c r="E2066" s="18">
        <v>5000</v>
      </c>
      <c r="F2066" s="18">
        <v>5000</v>
      </c>
    </row>
    <row r="2067" spans="1:6" x14ac:dyDescent="0.3">
      <c r="A2067" s="17" t="s">
        <v>1450</v>
      </c>
      <c r="B2067" s="18"/>
      <c r="C2067" s="18">
        <v>8888</v>
      </c>
      <c r="D2067" s="18"/>
      <c r="E2067" s="18"/>
      <c r="F2067" s="18">
        <v>8888</v>
      </c>
    </row>
    <row r="2068" spans="1:6" x14ac:dyDescent="0.3">
      <c r="A2068" s="17" t="s">
        <v>3497</v>
      </c>
      <c r="B2068" s="18"/>
      <c r="C2068" s="18"/>
      <c r="D2068" s="18"/>
      <c r="E2068" s="18">
        <v>1650</v>
      </c>
      <c r="F2068" s="18">
        <v>1650</v>
      </c>
    </row>
    <row r="2069" spans="1:6" x14ac:dyDescent="0.3">
      <c r="A2069" s="17" t="s">
        <v>3961</v>
      </c>
      <c r="B2069" s="18"/>
      <c r="C2069" s="18">
        <v>2000</v>
      </c>
      <c r="D2069" s="18"/>
      <c r="E2069" s="18"/>
      <c r="F2069" s="18">
        <v>2000</v>
      </c>
    </row>
    <row r="2070" spans="1:6" x14ac:dyDescent="0.3">
      <c r="A2070" s="17" t="s">
        <v>2566</v>
      </c>
      <c r="B2070" s="18">
        <v>35000</v>
      </c>
      <c r="C2070" s="18"/>
      <c r="D2070" s="18"/>
      <c r="E2070" s="18"/>
      <c r="F2070" s="18">
        <v>35000</v>
      </c>
    </row>
    <row r="2071" spans="1:6" x14ac:dyDescent="0.3">
      <c r="A2071" s="17" t="s">
        <v>1407</v>
      </c>
      <c r="B2071" s="18"/>
      <c r="C2071" s="18">
        <v>12000</v>
      </c>
      <c r="D2071" s="18"/>
      <c r="E2071" s="18"/>
      <c r="F2071" s="18">
        <v>12000</v>
      </c>
    </row>
    <row r="2072" spans="1:6" x14ac:dyDescent="0.3">
      <c r="A2072" s="17" t="s">
        <v>2272</v>
      </c>
      <c r="B2072" s="18"/>
      <c r="C2072" s="18"/>
      <c r="D2072" s="18"/>
      <c r="E2072" s="18">
        <v>20000</v>
      </c>
      <c r="F2072" s="18">
        <v>20000</v>
      </c>
    </row>
    <row r="2073" spans="1:6" x14ac:dyDescent="0.3">
      <c r="A2073" s="17" t="s">
        <v>933</v>
      </c>
      <c r="B2073" s="18"/>
      <c r="C2073" s="18">
        <v>9500</v>
      </c>
      <c r="D2073" s="18"/>
      <c r="E2073" s="18"/>
      <c r="F2073" s="18">
        <v>9500</v>
      </c>
    </row>
    <row r="2074" spans="1:6" x14ac:dyDescent="0.3">
      <c r="A2074" s="17" t="s">
        <v>1684</v>
      </c>
      <c r="B2074" s="18"/>
      <c r="C2074" s="18"/>
      <c r="D2074" s="18">
        <v>3500</v>
      </c>
      <c r="E2074" s="18"/>
      <c r="F2074" s="18">
        <v>3500</v>
      </c>
    </row>
    <row r="2075" spans="1:6" x14ac:dyDescent="0.3">
      <c r="A2075" s="17" t="s">
        <v>2603</v>
      </c>
      <c r="B2075" s="18"/>
      <c r="C2075" s="18"/>
      <c r="D2075" s="18"/>
      <c r="E2075" s="18">
        <v>1750</v>
      </c>
      <c r="F2075" s="18">
        <v>1750</v>
      </c>
    </row>
    <row r="2076" spans="1:6" x14ac:dyDescent="0.3">
      <c r="A2076" s="17" t="s">
        <v>1385</v>
      </c>
      <c r="B2076" s="18"/>
      <c r="C2076" s="18"/>
      <c r="D2076" s="18"/>
      <c r="E2076" s="18">
        <v>3500</v>
      </c>
      <c r="F2076" s="18">
        <v>3500</v>
      </c>
    </row>
    <row r="2077" spans="1:6" x14ac:dyDescent="0.3">
      <c r="A2077" s="17" t="s">
        <v>2140</v>
      </c>
      <c r="B2077" s="18"/>
      <c r="C2077" s="18">
        <v>30000</v>
      </c>
      <c r="D2077" s="18"/>
      <c r="E2077" s="18"/>
      <c r="F2077" s="18">
        <v>30000</v>
      </c>
    </row>
    <row r="2078" spans="1:6" x14ac:dyDescent="0.3">
      <c r="A2078" s="17" t="s">
        <v>1569</v>
      </c>
      <c r="B2078" s="18">
        <v>25000</v>
      </c>
      <c r="C2078" s="18"/>
      <c r="D2078" s="18"/>
      <c r="E2078" s="18"/>
      <c r="F2078" s="18">
        <v>25000</v>
      </c>
    </row>
    <row r="2079" spans="1:6" x14ac:dyDescent="0.3">
      <c r="A2079" s="17" t="s">
        <v>3129</v>
      </c>
      <c r="B2079" s="18"/>
      <c r="C2079" s="18"/>
      <c r="D2079" s="18">
        <v>1250</v>
      </c>
      <c r="E2079" s="18"/>
      <c r="F2079" s="18">
        <v>1250</v>
      </c>
    </row>
    <row r="2080" spans="1:6" x14ac:dyDescent="0.3">
      <c r="A2080" s="17" t="s">
        <v>2778</v>
      </c>
      <c r="B2080" s="18"/>
      <c r="C2080" s="18">
        <v>5500</v>
      </c>
      <c r="D2080" s="18"/>
      <c r="E2080" s="18"/>
      <c r="F2080" s="18">
        <v>5500</v>
      </c>
    </row>
    <row r="2081" spans="1:6" x14ac:dyDescent="0.3">
      <c r="A2081" s="17" t="s">
        <v>190</v>
      </c>
      <c r="B2081" s="18"/>
      <c r="C2081" s="18">
        <v>1500</v>
      </c>
      <c r="D2081" s="18"/>
      <c r="E2081" s="18"/>
      <c r="F2081" s="18">
        <v>1500</v>
      </c>
    </row>
    <row r="2082" spans="1:6" x14ac:dyDescent="0.3">
      <c r="A2082" s="17" t="s">
        <v>3842</v>
      </c>
      <c r="B2082" s="18"/>
      <c r="C2082" s="18">
        <v>40000</v>
      </c>
      <c r="D2082" s="18"/>
      <c r="E2082" s="18"/>
      <c r="F2082" s="18">
        <v>40000</v>
      </c>
    </row>
    <row r="2083" spans="1:6" x14ac:dyDescent="0.3">
      <c r="A2083" s="17" t="s">
        <v>2535</v>
      </c>
      <c r="B2083" s="18"/>
      <c r="C2083" s="18"/>
      <c r="D2083" s="18"/>
      <c r="E2083" s="18">
        <v>20000</v>
      </c>
      <c r="F2083" s="18">
        <v>20000</v>
      </c>
    </row>
    <row r="2084" spans="1:6" x14ac:dyDescent="0.3">
      <c r="A2084" s="17" t="s">
        <v>3727</v>
      </c>
      <c r="B2084" s="18"/>
      <c r="C2084" s="18">
        <v>1000</v>
      </c>
      <c r="D2084" s="18"/>
      <c r="E2084" s="18"/>
      <c r="F2084" s="18">
        <v>1000</v>
      </c>
    </row>
    <row r="2085" spans="1:6" x14ac:dyDescent="0.3">
      <c r="A2085" s="17" t="s">
        <v>556</v>
      </c>
      <c r="B2085" s="18"/>
      <c r="C2085" s="18">
        <v>7500</v>
      </c>
      <c r="D2085" s="18"/>
      <c r="E2085" s="18"/>
      <c r="F2085" s="18">
        <v>7500</v>
      </c>
    </row>
    <row r="2086" spans="1:6" x14ac:dyDescent="0.3">
      <c r="A2086" s="17" t="s">
        <v>136</v>
      </c>
      <c r="B2086" s="18">
        <v>5000</v>
      </c>
      <c r="C2086" s="18"/>
      <c r="D2086" s="18"/>
      <c r="E2086" s="18"/>
      <c r="F2086" s="18">
        <v>5000</v>
      </c>
    </row>
    <row r="2087" spans="1:6" x14ac:dyDescent="0.3">
      <c r="A2087" s="17" t="s">
        <v>2619</v>
      </c>
      <c r="B2087" s="18"/>
      <c r="C2087" s="18"/>
      <c r="D2087" s="18"/>
      <c r="E2087" s="18">
        <v>1000</v>
      </c>
      <c r="F2087" s="18">
        <v>1000</v>
      </c>
    </row>
    <row r="2088" spans="1:6" x14ac:dyDescent="0.3">
      <c r="A2088" s="17" t="s">
        <v>3758</v>
      </c>
      <c r="B2088" s="18"/>
      <c r="C2088" s="18"/>
      <c r="D2088" s="18"/>
      <c r="E2088" s="18">
        <v>500</v>
      </c>
      <c r="F2088" s="18">
        <v>500</v>
      </c>
    </row>
    <row r="2089" spans="1:6" x14ac:dyDescent="0.3">
      <c r="A2089" s="17" t="s">
        <v>3867</v>
      </c>
      <c r="B2089" s="18">
        <v>10000</v>
      </c>
      <c r="C2089" s="18"/>
      <c r="D2089" s="18"/>
      <c r="E2089" s="18"/>
      <c r="F2089" s="18">
        <v>10000</v>
      </c>
    </row>
    <row r="2090" spans="1:6" x14ac:dyDescent="0.3">
      <c r="A2090" s="17" t="s">
        <v>2312</v>
      </c>
      <c r="B2090" s="18"/>
      <c r="C2090" s="18"/>
      <c r="D2090" s="18"/>
      <c r="E2090" s="18">
        <v>9000</v>
      </c>
      <c r="F2090" s="18">
        <v>9000</v>
      </c>
    </row>
    <row r="2091" spans="1:6" x14ac:dyDescent="0.3">
      <c r="A2091" s="17" t="s">
        <v>3633</v>
      </c>
      <c r="B2091" s="18"/>
      <c r="C2091" s="18">
        <v>3500</v>
      </c>
      <c r="D2091" s="18"/>
      <c r="E2091" s="18"/>
      <c r="F2091" s="18">
        <v>3500</v>
      </c>
    </row>
    <row r="2092" spans="1:6" x14ac:dyDescent="0.3">
      <c r="A2092" s="17" t="s">
        <v>2642</v>
      </c>
      <c r="B2092" s="18"/>
      <c r="C2092" s="18">
        <v>500000</v>
      </c>
      <c r="D2092" s="18"/>
      <c r="E2092" s="18"/>
      <c r="F2092" s="18">
        <v>500000</v>
      </c>
    </row>
    <row r="2093" spans="1:6" x14ac:dyDescent="0.3">
      <c r="A2093" s="17" t="s">
        <v>3553</v>
      </c>
      <c r="B2093" s="18"/>
      <c r="C2093" s="18"/>
      <c r="D2093" s="18"/>
      <c r="E2093" s="18">
        <v>5000</v>
      </c>
      <c r="F2093" s="18">
        <v>5000</v>
      </c>
    </row>
    <row r="2094" spans="1:6" x14ac:dyDescent="0.3">
      <c r="A2094" s="17" t="s">
        <v>969</v>
      </c>
      <c r="B2094" s="18"/>
      <c r="C2094" s="18">
        <v>8000</v>
      </c>
      <c r="D2094" s="18"/>
      <c r="E2094" s="18"/>
      <c r="F2094" s="18">
        <v>8000</v>
      </c>
    </row>
    <row r="2095" spans="1:6" x14ac:dyDescent="0.3">
      <c r="A2095" s="17" t="s">
        <v>1674</v>
      </c>
      <c r="B2095" s="18"/>
      <c r="C2095" s="18"/>
      <c r="D2095" s="18"/>
      <c r="E2095" s="18">
        <v>2100</v>
      </c>
      <c r="F2095" s="18">
        <v>2100</v>
      </c>
    </row>
    <row r="2096" spans="1:6" x14ac:dyDescent="0.3">
      <c r="A2096" s="17" t="s">
        <v>2570</v>
      </c>
      <c r="B2096" s="18">
        <v>7000</v>
      </c>
      <c r="C2096" s="18"/>
      <c r="D2096" s="18"/>
      <c r="E2096" s="18"/>
      <c r="F2096" s="18">
        <v>7000</v>
      </c>
    </row>
    <row r="2097" spans="1:6" x14ac:dyDescent="0.3">
      <c r="A2097" s="17" t="s">
        <v>1867</v>
      </c>
      <c r="B2097" s="18"/>
      <c r="C2097" s="18">
        <v>25000</v>
      </c>
      <c r="D2097" s="18"/>
      <c r="E2097" s="18"/>
      <c r="F2097" s="18">
        <v>25000</v>
      </c>
    </row>
    <row r="2098" spans="1:6" x14ac:dyDescent="0.3">
      <c r="A2098" s="17" t="s">
        <v>1250</v>
      </c>
      <c r="B2098" s="18"/>
      <c r="C2098" s="18"/>
      <c r="D2098" s="18"/>
      <c r="E2098" s="18">
        <v>5000</v>
      </c>
      <c r="F2098" s="18">
        <v>5000</v>
      </c>
    </row>
    <row r="2099" spans="1:6" x14ac:dyDescent="0.3">
      <c r="A2099" s="17" t="s">
        <v>2104</v>
      </c>
      <c r="B2099" s="18"/>
      <c r="C2099" s="18"/>
      <c r="D2099" s="18"/>
      <c r="E2099" s="18">
        <v>7777</v>
      </c>
      <c r="F2099" s="18">
        <v>7777</v>
      </c>
    </row>
    <row r="2100" spans="1:6" x14ac:dyDescent="0.3">
      <c r="A2100" s="17" t="s">
        <v>2675</v>
      </c>
      <c r="B2100" s="18"/>
      <c r="C2100" s="18">
        <v>25000</v>
      </c>
      <c r="D2100" s="18"/>
      <c r="E2100" s="18"/>
      <c r="F2100" s="18">
        <v>25000</v>
      </c>
    </row>
    <row r="2101" spans="1:6" x14ac:dyDescent="0.3">
      <c r="A2101" s="17" t="s">
        <v>3300</v>
      </c>
      <c r="B2101" s="18"/>
      <c r="C2101" s="18"/>
      <c r="D2101" s="18"/>
      <c r="E2101" s="18">
        <v>3000</v>
      </c>
      <c r="F2101" s="18">
        <v>3000</v>
      </c>
    </row>
    <row r="2102" spans="1:6" x14ac:dyDescent="0.3">
      <c r="A2102" s="17" t="s">
        <v>1604</v>
      </c>
      <c r="B2102" s="18"/>
      <c r="C2102" s="18"/>
      <c r="D2102" s="18"/>
      <c r="E2102" s="18">
        <v>2000</v>
      </c>
      <c r="F2102" s="18">
        <v>2000</v>
      </c>
    </row>
    <row r="2103" spans="1:6" x14ac:dyDescent="0.3">
      <c r="A2103" s="17" t="s">
        <v>2729</v>
      </c>
      <c r="B2103" s="18"/>
      <c r="C2103" s="18"/>
      <c r="D2103" s="18"/>
      <c r="E2103" s="18">
        <v>7500</v>
      </c>
      <c r="F2103" s="18">
        <v>7500</v>
      </c>
    </row>
    <row r="2104" spans="1:6" x14ac:dyDescent="0.3">
      <c r="A2104" s="17" t="s">
        <v>2271</v>
      </c>
      <c r="B2104" s="18"/>
      <c r="C2104" s="18"/>
      <c r="D2104" s="18"/>
      <c r="E2104" s="18">
        <v>25000</v>
      </c>
      <c r="F2104" s="18">
        <v>25000</v>
      </c>
    </row>
    <row r="2105" spans="1:6" x14ac:dyDescent="0.3">
      <c r="A2105" s="17" t="s">
        <v>1362</v>
      </c>
      <c r="B2105" s="18"/>
      <c r="C2105" s="18"/>
      <c r="D2105" s="18"/>
      <c r="E2105" s="18">
        <v>6000</v>
      </c>
      <c r="F2105" s="18">
        <v>6000</v>
      </c>
    </row>
    <row r="2106" spans="1:6" x14ac:dyDescent="0.3">
      <c r="A2106" s="17" t="s">
        <v>2538</v>
      </c>
      <c r="B2106" s="18"/>
      <c r="C2106" s="18"/>
      <c r="D2106" s="18"/>
      <c r="E2106" s="18">
        <v>18000</v>
      </c>
      <c r="F2106" s="18">
        <v>18000</v>
      </c>
    </row>
    <row r="2107" spans="1:6" x14ac:dyDescent="0.3">
      <c r="A2107" s="17" t="s">
        <v>3326</v>
      </c>
      <c r="B2107" s="18"/>
      <c r="C2107" s="18"/>
      <c r="D2107" s="18"/>
      <c r="E2107" s="18">
        <v>8000</v>
      </c>
      <c r="F2107" s="18">
        <v>8000</v>
      </c>
    </row>
    <row r="2108" spans="1:6" x14ac:dyDescent="0.3">
      <c r="A2108" s="17" t="s">
        <v>2332</v>
      </c>
      <c r="B2108" s="18"/>
      <c r="C2108" s="18"/>
      <c r="D2108" s="18"/>
      <c r="E2108" s="18">
        <v>8000</v>
      </c>
      <c r="F2108" s="18">
        <v>8000</v>
      </c>
    </row>
    <row r="2109" spans="1:6" x14ac:dyDescent="0.3">
      <c r="A2109" s="17" t="s">
        <v>3477</v>
      </c>
      <c r="B2109" s="18"/>
      <c r="C2109" s="18">
        <v>700</v>
      </c>
      <c r="D2109" s="18"/>
      <c r="E2109" s="18">
        <v>2000</v>
      </c>
      <c r="F2109" s="18">
        <v>2700</v>
      </c>
    </row>
    <row r="2110" spans="1:6" x14ac:dyDescent="0.3">
      <c r="A2110" s="17" t="s">
        <v>3348</v>
      </c>
      <c r="B2110" s="18"/>
      <c r="C2110" s="18"/>
      <c r="D2110" s="18"/>
      <c r="E2110" s="18">
        <v>1000</v>
      </c>
      <c r="F2110" s="18">
        <v>1000</v>
      </c>
    </row>
    <row r="2111" spans="1:6" x14ac:dyDescent="0.3">
      <c r="A2111" s="17" t="s">
        <v>2430</v>
      </c>
      <c r="B2111" s="18"/>
      <c r="C2111" s="18">
        <v>140000</v>
      </c>
      <c r="D2111" s="18"/>
      <c r="E2111" s="18"/>
      <c r="F2111" s="18">
        <v>140000</v>
      </c>
    </row>
    <row r="2112" spans="1:6" x14ac:dyDescent="0.3">
      <c r="A2112" s="17" t="s">
        <v>2228</v>
      </c>
      <c r="B2112" s="18"/>
      <c r="C2112" s="18"/>
      <c r="D2112" s="18"/>
      <c r="E2112" s="18">
        <v>13000</v>
      </c>
      <c r="F2112" s="18">
        <v>13000</v>
      </c>
    </row>
    <row r="2113" spans="1:6" x14ac:dyDescent="0.3">
      <c r="A2113" s="17" t="s">
        <v>3130</v>
      </c>
      <c r="B2113" s="18"/>
      <c r="C2113" s="18"/>
      <c r="D2113" s="18">
        <v>10000</v>
      </c>
      <c r="E2113" s="18"/>
      <c r="F2113" s="18">
        <v>10000</v>
      </c>
    </row>
    <row r="2114" spans="1:6" x14ac:dyDescent="0.3">
      <c r="A2114" s="17" t="s">
        <v>2143</v>
      </c>
      <c r="B2114" s="18"/>
      <c r="C2114" s="18">
        <v>10500</v>
      </c>
      <c r="D2114" s="18"/>
      <c r="E2114" s="18"/>
      <c r="F2114" s="18">
        <v>10500</v>
      </c>
    </row>
    <row r="2115" spans="1:6" x14ac:dyDescent="0.3">
      <c r="A2115" s="17" t="s">
        <v>1141</v>
      </c>
      <c r="B2115" s="18"/>
      <c r="C2115" s="18">
        <v>5000</v>
      </c>
      <c r="D2115" s="18"/>
      <c r="E2115" s="18"/>
      <c r="F2115" s="18">
        <v>5000</v>
      </c>
    </row>
    <row r="2116" spans="1:6" x14ac:dyDescent="0.3">
      <c r="A2116" s="17" t="s">
        <v>1118</v>
      </c>
      <c r="B2116" s="18"/>
      <c r="C2116" s="18">
        <v>1000</v>
      </c>
      <c r="D2116" s="18"/>
      <c r="E2116" s="18"/>
      <c r="F2116" s="18">
        <v>1000</v>
      </c>
    </row>
    <row r="2117" spans="1:6" x14ac:dyDescent="0.3">
      <c r="A2117" s="17" t="s">
        <v>749</v>
      </c>
      <c r="B2117" s="18"/>
      <c r="C2117" s="18"/>
      <c r="D2117" s="18"/>
      <c r="E2117" s="18">
        <v>2000</v>
      </c>
      <c r="F2117" s="18">
        <v>2000</v>
      </c>
    </row>
    <row r="2118" spans="1:6" x14ac:dyDescent="0.3">
      <c r="A2118" s="17" t="s">
        <v>4097</v>
      </c>
      <c r="B2118" s="18"/>
      <c r="C2118" s="18">
        <v>600</v>
      </c>
      <c r="D2118" s="18"/>
      <c r="E2118" s="18"/>
      <c r="F2118" s="18">
        <v>600</v>
      </c>
    </row>
    <row r="2119" spans="1:6" x14ac:dyDescent="0.3">
      <c r="A2119" s="17" t="s">
        <v>1656</v>
      </c>
      <c r="B2119" s="18"/>
      <c r="C2119" s="18"/>
      <c r="D2119" s="18"/>
      <c r="E2119" s="18">
        <v>1500</v>
      </c>
      <c r="F2119" s="18">
        <v>1500</v>
      </c>
    </row>
    <row r="2120" spans="1:6" x14ac:dyDescent="0.3">
      <c r="A2120" s="17" t="s">
        <v>2723</v>
      </c>
      <c r="B2120" s="18"/>
      <c r="C2120" s="18"/>
      <c r="D2120" s="18"/>
      <c r="E2120" s="18">
        <v>12000</v>
      </c>
      <c r="F2120" s="18">
        <v>12000</v>
      </c>
    </row>
    <row r="2121" spans="1:6" x14ac:dyDescent="0.3">
      <c r="A2121" s="17" t="s">
        <v>3313</v>
      </c>
      <c r="B2121" s="18"/>
      <c r="C2121" s="18"/>
      <c r="D2121" s="18"/>
      <c r="E2121" s="18">
        <v>2000</v>
      </c>
      <c r="F2121" s="18">
        <v>2000</v>
      </c>
    </row>
    <row r="2122" spans="1:6" x14ac:dyDescent="0.3">
      <c r="A2122" s="17" t="s">
        <v>3173</v>
      </c>
      <c r="B2122" s="18"/>
      <c r="C2122" s="18"/>
      <c r="D2122" s="18"/>
      <c r="E2122" s="18">
        <v>10000</v>
      </c>
      <c r="F2122" s="18">
        <v>10000</v>
      </c>
    </row>
    <row r="2123" spans="1:6" x14ac:dyDescent="0.3">
      <c r="A2123" s="17" t="s">
        <v>3777</v>
      </c>
      <c r="B2123" s="18"/>
      <c r="C2123" s="18"/>
      <c r="D2123" s="18"/>
      <c r="E2123" s="18">
        <v>2500</v>
      </c>
      <c r="F2123" s="18">
        <v>2500</v>
      </c>
    </row>
    <row r="2124" spans="1:6" x14ac:dyDescent="0.3">
      <c r="A2124" s="17" t="s">
        <v>1868</v>
      </c>
      <c r="B2124" s="18"/>
      <c r="C2124" s="18">
        <v>20000</v>
      </c>
      <c r="D2124" s="18"/>
      <c r="E2124" s="18"/>
      <c r="F2124" s="18">
        <v>20000</v>
      </c>
    </row>
    <row r="2125" spans="1:6" x14ac:dyDescent="0.3">
      <c r="A2125" s="17" t="s">
        <v>3672</v>
      </c>
      <c r="B2125" s="18"/>
      <c r="C2125" s="18"/>
      <c r="D2125" s="18"/>
      <c r="E2125" s="18">
        <v>50</v>
      </c>
      <c r="F2125" s="18">
        <v>50</v>
      </c>
    </row>
    <row r="2126" spans="1:6" x14ac:dyDescent="0.3">
      <c r="A2126" s="17" t="s">
        <v>767</v>
      </c>
      <c r="B2126" s="18"/>
      <c r="C2126" s="18">
        <v>4000</v>
      </c>
      <c r="D2126" s="18"/>
      <c r="E2126" s="18"/>
      <c r="F2126" s="18">
        <v>4000</v>
      </c>
    </row>
    <row r="2127" spans="1:6" x14ac:dyDescent="0.3">
      <c r="A2127" s="17" t="s">
        <v>4012</v>
      </c>
      <c r="B2127" s="18"/>
      <c r="C2127" s="18">
        <v>500</v>
      </c>
      <c r="D2127" s="18"/>
      <c r="E2127" s="18"/>
      <c r="F2127" s="18">
        <v>500</v>
      </c>
    </row>
    <row r="2128" spans="1:6" x14ac:dyDescent="0.3">
      <c r="A2128" s="17" t="s">
        <v>3587</v>
      </c>
      <c r="B2128" s="18"/>
      <c r="C2128" s="18"/>
      <c r="D2128" s="18"/>
      <c r="E2128" s="18">
        <v>200</v>
      </c>
      <c r="F2128" s="18">
        <v>200</v>
      </c>
    </row>
    <row r="2129" spans="1:6" x14ac:dyDescent="0.3">
      <c r="A2129" s="17" t="s">
        <v>3879</v>
      </c>
      <c r="B2129" s="18">
        <v>30000</v>
      </c>
      <c r="C2129" s="18"/>
      <c r="D2129" s="18"/>
      <c r="E2129" s="18"/>
      <c r="F2129" s="18">
        <v>30000</v>
      </c>
    </row>
    <row r="2130" spans="1:6" x14ac:dyDescent="0.3">
      <c r="A2130" s="17" t="s">
        <v>1730</v>
      </c>
      <c r="B2130" s="18"/>
      <c r="C2130" s="18">
        <v>10000</v>
      </c>
      <c r="D2130" s="18"/>
      <c r="E2130" s="18"/>
      <c r="F2130" s="18">
        <v>10000</v>
      </c>
    </row>
    <row r="2131" spans="1:6" x14ac:dyDescent="0.3">
      <c r="A2131" s="17" t="s">
        <v>1241</v>
      </c>
      <c r="B2131" s="18">
        <v>8000</v>
      </c>
      <c r="C2131" s="18"/>
      <c r="D2131" s="18"/>
      <c r="E2131" s="18"/>
      <c r="F2131" s="18">
        <v>8000</v>
      </c>
    </row>
    <row r="2132" spans="1:6" x14ac:dyDescent="0.3">
      <c r="A2132" s="17" t="s">
        <v>4038</v>
      </c>
      <c r="B2132" s="18"/>
      <c r="C2132" s="18">
        <v>10000</v>
      </c>
      <c r="D2132" s="18"/>
      <c r="E2132" s="18"/>
      <c r="F2132" s="18">
        <v>10000</v>
      </c>
    </row>
    <row r="2133" spans="1:6" x14ac:dyDescent="0.3">
      <c r="A2133" s="17" t="s">
        <v>1720</v>
      </c>
      <c r="B2133" s="18"/>
      <c r="C2133" s="18">
        <v>4000</v>
      </c>
      <c r="D2133" s="18"/>
      <c r="E2133" s="18"/>
      <c r="F2133" s="18">
        <v>4000</v>
      </c>
    </row>
    <row r="2134" spans="1:6" x14ac:dyDescent="0.3">
      <c r="A2134" s="17" t="s">
        <v>1986</v>
      </c>
      <c r="B2134" s="18"/>
      <c r="C2134" s="18">
        <v>1600</v>
      </c>
      <c r="D2134" s="18"/>
      <c r="E2134" s="18"/>
      <c r="F2134" s="18">
        <v>1600</v>
      </c>
    </row>
    <row r="2135" spans="1:6" x14ac:dyDescent="0.3">
      <c r="A2135" s="17" t="s">
        <v>2419</v>
      </c>
      <c r="B2135" s="18"/>
      <c r="C2135" s="18">
        <v>25000</v>
      </c>
      <c r="D2135" s="18"/>
      <c r="E2135" s="18"/>
      <c r="F2135" s="18">
        <v>25000</v>
      </c>
    </row>
    <row r="2136" spans="1:6" x14ac:dyDescent="0.3">
      <c r="A2136" s="17" t="s">
        <v>921</v>
      </c>
      <c r="B2136" s="18"/>
      <c r="C2136" s="18">
        <v>5500</v>
      </c>
      <c r="D2136" s="18"/>
      <c r="E2136" s="18"/>
      <c r="F2136" s="18">
        <v>5500</v>
      </c>
    </row>
    <row r="2137" spans="1:6" x14ac:dyDescent="0.3">
      <c r="A2137" s="17" t="s">
        <v>1663</v>
      </c>
      <c r="B2137" s="18"/>
      <c r="C2137" s="18"/>
      <c r="D2137" s="18"/>
      <c r="E2137" s="18">
        <v>8000</v>
      </c>
      <c r="F2137" s="18">
        <v>8000</v>
      </c>
    </row>
    <row r="2138" spans="1:6" x14ac:dyDescent="0.3">
      <c r="A2138" s="17" t="s">
        <v>1847</v>
      </c>
      <c r="B2138" s="18"/>
      <c r="C2138" s="18"/>
      <c r="D2138" s="18"/>
      <c r="E2138" s="18">
        <v>15000</v>
      </c>
      <c r="F2138" s="18">
        <v>15000</v>
      </c>
    </row>
    <row r="2139" spans="1:6" x14ac:dyDescent="0.3">
      <c r="A2139" s="17" t="s">
        <v>1055</v>
      </c>
      <c r="B2139" s="18">
        <v>2500</v>
      </c>
      <c r="C2139" s="18"/>
      <c r="D2139" s="18"/>
      <c r="E2139" s="18"/>
      <c r="F2139" s="18">
        <v>2500</v>
      </c>
    </row>
    <row r="2140" spans="1:6" x14ac:dyDescent="0.3">
      <c r="A2140" s="17" t="s">
        <v>1402</v>
      </c>
      <c r="B2140" s="18"/>
      <c r="C2140" s="18"/>
      <c r="D2140" s="18"/>
      <c r="E2140" s="18">
        <v>2500</v>
      </c>
      <c r="F2140" s="18">
        <v>2500</v>
      </c>
    </row>
    <row r="2141" spans="1:6" x14ac:dyDescent="0.3">
      <c r="A2141" s="17" t="s">
        <v>868</v>
      </c>
      <c r="B2141" s="18"/>
      <c r="C2141" s="18">
        <v>5000</v>
      </c>
      <c r="D2141" s="18"/>
      <c r="E2141" s="18"/>
      <c r="F2141" s="18">
        <v>5000</v>
      </c>
    </row>
    <row r="2142" spans="1:6" x14ac:dyDescent="0.3">
      <c r="A2142" s="17" t="s">
        <v>2826</v>
      </c>
      <c r="B2142" s="18"/>
      <c r="C2142" s="18"/>
      <c r="D2142" s="18"/>
      <c r="E2142" s="18">
        <v>2000</v>
      </c>
      <c r="F2142" s="18">
        <v>2000</v>
      </c>
    </row>
    <row r="2143" spans="1:6" x14ac:dyDescent="0.3">
      <c r="A2143" s="17" t="s">
        <v>1009</v>
      </c>
      <c r="B2143" s="18">
        <v>93500</v>
      </c>
      <c r="C2143" s="18"/>
      <c r="D2143" s="18"/>
      <c r="E2143" s="18"/>
      <c r="F2143" s="18">
        <v>93500</v>
      </c>
    </row>
    <row r="2144" spans="1:6" x14ac:dyDescent="0.3">
      <c r="A2144" s="17" t="s">
        <v>123</v>
      </c>
      <c r="B2144" s="18">
        <v>3000</v>
      </c>
      <c r="C2144" s="18"/>
      <c r="D2144" s="18"/>
      <c r="E2144" s="18"/>
      <c r="F2144" s="18">
        <v>3000</v>
      </c>
    </row>
    <row r="2145" spans="1:6" x14ac:dyDescent="0.3">
      <c r="A2145" s="17" t="s">
        <v>138</v>
      </c>
      <c r="B2145" s="18">
        <v>3000</v>
      </c>
      <c r="C2145" s="18"/>
      <c r="D2145" s="18"/>
      <c r="E2145" s="18"/>
      <c r="F2145" s="18">
        <v>3000</v>
      </c>
    </row>
    <row r="2146" spans="1:6" x14ac:dyDescent="0.3">
      <c r="A2146" s="17" t="s">
        <v>2027</v>
      </c>
      <c r="B2146" s="18"/>
      <c r="C2146" s="18"/>
      <c r="D2146" s="18"/>
      <c r="E2146" s="18">
        <v>25000</v>
      </c>
      <c r="F2146" s="18">
        <v>25000</v>
      </c>
    </row>
    <row r="2147" spans="1:6" x14ac:dyDescent="0.3">
      <c r="A2147" s="17" t="s">
        <v>163</v>
      </c>
      <c r="B2147" s="18"/>
      <c r="C2147" s="18">
        <v>50000</v>
      </c>
      <c r="D2147" s="18"/>
      <c r="E2147" s="18"/>
      <c r="F2147" s="18">
        <v>50000</v>
      </c>
    </row>
    <row r="2148" spans="1:6" x14ac:dyDescent="0.3">
      <c r="A2148" s="17" t="s">
        <v>1713</v>
      </c>
      <c r="B2148" s="18"/>
      <c r="C2148" s="18">
        <v>5000</v>
      </c>
      <c r="D2148" s="18"/>
      <c r="E2148" s="18"/>
      <c r="F2148" s="18">
        <v>5000</v>
      </c>
    </row>
    <row r="2149" spans="1:6" x14ac:dyDescent="0.3">
      <c r="A2149" s="17" t="s">
        <v>3485</v>
      </c>
      <c r="B2149" s="18"/>
      <c r="C2149" s="18"/>
      <c r="D2149" s="18"/>
      <c r="E2149" s="18">
        <v>3000</v>
      </c>
      <c r="F2149" s="18">
        <v>3000</v>
      </c>
    </row>
    <row r="2150" spans="1:6" x14ac:dyDescent="0.3">
      <c r="A2150" s="17" t="s">
        <v>3323</v>
      </c>
      <c r="B2150" s="18"/>
      <c r="C2150" s="18"/>
      <c r="D2150" s="18"/>
      <c r="E2150" s="18">
        <v>1000</v>
      </c>
      <c r="F2150" s="18">
        <v>1000</v>
      </c>
    </row>
    <row r="2151" spans="1:6" x14ac:dyDescent="0.3">
      <c r="A2151" s="17" t="s">
        <v>1877</v>
      </c>
      <c r="B2151" s="18"/>
      <c r="C2151" s="18">
        <v>280</v>
      </c>
      <c r="D2151" s="18"/>
      <c r="E2151" s="18"/>
      <c r="F2151" s="18">
        <v>280</v>
      </c>
    </row>
    <row r="2152" spans="1:6" x14ac:dyDescent="0.3">
      <c r="A2152" s="17" t="s">
        <v>2177</v>
      </c>
      <c r="B2152" s="18"/>
      <c r="C2152" s="18"/>
      <c r="D2152" s="18"/>
      <c r="E2152" s="18">
        <v>5000</v>
      </c>
      <c r="F2152" s="18">
        <v>5000</v>
      </c>
    </row>
    <row r="2153" spans="1:6" x14ac:dyDescent="0.3">
      <c r="A2153" s="17" t="s">
        <v>2474</v>
      </c>
      <c r="B2153" s="18"/>
      <c r="C2153" s="18"/>
      <c r="D2153" s="18"/>
      <c r="E2153" s="18">
        <v>2000</v>
      </c>
      <c r="F2153" s="18">
        <v>2000</v>
      </c>
    </row>
    <row r="2154" spans="1:6" x14ac:dyDescent="0.3">
      <c r="A2154" s="17" t="s">
        <v>1205</v>
      </c>
      <c r="B2154" s="18"/>
      <c r="C2154" s="18"/>
      <c r="D2154" s="18"/>
      <c r="E2154" s="18">
        <v>13000</v>
      </c>
      <c r="F2154" s="18">
        <v>13000</v>
      </c>
    </row>
    <row r="2155" spans="1:6" x14ac:dyDescent="0.3">
      <c r="A2155" s="17" t="s">
        <v>66</v>
      </c>
      <c r="B2155" s="18"/>
      <c r="C2155" s="18"/>
      <c r="D2155" s="18"/>
      <c r="E2155" s="18">
        <v>1200</v>
      </c>
      <c r="F2155" s="18">
        <v>1200</v>
      </c>
    </row>
    <row r="2156" spans="1:6" x14ac:dyDescent="0.3">
      <c r="A2156" s="17" t="s">
        <v>2652</v>
      </c>
      <c r="B2156" s="18">
        <v>100000</v>
      </c>
      <c r="C2156" s="18"/>
      <c r="D2156" s="18"/>
      <c r="E2156" s="18"/>
      <c r="F2156" s="18">
        <v>100000</v>
      </c>
    </row>
    <row r="2157" spans="1:6" x14ac:dyDescent="0.3">
      <c r="A2157" s="17" t="s">
        <v>3722</v>
      </c>
      <c r="B2157" s="18"/>
      <c r="C2157" s="18"/>
      <c r="D2157" s="18"/>
      <c r="E2157" s="18">
        <v>300</v>
      </c>
      <c r="F2157" s="18">
        <v>300</v>
      </c>
    </row>
    <row r="2158" spans="1:6" x14ac:dyDescent="0.3">
      <c r="A2158" s="17" t="s">
        <v>2365</v>
      </c>
      <c r="B2158" s="18">
        <v>128</v>
      </c>
      <c r="C2158" s="18"/>
      <c r="D2158" s="18"/>
      <c r="E2158" s="18"/>
      <c r="F2158" s="18">
        <v>128</v>
      </c>
    </row>
    <row r="2159" spans="1:6" x14ac:dyDescent="0.3">
      <c r="A2159" s="17" t="s">
        <v>696</v>
      </c>
      <c r="B2159" s="18"/>
      <c r="C2159" s="18">
        <v>60000</v>
      </c>
      <c r="D2159" s="18"/>
      <c r="E2159" s="18"/>
      <c r="F2159" s="18">
        <v>60000</v>
      </c>
    </row>
    <row r="2160" spans="1:6" x14ac:dyDescent="0.3">
      <c r="A2160" s="17" t="s">
        <v>2236</v>
      </c>
      <c r="B2160" s="18"/>
      <c r="C2160" s="18"/>
      <c r="D2160" s="18"/>
      <c r="E2160" s="18">
        <v>13000</v>
      </c>
      <c r="F2160" s="18">
        <v>13000</v>
      </c>
    </row>
    <row r="2161" spans="1:6" x14ac:dyDescent="0.3">
      <c r="A2161" s="17" t="s">
        <v>3908</v>
      </c>
      <c r="B2161" s="18"/>
      <c r="C2161" s="18">
        <v>8000</v>
      </c>
      <c r="D2161" s="18"/>
      <c r="E2161" s="18"/>
      <c r="F2161" s="18">
        <v>8000</v>
      </c>
    </row>
    <row r="2162" spans="1:6" x14ac:dyDescent="0.3">
      <c r="A2162" s="17" t="s">
        <v>4010</v>
      </c>
      <c r="B2162" s="18"/>
      <c r="C2162" s="18">
        <v>9000</v>
      </c>
      <c r="D2162" s="18"/>
      <c r="E2162" s="18"/>
      <c r="F2162" s="18">
        <v>9000</v>
      </c>
    </row>
    <row r="2163" spans="1:6" x14ac:dyDescent="0.3">
      <c r="A2163" s="17" t="s">
        <v>3044</v>
      </c>
      <c r="B2163" s="18"/>
      <c r="C2163" s="18"/>
      <c r="D2163" s="18"/>
      <c r="E2163" s="18">
        <v>12000</v>
      </c>
      <c r="F2163" s="18">
        <v>12000</v>
      </c>
    </row>
    <row r="2164" spans="1:6" x14ac:dyDescent="0.3">
      <c r="A2164" s="17" t="s">
        <v>570</v>
      </c>
      <c r="B2164" s="18"/>
      <c r="C2164" s="18">
        <v>2500</v>
      </c>
      <c r="D2164" s="18"/>
      <c r="E2164" s="18"/>
      <c r="F2164" s="18">
        <v>2500</v>
      </c>
    </row>
    <row r="2165" spans="1:6" x14ac:dyDescent="0.3">
      <c r="A2165" s="17" t="s">
        <v>1904</v>
      </c>
      <c r="B2165" s="18"/>
      <c r="C2165" s="18">
        <v>3000</v>
      </c>
      <c r="D2165" s="18"/>
      <c r="E2165" s="18"/>
      <c r="F2165" s="18">
        <v>3000</v>
      </c>
    </row>
    <row r="2166" spans="1:6" x14ac:dyDescent="0.3">
      <c r="A2166" s="17" t="s">
        <v>3394</v>
      </c>
      <c r="B2166" s="18"/>
      <c r="C2166" s="18"/>
      <c r="D2166" s="18"/>
      <c r="E2166" s="18">
        <v>500</v>
      </c>
      <c r="F2166" s="18">
        <v>500</v>
      </c>
    </row>
    <row r="2167" spans="1:6" x14ac:dyDescent="0.3">
      <c r="A2167" s="17" t="s">
        <v>1177</v>
      </c>
      <c r="B2167" s="18"/>
      <c r="C2167" s="18">
        <v>175000</v>
      </c>
      <c r="D2167" s="18"/>
      <c r="E2167" s="18"/>
      <c r="F2167" s="18">
        <v>175000</v>
      </c>
    </row>
    <row r="2168" spans="1:6" x14ac:dyDescent="0.3">
      <c r="A2168" s="17" t="s">
        <v>2926</v>
      </c>
      <c r="B2168" s="18"/>
      <c r="C2168" s="18"/>
      <c r="D2168" s="18"/>
      <c r="E2168" s="18">
        <v>3000</v>
      </c>
      <c r="F2168" s="18">
        <v>3000</v>
      </c>
    </row>
    <row r="2169" spans="1:6" x14ac:dyDescent="0.3">
      <c r="A2169" s="17" t="s">
        <v>3197</v>
      </c>
      <c r="B2169" s="18"/>
      <c r="C2169" s="18">
        <v>10000</v>
      </c>
      <c r="D2169" s="18"/>
      <c r="E2169" s="18"/>
      <c r="F2169" s="18">
        <v>10000</v>
      </c>
    </row>
    <row r="2170" spans="1:6" x14ac:dyDescent="0.3">
      <c r="A2170" s="17" t="s">
        <v>609</v>
      </c>
      <c r="B2170" s="18">
        <v>150000</v>
      </c>
      <c r="C2170" s="18"/>
      <c r="D2170" s="18"/>
      <c r="E2170" s="18"/>
      <c r="F2170" s="18">
        <v>150000</v>
      </c>
    </row>
    <row r="2171" spans="1:6" x14ac:dyDescent="0.3">
      <c r="A2171" s="17" t="s">
        <v>1296</v>
      </c>
      <c r="B2171" s="18"/>
      <c r="C2171" s="18"/>
      <c r="D2171" s="18"/>
      <c r="E2171" s="18">
        <v>2500</v>
      </c>
      <c r="F2171" s="18">
        <v>2500</v>
      </c>
    </row>
    <row r="2172" spans="1:6" x14ac:dyDescent="0.3">
      <c r="A2172" s="17" t="s">
        <v>484</v>
      </c>
      <c r="B2172" s="18"/>
      <c r="C2172" s="18">
        <v>15000</v>
      </c>
      <c r="D2172" s="18"/>
      <c r="E2172" s="18"/>
      <c r="F2172" s="18">
        <v>15000</v>
      </c>
    </row>
    <row r="2173" spans="1:6" x14ac:dyDescent="0.3">
      <c r="A2173" s="17" t="s">
        <v>2639</v>
      </c>
      <c r="B2173" s="18"/>
      <c r="C2173" s="18"/>
      <c r="D2173" s="18"/>
      <c r="E2173" s="18">
        <v>300</v>
      </c>
      <c r="F2173" s="18">
        <v>300</v>
      </c>
    </row>
    <row r="2174" spans="1:6" x14ac:dyDescent="0.3">
      <c r="A2174" s="17" t="s">
        <v>1587</v>
      </c>
      <c r="B2174" s="18"/>
      <c r="C2174" s="18">
        <v>1500</v>
      </c>
      <c r="D2174" s="18"/>
      <c r="E2174" s="18"/>
      <c r="F2174" s="18">
        <v>1500</v>
      </c>
    </row>
    <row r="2175" spans="1:6" x14ac:dyDescent="0.3">
      <c r="A2175" s="17" t="s">
        <v>684</v>
      </c>
      <c r="B2175" s="18"/>
      <c r="C2175" s="18">
        <v>35000</v>
      </c>
      <c r="D2175" s="18"/>
      <c r="E2175" s="18"/>
      <c r="F2175" s="18">
        <v>35000</v>
      </c>
    </row>
    <row r="2176" spans="1:6" x14ac:dyDescent="0.3">
      <c r="A2176" s="17" t="s">
        <v>903</v>
      </c>
      <c r="B2176" s="18"/>
      <c r="C2176" s="18">
        <v>30000</v>
      </c>
      <c r="D2176" s="18"/>
      <c r="E2176" s="18"/>
      <c r="F2176" s="18">
        <v>30000</v>
      </c>
    </row>
    <row r="2177" spans="1:6" x14ac:dyDescent="0.3">
      <c r="A2177" s="17" t="s">
        <v>114</v>
      </c>
      <c r="B2177" s="18"/>
      <c r="C2177" s="18"/>
      <c r="D2177" s="18"/>
      <c r="E2177" s="18">
        <v>5000</v>
      </c>
      <c r="F2177" s="18">
        <v>5000</v>
      </c>
    </row>
    <row r="2178" spans="1:6" x14ac:dyDescent="0.3">
      <c r="A2178" s="17" t="s">
        <v>1156</v>
      </c>
      <c r="B2178" s="18"/>
      <c r="C2178" s="18">
        <v>25000</v>
      </c>
      <c r="D2178" s="18"/>
      <c r="E2178" s="18"/>
      <c r="F2178" s="18">
        <v>25000</v>
      </c>
    </row>
    <row r="2179" spans="1:6" x14ac:dyDescent="0.3">
      <c r="A2179" s="17" t="s">
        <v>2344</v>
      </c>
      <c r="B2179" s="18">
        <v>10000</v>
      </c>
      <c r="C2179" s="18"/>
      <c r="D2179" s="18"/>
      <c r="E2179" s="18"/>
      <c r="F2179" s="18">
        <v>10000</v>
      </c>
    </row>
    <row r="2180" spans="1:6" x14ac:dyDescent="0.3">
      <c r="A2180" s="17" t="s">
        <v>2531</v>
      </c>
      <c r="B2180" s="18"/>
      <c r="C2180" s="18"/>
      <c r="D2180" s="18"/>
      <c r="E2180" s="18">
        <v>4500</v>
      </c>
      <c r="F2180" s="18">
        <v>4500</v>
      </c>
    </row>
    <row r="2181" spans="1:6" x14ac:dyDescent="0.3">
      <c r="A2181" s="17" t="s">
        <v>204</v>
      </c>
      <c r="B2181" s="18"/>
      <c r="C2181" s="18">
        <v>6000</v>
      </c>
      <c r="D2181" s="18"/>
      <c r="E2181" s="18"/>
      <c r="F2181" s="18">
        <v>6000</v>
      </c>
    </row>
    <row r="2182" spans="1:6" x14ac:dyDescent="0.3">
      <c r="A2182" s="17" t="s">
        <v>902</v>
      </c>
      <c r="B2182" s="18"/>
      <c r="C2182" s="18">
        <v>6500</v>
      </c>
      <c r="D2182" s="18"/>
      <c r="E2182" s="18"/>
      <c r="F2182" s="18">
        <v>6500</v>
      </c>
    </row>
    <row r="2183" spans="1:6" x14ac:dyDescent="0.3">
      <c r="A2183" s="17" t="s">
        <v>1452</v>
      </c>
      <c r="B2183" s="18">
        <v>18950</v>
      </c>
      <c r="C2183" s="18"/>
      <c r="D2183" s="18"/>
      <c r="E2183" s="18"/>
      <c r="F2183" s="18">
        <v>18950</v>
      </c>
    </row>
    <row r="2184" spans="1:6" x14ac:dyDescent="0.3">
      <c r="A2184" s="17" t="s">
        <v>1410</v>
      </c>
      <c r="B2184" s="18"/>
      <c r="C2184" s="18">
        <v>4000</v>
      </c>
      <c r="D2184" s="18"/>
      <c r="E2184" s="18"/>
      <c r="F2184" s="18">
        <v>4000</v>
      </c>
    </row>
    <row r="2185" spans="1:6" x14ac:dyDescent="0.3">
      <c r="A2185" s="17" t="s">
        <v>3252</v>
      </c>
      <c r="B2185" s="18"/>
      <c r="C2185" s="18"/>
      <c r="D2185" s="18"/>
      <c r="E2185" s="18">
        <v>2250</v>
      </c>
      <c r="F2185" s="18">
        <v>2250</v>
      </c>
    </row>
    <row r="2186" spans="1:6" x14ac:dyDescent="0.3">
      <c r="A2186" s="17" t="s">
        <v>1201</v>
      </c>
      <c r="B2186" s="18"/>
      <c r="C2186" s="18"/>
      <c r="D2186" s="18"/>
      <c r="E2186" s="18">
        <v>4800</v>
      </c>
      <c r="F2186" s="18">
        <v>4800</v>
      </c>
    </row>
    <row r="2187" spans="1:6" x14ac:dyDescent="0.3">
      <c r="A2187" s="17" t="s">
        <v>1959</v>
      </c>
      <c r="B2187" s="18"/>
      <c r="C2187" s="18"/>
      <c r="D2187" s="18"/>
      <c r="E2187" s="18">
        <v>7000</v>
      </c>
      <c r="F2187" s="18">
        <v>7000</v>
      </c>
    </row>
    <row r="2188" spans="1:6" x14ac:dyDescent="0.3">
      <c r="A2188" s="17" t="s">
        <v>2220</v>
      </c>
      <c r="B2188" s="18"/>
      <c r="C2188" s="18"/>
      <c r="D2188" s="18"/>
      <c r="E2188" s="18">
        <v>1000</v>
      </c>
      <c r="F2188" s="18">
        <v>1000</v>
      </c>
    </row>
    <row r="2189" spans="1:6" x14ac:dyDescent="0.3">
      <c r="A2189" s="17" t="s">
        <v>1817</v>
      </c>
      <c r="B2189" s="18"/>
      <c r="C2189" s="18">
        <v>25000</v>
      </c>
      <c r="D2189" s="18"/>
      <c r="E2189" s="18"/>
      <c r="F2189" s="18">
        <v>25000</v>
      </c>
    </row>
    <row r="2190" spans="1:6" x14ac:dyDescent="0.3">
      <c r="A2190" s="17" t="s">
        <v>404</v>
      </c>
      <c r="B2190" s="18"/>
      <c r="C2190" s="18"/>
      <c r="D2190" s="18"/>
      <c r="E2190" s="18">
        <v>5000</v>
      </c>
      <c r="F2190" s="18">
        <v>5000</v>
      </c>
    </row>
    <row r="2191" spans="1:6" x14ac:dyDescent="0.3">
      <c r="A2191" s="17" t="s">
        <v>830</v>
      </c>
      <c r="B2191" s="18"/>
      <c r="C2191" s="18"/>
      <c r="D2191" s="18"/>
      <c r="E2191" s="18">
        <v>500</v>
      </c>
      <c r="F2191" s="18">
        <v>500</v>
      </c>
    </row>
    <row r="2192" spans="1:6" x14ac:dyDescent="0.3">
      <c r="A2192" s="17" t="s">
        <v>680</v>
      </c>
      <c r="B2192" s="18"/>
      <c r="C2192" s="18">
        <v>57000</v>
      </c>
      <c r="D2192" s="18"/>
      <c r="E2192" s="18"/>
      <c r="F2192" s="18">
        <v>57000</v>
      </c>
    </row>
    <row r="2193" spans="1:6" x14ac:dyDescent="0.3">
      <c r="A2193" s="17" t="s">
        <v>3571</v>
      </c>
      <c r="B2193" s="18"/>
      <c r="C2193" s="18"/>
      <c r="D2193" s="18"/>
      <c r="E2193" s="18">
        <v>500</v>
      </c>
      <c r="F2193" s="18">
        <v>500</v>
      </c>
    </row>
    <row r="2194" spans="1:6" x14ac:dyDescent="0.3">
      <c r="A2194" s="17" t="s">
        <v>2195</v>
      </c>
      <c r="B2194" s="18"/>
      <c r="C2194" s="18"/>
      <c r="D2194" s="18"/>
      <c r="E2194" s="18">
        <v>10000</v>
      </c>
      <c r="F2194" s="18">
        <v>10000</v>
      </c>
    </row>
    <row r="2195" spans="1:6" x14ac:dyDescent="0.3">
      <c r="A2195" s="17" t="s">
        <v>2238</v>
      </c>
      <c r="B2195" s="18"/>
      <c r="C2195" s="18"/>
      <c r="D2195" s="18"/>
      <c r="E2195" s="18">
        <v>18000</v>
      </c>
      <c r="F2195" s="18">
        <v>18000</v>
      </c>
    </row>
    <row r="2196" spans="1:6" x14ac:dyDescent="0.3">
      <c r="A2196" s="17" t="s">
        <v>3009</v>
      </c>
      <c r="B2196" s="18"/>
      <c r="C2196" s="18"/>
      <c r="D2196" s="18"/>
      <c r="E2196" s="18">
        <v>25000</v>
      </c>
      <c r="F2196" s="18">
        <v>25000</v>
      </c>
    </row>
    <row r="2197" spans="1:6" x14ac:dyDescent="0.3">
      <c r="A2197" s="17" t="s">
        <v>3365</v>
      </c>
      <c r="B2197" s="18"/>
      <c r="C2197" s="18"/>
      <c r="D2197" s="18"/>
      <c r="E2197" s="18">
        <v>500</v>
      </c>
      <c r="F2197" s="18">
        <v>500</v>
      </c>
    </row>
    <row r="2198" spans="1:6" x14ac:dyDescent="0.3">
      <c r="A2198" s="17" t="s">
        <v>3403</v>
      </c>
      <c r="B2198" s="18"/>
      <c r="C2198" s="18"/>
      <c r="D2198" s="18"/>
      <c r="E2198" s="18">
        <v>500</v>
      </c>
      <c r="F2198" s="18">
        <v>500</v>
      </c>
    </row>
    <row r="2199" spans="1:6" x14ac:dyDescent="0.3">
      <c r="A2199" s="17" t="s">
        <v>2295</v>
      </c>
      <c r="B2199" s="18"/>
      <c r="C2199" s="18"/>
      <c r="D2199" s="18"/>
      <c r="E2199" s="18">
        <v>5000</v>
      </c>
      <c r="F2199" s="18">
        <v>5000</v>
      </c>
    </row>
    <row r="2200" spans="1:6" x14ac:dyDescent="0.3">
      <c r="A2200" s="17" t="s">
        <v>3972</v>
      </c>
      <c r="B2200" s="18"/>
      <c r="C2200" s="18">
        <v>678</v>
      </c>
      <c r="D2200" s="18"/>
      <c r="E2200" s="18"/>
      <c r="F2200" s="18">
        <v>678</v>
      </c>
    </row>
    <row r="2201" spans="1:6" x14ac:dyDescent="0.3">
      <c r="A2201" s="17" t="s">
        <v>2654</v>
      </c>
      <c r="B2201" s="18">
        <v>100000</v>
      </c>
      <c r="C2201" s="18"/>
      <c r="D2201" s="18"/>
      <c r="E2201" s="18"/>
      <c r="F2201" s="18">
        <v>100000</v>
      </c>
    </row>
    <row r="2202" spans="1:6" x14ac:dyDescent="0.3">
      <c r="A2202" s="17" t="s">
        <v>3549</v>
      </c>
      <c r="B2202" s="18"/>
      <c r="C2202" s="18"/>
      <c r="D2202" s="18"/>
      <c r="E2202" s="18">
        <v>2500</v>
      </c>
      <c r="F2202" s="18">
        <v>2500</v>
      </c>
    </row>
    <row r="2203" spans="1:6" x14ac:dyDescent="0.3">
      <c r="A2203" s="17" t="s">
        <v>2656</v>
      </c>
      <c r="B2203" s="18">
        <v>150000</v>
      </c>
      <c r="C2203" s="18"/>
      <c r="D2203" s="18"/>
      <c r="E2203" s="18"/>
      <c r="F2203" s="18">
        <v>150000</v>
      </c>
    </row>
    <row r="2204" spans="1:6" x14ac:dyDescent="0.3">
      <c r="A2204" s="17" t="s">
        <v>3537</v>
      </c>
      <c r="B2204" s="18"/>
      <c r="C2204" s="18"/>
      <c r="D2204" s="18"/>
      <c r="E2204" s="18">
        <v>2000</v>
      </c>
      <c r="F2204" s="18">
        <v>2000</v>
      </c>
    </row>
    <row r="2205" spans="1:6" x14ac:dyDescent="0.3">
      <c r="A2205" s="17" t="s">
        <v>71</v>
      </c>
      <c r="B2205" s="18"/>
      <c r="C2205" s="18"/>
      <c r="D2205" s="18"/>
      <c r="E2205" s="18">
        <v>10000</v>
      </c>
      <c r="F2205" s="18">
        <v>10000</v>
      </c>
    </row>
    <row r="2206" spans="1:6" x14ac:dyDescent="0.3">
      <c r="A2206" s="17" t="s">
        <v>393</v>
      </c>
      <c r="B2206" s="18"/>
      <c r="C2206" s="18"/>
      <c r="D2206" s="18"/>
      <c r="E2206" s="18">
        <v>18500</v>
      </c>
      <c r="F2206" s="18">
        <v>18500</v>
      </c>
    </row>
    <row r="2207" spans="1:6" x14ac:dyDescent="0.3">
      <c r="A2207" s="17" t="s">
        <v>2516</v>
      </c>
      <c r="B2207" s="18"/>
      <c r="C2207" s="18">
        <v>22000</v>
      </c>
      <c r="D2207" s="18"/>
      <c r="E2207" s="18"/>
      <c r="F2207" s="18">
        <v>22000</v>
      </c>
    </row>
    <row r="2208" spans="1:6" x14ac:dyDescent="0.3">
      <c r="A2208" s="17" t="s">
        <v>3963</v>
      </c>
      <c r="B2208" s="18"/>
      <c r="C2208" s="18">
        <v>7500</v>
      </c>
      <c r="D2208" s="18"/>
      <c r="E2208" s="18"/>
      <c r="F2208" s="18">
        <v>7500</v>
      </c>
    </row>
    <row r="2209" spans="1:6" x14ac:dyDescent="0.3">
      <c r="A2209" s="17" t="s">
        <v>888</v>
      </c>
      <c r="B2209" s="18"/>
      <c r="C2209" s="18">
        <v>1000</v>
      </c>
      <c r="D2209" s="18"/>
      <c r="E2209" s="18"/>
      <c r="F2209" s="18">
        <v>1000</v>
      </c>
    </row>
    <row r="2210" spans="1:6" x14ac:dyDescent="0.3">
      <c r="A2210" s="17" t="s">
        <v>158</v>
      </c>
      <c r="B2210" s="18">
        <v>35000</v>
      </c>
      <c r="C2210" s="18"/>
      <c r="D2210" s="18"/>
      <c r="E2210" s="18"/>
      <c r="F2210" s="18">
        <v>35000</v>
      </c>
    </row>
    <row r="2211" spans="1:6" x14ac:dyDescent="0.3">
      <c r="A2211" s="17" t="s">
        <v>3688</v>
      </c>
      <c r="B2211" s="18"/>
      <c r="C2211" s="18"/>
      <c r="D2211" s="18"/>
      <c r="E2211" s="18">
        <v>40000</v>
      </c>
      <c r="F2211" s="18">
        <v>40000</v>
      </c>
    </row>
    <row r="2212" spans="1:6" x14ac:dyDescent="0.3">
      <c r="A2212" s="17" t="s">
        <v>3646</v>
      </c>
      <c r="B2212" s="18"/>
      <c r="C2212" s="18"/>
      <c r="D2212" s="18"/>
      <c r="E2212" s="18">
        <v>40000</v>
      </c>
      <c r="F2212" s="18">
        <v>40000</v>
      </c>
    </row>
    <row r="2213" spans="1:6" x14ac:dyDescent="0.3">
      <c r="A2213" s="17" t="s">
        <v>258</v>
      </c>
      <c r="B2213" s="18"/>
      <c r="C2213" s="18"/>
      <c r="D2213" s="18"/>
      <c r="E2213" s="18">
        <v>35000</v>
      </c>
      <c r="F2213" s="18">
        <v>35000</v>
      </c>
    </row>
    <row r="2214" spans="1:6" x14ac:dyDescent="0.3">
      <c r="A2214" s="17" t="s">
        <v>657</v>
      </c>
      <c r="B2214" s="18"/>
      <c r="C2214" s="18"/>
      <c r="D2214" s="18"/>
      <c r="E2214" s="18">
        <v>5000</v>
      </c>
      <c r="F2214" s="18">
        <v>5000</v>
      </c>
    </row>
    <row r="2215" spans="1:6" x14ac:dyDescent="0.3">
      <c r="A2215" s="17" t="s">
        <v>1856</v>
      </c>
      <c r="B2215" s="18"/>
      <c r="C2215" s="18"/>
      <c r="D2215" s="18"/>
      <c r="E2215" s="18">
        <v>8750</v>
      </c>
      <c r="F2215" s="18">
        <v>8750</v>
      </c>
    </row>
    <row r="2216" spans="1:6" x14ac:dyDescent="0.3">
      <c r="A2216" s="17" t="s">
        <v>2494</v>
      </c>
      <c r="B2216" s="18"/>
      <c r="C2216" s="18"/>
      <c r="D2216" s="18"/>
      <c r="E2216" s="18">
        <v>1500</v>
      </c>
      <c r="F2216" s="18">
        <v>1500</v>
      </c>
    </row>
    <row r="2217" spans="1:6" x14ac:dyDescent="0.3">
      <c r="A2217" s="17" t="s">
        <v>4058</v>
      </c>
      <c r="B2217" s="18"/>
      <c r="C2217" s="18">
        <v>20000</v>
      </c>
      <c r="D2217" s="18"/>
      <c r="E2217" s="18"/>
      <c r="F2217" s="18">
        <v>20000</v>
      </c>
    </row>
    <row r="2218" spans="1:6" x14ac:dyDescent="0.3">
      <c r="A2218" s="17" t="s">
        <v>3101</v>
      </c>
      <c r="B2218" s="18"/>
      <c r="C2218" s="18">
        <v>2500</v>
      </c>
      <c r="D2218" s="18"/>
      <c r="E2218" s="18"/>
      <c r="F2218" s="18">
        <v>2500</v>
      </c>
    </row>
    <row r="2219" spans="1:6" x14ac:dyDescent="0.3">
      <c r="A2219" s="17" t="s">
        <v>2339</v>
      </c>
      <c r="B2219" s="18"/>
      <c r="C2219" s="18"/>
      <c r="D2219" s="18"/>
      <c r="E2219" s="18">
        <v>15000</v>
      </c>
      <c r="F2219" s="18">
        <v>15000</v>
      </c>
    </row>
    <row r="2220" spans="1:6" x14ac:dyDescent="0.3">
      <c r="A2220" s="17" t="s">
        <v>716</v>
      </c>
      <c r="B2220" s="18"/>
      <c r="C2220" s="18">
        <v>27500</v>
      </c>
      <c r="D2220" s="18"/>
      <c r="E2220" s="18"/>
      <c r="F2220" s="18">
        <v>27500</v>
      </c>
    </row>
    <row r="2221" spans="1:6" x14ac:dyDescent="0.3">
      <c r="A2221" s="17" t="s">
        <v>664</v>
      </c>
      <c r="B2221" s="18"/>
      <c r="C2221" s="18">
        <v>200000</v>
      </c>
      <c r="D2221" s="18"/>
      <c r="E2221" s="18"/>
      <c r="F2221" s="18">
        <v>200000</v>
      </c>
    </row>
    <row r="2222" spans="1:6" x14ac:dyDescent="0.3">
      <c r="A2222" s="17" t="s">
        <v>2689</v>
      </c>
      <c r="B2222" s="18"/>
      <c r="C2222" s="18">
        <v>35000</v>
      </c>
      <c r="D2222" s="18"/>
      <c r="E2222" s="18"/>
      <c r="F2222" s="18">
        <v>35000</v>
      </c>
    </row>
    <row r="2223" spans="1:6" x14ac:dyDescent="0.3">
      <c r="A2223" s="17" t="s">
        <v>3213</v>
      </c>
      <c r="B2223" s="18"/>
      <c r="C2223" s="18"/>
      <c r="D2223" s="18"/>
      <c r="E2223" s="18">
        <v>6000</v>
      </c>
      <c r="F2223" s="18">
        <v>6000</v>
      </c>
    </row>
    <row r="2224" spans="1:6" x14ac:dyDescent="0.3">
      <c r="A2224" s="17" t="s">
        <v>170</v>
      </c>
      <c r="B2224" s="18"/>
      <c r="C2224" s="18">
        <v>8000</v>
      </c>
      <c r="D2224" s="18"/>
      <c r="E2224" s="18"/>
      <c r="F2224" s="18">
        <v>8000</v>
      </c>
    </row>
    <row r="2225" spans="1:6" x14ac:dyDescent="0.3">
      <c r="A2225" s="17" t="s">
        <v>2551</v>
      </c>
      <c r="B2225" s="18"/>
      <c r="C2225" s="18"/>
      <c r="D2225" s="18"/>
      <c r="E2225" s="18">
        <v>3675</v>
      </c>
      <c r="F2225" s="18">
        <v>3675</v>
      </c>
    </row>
    <row r="2226" spans="1:6" x14ac:dyDescent="0.3">
      <c r="A2226" s="17" t="s">
        <v>3932</v>
      </c>
      <c r="B2226" s="18"/>
      <c r="C2226" s="18">
        <v>3000</v>
      </c>
      <c r="D2226" s="18"/>
      <c r="E2226" s="18"/>
      <c r="F2226" s="18">
        <v>3000</v>
      </c>
    </row>
    <row r="2227" spans="1:6" x14ac:dyDescent="0.3">
      <c r="A2227" s="17" t="s">
        <v>351</v>
      </c>
      <c r="B2227" s="18"/>
      <c r="C2227" s="18"/>
      <c r="D2227" s="18"/>
      <c r="E2227" s="18">
        <v>25000</v>
      </c>
      <c r="F2227" s="18">
        <v>25000</v>
      </c>
    </row>
    <row r="2228" spans="1:6" x14ac:dyDescent="0.3">
      <c r="A2228" s="17" t="s">
        <v>1277</v>
      </c>
      <c r="B2228" s="18"/>
      <c r="C2228" s="18"/>
      <c r="D2228" s="18"/>
      <c r="E2228" s="18">
        <v>3000</v>
      </c>
      <c r="F2228" s="18">
        <v>3000</v>
      </c>
    </row>
    <row r="2229" spans="1:6" x14ac:dyDescent="0.3">
      <c r="A2229" s="17" t="s">
        <v>3655</v>
      </c>
      <c r="B2229" s="18"/>
      <c r="C2229" s="18"/>
      <c r="D2229" s="18"/>
      <c r="E2229" s="18">
        <v>1500</v>
      </c>
      <c r="F2229" s="18">
        <v>1500</v>
      </c>
    </row>
    <row r="2230" spans="1:6" x14ac:dyDescent="0.3">
      <c r="A2230" s="17" t="s">
        <v>3920</v>
      </c>
      <c r="B2230" s="18"/>
      <c r="C2230" s="18">
        <v>11500</v>
      </c>
      <c r="D2230" s="18"/>
      <c r="E2230" s="18"/>
      <c r="F2230" s="18">
        <v>11500</v>
      </c>
    </row>
    <row r="2231" spans="1:6" x14ac:dyDescent="0.3">
      <c r="A2231" s="17" t="s">
        <v>2741</v>
      </c>
      <c r="B2231" s="18"/>
      <c r="C2231" s="18">
        <v>8000</v>
      </c>
      <c r="D2231" s="18"/>
      <c r="E2231" s="18"/>
      <c r="F2231" s="18">
        <v>8000</v>
      </c>
    </row>
    <row r="2232" spans="1:6" x14ac:dyDescent="0.3">
      <c r="A2232" s="17" t="s">
        <v>2820</v>
      </c>
      <c r="B2232" s="18"/>
      <c r="C2232" s="18"/>
      <c r="D2232" s="18"/>
      <c r="E2232" s="18">
        <v>200</v>
      </c>
      <c r="F2232" s="18">
        <v>200</v>
      </c>
    </row>
    <row r="2233" spans="1:6" x14ac:dyDescent="0.3">
      <c r="A2233" s="17" t="s">
        <v>3705</v>
      </c>
      <c r="B2233" s="18"/>
      <c r="C2233" s="18"/>
      <c r="D2233" s="18"/>
      <c r="E2233" s="18">
        <v>700</v>
      </c>
      <c r="F2233" s="18">
        <v>700</v>
      </c>
    </row>
    <row r="2234" spans="1:6" x14ac:dyDescent="0.3">
      <c r="A2234" s="17" t="s">
        <v>537</v>
      </c>
      <c r="B2234" s="18"/>
      <c r="C2234" s="18"/>
      <c r="D2234" s="18"/>
      <c r="E2234" s="18">
        <v>3300</v>
      </c>
      <c r="F2234" s="18">
        <v>3300</v>
      </c>
    </row>
    <row r="2235" spans="1:6" x14ac:dyDescent="0.3">
      <c r="A2235" s="17" t="s">
        <v>1776</v>
      </c>
      <c r="B2235" s="18"/>
      <c r="C2235" s="18">
        <v>32500</v>
      </c>
      <c r="D2235" s="18"/>
      <c r="E2235" s="18"/>
      <c r="F2235" s="18">
        <v>32500</v>
      </c>
    </row>
    <row r="2236" spans="1:6" x14ac:dyDescent="0.3">
      <c r="A2236" s="17" t="s">
        <v>2728</v>
      </c>
      <c r="B2236" s="18"/>
      <c r="C2236" s="18"/>
      <c r="D2236" s="18"/>
      <c r="E2236" s="18">
        <v>15000</v>
      </c>
      <c r="F2236" s="18">
        <v>15000</v>
      </c>
    </row>
    <row r="2237" spans="1:6" x14ac:dyDescent="0.3">
      <c r="A2237" s="17" t="s">
        <v>2829</v>
      </c>
      <c r="B2237" s="18"/>
      <c r="C2237" s="18"/>
      <c r="D2237" s="18"/>
      <c r="E2237" s="18">
        <v>2500</v>
      </c>
      <c r="F2237" s="18">
        <v>2500</v>
      </c>
    </row>
    <row r="2238" spans="1:6" x14ac:dyDescent="0.3">
      <c r="A2238" s="17" t="s">
        <v>2687</v>
      </c>
      <c r="B2238" s="18"/>
      <c r="C2238" s="18">
        <v>15000</v>
      </c>
      <c r="D2238" s="18"/>
      <c r="E2238" s="18"/>
      <c r="F2238" s="18">
        <v>15000</v>
      </c>
    </row>
    <row r="2239" spans="1:6" x14ac:dyDescent="0.3">
      <c r="A2239" s="17" t="s">
        <v>2432</v>
      </c>
      <c r="B2239" s="18"/>
      <c r="C2239" s="18">
        <v>100000</v>
      </c>
      <c r="D2239" s="18"/>
      <c r="E2239" s="18"/>
      <c r="F2239" s="18">
        <v>100000</v>
      </c>
    </row>
    <row r="2240" spans="1:6" x14ac:dyDescent="0.3">
      <c r="A2240" s="17" t="s">
        <v>2821</v>
      </c>
      <c r="B2240" s="18"/>
      <c r="C2240" s="18"/>
      <c r="D2240" s="18"/>
      <c r="E2240" s="18">
        <v>1000</v>
      </c>
      <c r="F2240" s="18">
        <v>1000</v>
      </c>
    </row>
    <row r="2241" spans="1:6" x14ac:dyDescent="0.3">
      <c r="A2241" s="17" t="s">
        <v>2928</v>
      </c>
      <c r="B2241" s="18"/>
      <c r="C2241" s="18"/>
      <c r="D2241" s="18"/>
      <c r="E2241" s="18">
        <v>1000</v>
      </c>
      <c r="F2241" s="18">
        <v>1000</v>
      </c>
    </row>
    <row r="2242" spans="1:6" x14ac:dyDescent="0.3">
      <c r="A2242" s="17" t="s">
        <v>1652</v>
      </c>
      <c r="B2242" s="18"/>
      <c r="C2242" s="18"/>
      <c r="D2242" s="18"/>
      <c r="E2242" s="18">
        <v>2000</v>
      </c>
      <c r="F2242" s="18">
        <v>2000</v>
      </c>
    </row>
    <row r="2243" spans="1:6" x14ac:dyDescent="0.3">
      <c r="A2243" s="17" t="s">
        <v>1259</v>
      </c>
      <c r="B2243" s="18"/>
      <c r="C2243" s="18"/>
      <c r="D2243" s="18"/>
      <c r="E2243" s="18">
        <v>12000</v>
      </c>
      <c r="F2243" s="18">
        <v>12000</v>
      </c>
    </row>
    <row r="2244" spans="1:6" x14ac:dyDescent="0.3">
      <c r="A2244" s="17" t="s">
        <v>2699</v>
      </c>
      <c r="B2244" s="18"/>
      <c r="C2244" s="18">
        <v>2</v>
      </c>
      <c r="D2244" s="18"/>
      <c r="E2244" s="18"/>
      <c r="F2244" s="18">
        <v>2</v>
      </c>
    </row>
    <row r="2245" spans="1:6" x14ac:dyDescent="0.3">
      <c r="A2245" s="17" t="s">
        <v>2750</v>
      </c>
      <c r="B2245" s="18"/>
      <c r="C2245" s="18">
        <v>1999</v>
      </c>
      <c r="D2245" s="18"/>
      <c r="E2245" s="18"/>
      <c r="F2245" s="18">
        <v>1999</v>
      </c>
    </row>
    <row r="2246" spans="1:6" x14ac:dyDescent="0.3">
      <c r="A2246" s="17" t="s">
        <v>2763</v>
      </c>
      <c r="B2246" s="18"/>
      <c r="C2246" s="18">
        <v>39400</v>
      </c>
      <c r="D2246" s="18"/>
      <c r="E2246" s="18"/>
      <c r="F2246" s="18">
        <v>39400</v>
      </c>
    </row>
    <row r="2247" spans="1:6" x14ac:dyDescent="0.3">
      <c r="A2247" s="17" t="s">
        <v>3297</v>
      </c>
      <c r="B2247" s="18"/>
      <c r="C2247" s="18"/>
      <c r="D2247" s="18"/>
      <c r="E2247" s="18">
        <v>5500</v>
      </c>
      <c r="F2247" s="18">
        <v>5500</v>
      </c>
    </row>
    <row r="2248" spans="1:6" x14ac:dyDescent="0.3">
      <c r="A2248" s="17" t="s">
        <v>1815</v>
      </c>
      <c r="B2248" s="18"/>
      <c r="C2248" s="18">
        <v>12000</v>
      </c>
      <c r="D2248" s="18"/>
      <c r="E2248" s="18"/>
      <c r="F2248" s="18">
        <v>12000</v>
      </c>
    </row>
    <row r="2249" spans="1:6" x14ac:dyDescent="0.3">
      <c r="A2249" s="17" t="s">
        <v>306</v>
      </c>
      <c r="B2249" s="18"/>
      <c r="C2249" s="18"/>
      <c r="D2249" s="18"/>
      <c r="E2249" s="18">
        <v>7500</v>
      </c>
      <c r="F2249" s="18">
        <v>7500</v>
      </c>
    </row>
    <row r="2250" spans="1:6" x14ac:dyDescent="0.3">
      <c r="A2250" s="17" t="s">
        <v>3843</v>
      </c>
      <c r="B2250" s="18"/>
      <c r="C2250" s="18">
        <v>7000</v>
      </c>
      <c r="D2250" s="18"/>
      <c r="E2250" s="18"/>
      <c r="F2250" s="18">
        <v>7000</v>
      </c>
    </row>
    <row r="2251" spans="1:6" x14ac:dyDescent="0.3">
      <c r="A2251" s="17" t="s">
        <v>1408</v>
      </c>
      <c r="B2251" s="18"/>
      <c r="C2251" s="18">
        <v>3000</v>
      </c>
      <c r="D2251" s="18"/>
      <c r="E2251" s="18"/>
      <c r="F2251" s="18">
        <v>3000</v>
      </c>
    </row>
    <row r="2252" spans="1:6" x14ac:dyDescent="0.3">
      <c r="A2252" s="17" t="s">
        <v>1085</v>
      </c>
      <c r="B2252" s="18"/>
      <c r="C2252" s="18">
        <v>550</v>
      </c>
      <c r="D2252" s="18"/>
      <c r="E2252" s="18"/>
      <c r="F2252" s="18">
        <v>550</v>
      </c>
    </row>
    <row r="2253" spans="1:6" x14ac:dyDescent="0.3">
      <c r="A2253" s="17" t="s">
        <v>3640</v>
      </c>
      <c r="B2253" s="18"/>
      <c r="C2253" s="18">
        <v>700</v>
      </c>
      <c r="D2253" s="18"/>
      <c r="E2253" s="18"/>
      <c r="F2253" s="18">
        <v>700</v>
      </c>
    </row>
    <row r="2254" spans="1:6" x14ac:dyDescent="0.3">
      <c r="A2254" s="17" t="s">
        <v>3890</v>
      </c>
      <c r="B2254" s="18"/>
      <c r="C2254" s="18">
        <v>50000</v>
      </c>
      <c r="D2254" s="18"/>
      <c r="E2254" s="18"/>
      <c r="F2254" s="18">
        <v>50000</v>
      </c>
    </row>
    <row r="2255" spans="1:6" x14ac:dyDescent="0.3">
      <c r="A2255" s="17" t="s">
        <v>3878</v>
      </c>
      <c r="B2255" s="18">
        <v>500</v>
      </c>
      <c r="C2255" s="18"/>
      <c r="D2255" s="18"/>
      <c r="E2255" s="18"/>
      <c r="F2255" s="18">
        <v>500</v>
      </c>
    </row>
    <row r="2256" spans="1:6" x14ac:dyDescent="0.3">
      <c r="A2256" s="17" t="s">
        <v>1335</v>
      </c>
      <c r="B2256" s="18">
        <v>133000</v>
      </c>
      <c r="C2256" s="18"/>
      <c r="D2256" s="18"/>
      <c r="E2256" s="18"/>
      <c r="F2256" s="18">
        <v>133000</v>
      </c>
    </row>
    <row r="2257" spans="1:6" x14ac:dyDescent="0.3">
      <c r="A2257" s="17" t="s">
        <v>506</v>
      </c>
      <c r="B2257" s="18"/>
      <c r="C2257" s="18">
        <v>12000</v>
      </c>
      <c r="D2257" s="18"/>
      <c r="E2257" s="18"/>
      <c r="F2257" s="18">
        <v>12000</v>
      </c>
    </row>
    <row r="2258" spans="1:6" x14ac:dyDescent="0.3">
      <c r="A2258" s="17" t="s">
        <v>596</v>
      </c>
      <c r="B2258" s="18"/>
      <c r="C2258" s="18">
        <v>100000</v>
      </c>
      <c r="D2258" s="18"/>
      <c r="E2258" s="18"/>
      <c r="F2258" s="18">
        <v>100000</v>
      </c>
    </row>
    <row r="2259" spans="1:6" x14ac:dyDescent="0.3">
      <c r="A2259" s="17" t="s">
        <v>1366</v>
      </c>
      <c r="B2259" s="18"/>
      <c r="C2259" s="18"/>
      <c r="D2259" s="18"/>
      <c r="E2259" s="18">
        <v>7500</v>
      </c>
      <c r="F2259" s="18">
        <v>7500</v>
      </c>
    </row>
    <row r="2260" spans="1:6" x14ac:dyDescent="0.3">
      <c r="A2260" s="17" t="s">
        <v>2777</v>
      </c>
      <c r="B2260" s="18"/>
      <c r="C2260" s="18">
        <v>3000</v>
      </c>
      <c r="D2260" s="18"/>
      <c r="E2260" s="18"/>
      <c r="F2260" s="18">
        <v>3000</v>
      </c>
    </row>
    <row r="2261" spans="1:6" x14ac:dyDescent="0.3">
      <c r="A2261" s="17" t="s">
        <v>1273</v>
      </c>
      <c r="B2261" s="18"/>
      <c r="C2261" s="18"/>
      <c r="D2261" s="18"/>
      <c r="E2261" s="18">
        <v>5000</v>
      </c>
      <c r="F2261" s="18">
        <v>5000</v>
      </c>
    </row>
    <row r="2262" spans="1:6" x14ac:dyDescent="0.3">
      <c r="A2262" s="17" t="s">
        <v>3125</v>
      </c>
      <c r="B2262" s="18">
        <v>1500000</v>
      </c>
      <c r="C2262" s="18"/>
      <c r="D2262" s="18"/>
      <c r="E2262" s="18"/>
      <c r="F2262" s="18">
        <v>1500000</v>
      </c>
    </row>
    <row r="2263" spans="1:6" x14ac:dyDescent="0.3">
      <c r="A2263" s="17" t="s">
        <v>1197</v>
      </c>
      <c r="B2263" s="18"/>
      <c r="C2263" s="18"/>
      <c r="D2263" s="18"/>
      <c r="E2263" s="18">
        <v>14500</v>
      </c>
      <c r="F2263" s="18">
        <v>14500</v>
      </c>
    </row>
    <row r="2264" spans="1:6" x14ac:dyDescent="0.3">
      <c r="A2264" s="17" t="s">
        <v>2830</v>
      </c>
      <c r="B2264" s="18"/>
      <c r="C2264" s="18"/>
      <c r="D2264" s="18"/>
      <c r="E2264" s="18">
        <v>3000</v>
      </c>
      <c r="F2264" s="18">
        <v>3000</v>
      </c>
    </row>
    <row r="2265" spans="1:6" x14ac:dyDescent="0.3">
      <c r="A2265" s="17" t="s">
        <v>398</v>
      </c>
      <c r="B2265" s="18"/>
      <c r="C2265" s="18"/>
      <c r="D2265" s="18"/>
      <c r="E2265" s="18">
        <v>12444</v>
      </c>
      <c r="F2265" s="18">
        <v>12444</v>
      </c>
    </row>
    <row r="2266" spans="1:6" x14ac:dyDescent="0.3">
      <c r="A2266" s="17" t="s">
        <v>2685</v>
      </c>
      <c r="B2266" s="18"/>
      <c r="C2266" s="18">
        <v>50000</v>
      </c>
      <c r="D2266" s="18"/>
      <c r="E2266" s="18"/>
      <c r="F2266" s="18">
        <v>50000</v>
      </c>
    </row>
    <row r="2267" spans="1:6" x14ac:dyDescent="0.3">
      <c r="A2267" s="17" t="s">
        <v>2147</v>
      </c>
      <c r="B2267" s="18"/>
      <c r="C2267" s="18">
        <v>5000</v>
      </c>
      <c r="D2267" s="18"/>
      <c r="E2267" s="18"/>
      <c r="F2267" s="18">
        <v>5000</v>
      </c>
    </row>
    <row r="2268" spans="1:6" x14ac:dyDescent="0.3">
      <c r="A2268" s="17" t="s">
        <v>1489</v>
      </c>
      <c r="B2268" s="18"/>
      <c r="C2268" s="18">
        <v>15000</v>
      </c>
      <c r="D2268" s="18"/>
      <c r="E2268" s="18"/>
      <c r="F2268" s="18">
        <v>15000</v>
      </c>
    </row>
    <row r="2269" spans="1:6" x14ac:dyDescent="0.3">
      <c r="A2269" s="17" t="s">
        <v>3662</v>
      </c>
      <c r="B2269" s="18"/>
      <c r="C2269" s="18"/>
      <c r="D2269" s="18"/>
      <c r="E2269" s="18">
        <v>620</v>
      </c>
      <c r="F2269" s="18">
        <v>620</v>
      </c>
    </row>
    <row r="2270" spans="1:6" x14ac:dyDescent="0.3">
      <c r="A2270" s="17" t="s">
        <v>677</v>
      </c>
      <c r="B2270" s="18"/>
      <c r="C2270" s="18">
        <v>100000</v>
      </c>
      <c r="D2270" s="18"/>
      <c r="E2270" s="18"/>
      <c r="F2270" s="18">
        <v>100000</v>
      </c>
    </row>
    <row r="2271" spans="1:6" x14ac:dyDescent="0.3">
      <c r="A2271" s="17" t="s">
        <v>1283</v>
      </c>
      <c r="B2271" s="18"/>
      <c r="C2271" s="18"/>
      <c r="D2271" s="18"/>
      <c r="E2271" s="18">
        <v>15000</v>
      </c>
      <c r="F2271" s="18">
        <v>15000</v>
      </c>
    </row>
    <row r="2272" spans="1:6" x14ac:dyDescent="0.3">
      <c r="A2272" s="17" t="s">
        <v>2491</v>
      </c>
      <c r="B2272" s="18"/>
      <c r="C2272" s="18"/>
      <c r="D2272" s="18"/>
      <c r="E2272" s="18">
        <v>500</v>
      </c>
      <c r="F2272" s="18">
        <v>500</v>
      </c>
    </row>
    <row r="2273" spans="1:6" x14ac:dyDescent="0.3">
      <c r="A2273" s="17" t="s">
        <v>2748</v>
      </c>
      <c r="B2273" s="18"/>
      <c r="C2273" s="18">
        <v>5000</v>
      </c>
      <c r="D2273" s="18"/>
      <c r="E2273" s="18"/>
      <c r="F2273" s="18">
        <v>5000</v>
      </c>
    </row>
    <row r="2274" spans="1:6" x14ac:dyDescent="0.3">
      <c r="A2274" s="17" t="s">
        <v>1781</v>
      </c>
      <c r="B2274" s="18"/>
      <c r="C2274" s="18">
        <v>30000</v>
      </c>
      <c r="D2274" s="18"/>
      <c r="E2274" s="18"/>
      <c r="F2274" s="18">
        <v>30000</v>
      </c>
    </row>
    <row r="2275" spans="1:6" x14ac:dyDescent="0.3">
      <c r="A2275" s="17" t="s">
        <v>2468</v>
      </c>
      <c r="B2275" s="18"/>
      <c r="C2275" s="18"/>
      <c r="D2275" s="18"/>
      <c r="E2275" s="18">
        <v>1000</v>
      </c>
      <c r="F2275" s="18">
        <v>1000</v>
      </c>
    </row>
    <row r="2276" spans="1:6" x14ac:dyDescent="0.3">
      <c r="A2276" s="17" t="s">
        <v>1770</v>
      </c>
      <c r="B2276" s="18"/>
      <c r="C2276" s="18">
        <v>40000</v>
      </c>
      <c r="D2276" s="18"/>
      <c r="E2276" s="18"/>
      <c r="F2276" s="18">
        <v>40000</v>
      </c>
    </row>
    <row r="2277" spans="1:6" x14ac:dyDescent="0.3">
      <c r="A2277" s="17" t="s">
        <v>2458</v>
      </c>
      <c r="B2277" s="18"/>
      <c r="C2277" s="18"/>
      <c r="D2277" s="18"/>
      <c r="E2277" s="18">
        <v>23000</v>
      </c>
      <c r="F2277" s="18">
        <v>23000</v>
      </c>
    </row>
    <row r="2278" spans="1:6" x14ac:dyDescent="0.3">
      <c r="A2278" s="17" t="s">
        <v>625</v>
      </c>
      <c r="B2278" s="18">
        <v>5000</v>
      </c>
      <c r="C2278" s="18"/>
      <c r="D2278" s="18"/>
      <c r="E2278" s="18"/>
      <c r="F2278" s="18">
        <v>5000</v>
      </c>
    </row>
    <row r="2279" spans="1:6" x14ac:dyDescent="0.3">
      <c r="A2279" s="17" t="s">
        <v>294</v>
      </c>
      <c r="B2279" s="18"/>
      <c r="C2279" s="18"/>
      <c r="D2279" s="18"/>
      <c r="E2279" s="18">
        <v>26000</v>
      </c>
      <c r="F2279" s="18">
        <v>26000</v>
      </c>
    </row>
    <row r="2280" spans="1:6" x14ac:dyDescent="0.3">
      <c r="A2280" s="17" t="s">
        <v>1893</v>
      </c>
      <c r="B2280" s="18"/>
      <c r="C2280" s="18"/>
      <c r="D2280" s="18"/>
      <c r="E2280" s="18">
        <v>500</v>
      </c>
      <c r="F2280" s="18">
        <v>500</v>
      </c>
    </row>
    <row r="2281" spans="1:6" x14ac:dyDescent="0.3">
      <c r="A2281" s="17" t="s">
        <v>659</v>
      </c>
      <c r="B2281" s="18"/>
      <c r="C2281" s="18"/>
      <c r="D2281" s="18"/>
      <c r="E2281" s="18">
        <v>28888</v>
      </c>
      <c r="F2281" s="18">
        <v>28888</v>
      </c>
    </row>
    <row r="2282" spans="1:6" x14ac:dyDescent="0.3">
      <c r="A2282" s="17" t="s">
        <v>167</v>
      </c>
      <c r="B2282" s="18"/>
      <c r="C2282" s="18">
        <v>17000</v>
      </c>
      <c r="D2282" s="18"/>
      <c r="E2282" s="18"/>
      <c r="F2282" s="18">
        <v>17000</v>
      </c>
    </row>
    <row r="2283" spans="1:6" x14ac:dyDescent="0.3">
      <c r="A2283" s="17" t="s">
        <v>326</v>
      </c>
      <c r="B2283" s="18"/>
      <c r="C2283" s="18"/>
      <c r="D2283" s="18"/>
      <c r="E2283" s="18">
        <v>50000</v>
      </c>
      <c r="F2283" s="18">
        <v>50000</v>
      </c>
    </row>
    <row r="2284" spans="1:6" x14ac:dyDescent="0.3">
      <c r="A2284" s="17" t="s">
        <v>2069</v>
      </c>
      <c r="B2284" s="18"/>
      <c r="C2284" s="18"/>
      <c r="D2284" s="18"/>
      <c r="E2284" s="18">
        <v>25000</v>
      </c>
      <c r="F2284" s="18">
        <v>25000</v>
      </c>
    </row>
    <row r="2285" spans="1:6" x14ac:dyDescent="0.3">
      <c r="A2285" s="17" t="s">
        <v>2320</v>
      </c>
      <c r="B2285" s="18"/>
      <c r="C2285" s="18"/>
      <c r="D2285" s="18"/>
      <c r="E2285" s="18">
        <v>3000</v>
      </c>
      <c r="F2285" s="18">
        <v>3000</v>
      </c>
    </row>
    <row r="2286" spans="1:6" x14ac:dyDescent="0.3">
      <c r="A2286" s="17" t="s">
        <v>1546</v>
      </c>
      <c r="B2286" s="18"/>
      <c r="C2286" s="18">
        <v>3000</v>
      </c>
      <c r="D2286" s="18"/>
      <c r="E2286" s="18"/>
      <c r="F2286" s="18">
        <v>3000</v>
      </c>
    </row>
    <row r="2287" spans="1:6" x14ac:dyDescent="0.3">
      <c r="A2287" s="17" t="s">
        <v>1614</v>
      </c>
      <c r="B2287" s="18"/>
      <c r="C2287" s="18"/>
      <c r="D2287" s="18"/>
      <c r="E2287" s="18">
        <v>1000</v>
      </c>
      <c r="F2287" s="18">
        <v>1000</v>
      </c>
    </row>
    <row r="2288" spans="1:6" x14ac:dyDescent="0.3">
      <c r="A2288" s="17" t="s">
        <v>2469</v>
      </c>
      <c r="B2288" s="18"/>
      <c r="C2288" s="18"/>
      <c r="D2288" s="18"/>
      <c r="E2288" s="18">
        <v>2000</v>
      </c>
      <c r="F2288" s="18">
        <v>2000</v>
      </c>
    </row>
    <row r="2289" spans="1:6" x14ac:dyDescent="0.3">
      <c r="A2289" s="17" t="s">
        <v>2401</v>
      </c>
      <c r="B2289" s="18">
        <v>50000</v>
      </c>
      <c r="C2289" s="18"/>
      <c r="D2289" s="18"/>
      <c r="E2289" s="18"/>
      <c r="F2289" s="18">
        <v>50000</v>
      </c>
    </row>
    <row r="2290" spans="1:6" x14ac:dyDescent="0.3">
      <c r="A2290" s="17" t="s">
        <v>1728</v>
      </c>
      <c r="B2290" s="18"/>
      <c r="C2290" s="18">
        <v>3000</v>
      </c>
      <c r="D2290" s="18"/>
      <c r="E2290" s="18"/>
      <c r="F2290" s="18">
        <v>3000</v>
      </c>
    </row>
    <row r="2291" spans="1:6" x14ac:dyDescent="0.3">
      <c r="A2291" s="17" t="s">
        <v>787</v>
      </c>
      <c r="B2291" s="18"/>
      <c r="C2291" s="18"/>
      <c r="D2291" s="18"/>
      <c r="E2291" s="18">
        <v>5000</v>
      </c>
      <c r="F2291" s="18">
        <v>5000</v>
      </c>
    </row>
    <row r="2292" spans="1:6" x14ac:dyDescent="0.3">
      <c r="A2292" s="17" t="s">
        <v>1659</v>
      </c>
      <c r="B2292" s="18"/>
      <c r="C2292" s="18"/>
      <c r="D2292" s="18"/>
      <c r="E2292" s="18">
        <v>6000</v>
      </c>
      <c r="F2292" s="18">
        <v>6000</v>
      </c>
    </row>
    <row r="2293" spans="1:6" x14ac:dyDescent="0.3">
      <c r="A2293" s="17" t="s">
        <v>3001</v>
      </c>
      <c r="B2293" s="18"/>
      <c r="C2293" s="18"/>
      <c r="D2293" s="18"/>
      <c r="E2293" s="18">
        <v>7214</v>
      </c>
      <c r="F2293" s="18">
        <v>7214</v>
      </c>
    </row>
    <row r="2294" spans="1:6" x14ac:dyDescent="0.3">
      <c r="A2294" s="17" t="s">
        <v>3958</v>
      </c>
      <c r="B2294" s="18"/>
      <c r="C2294" s="18">
        <v>5000</v>
      </c>
      <c r="D2294" s="18"/>
      <c r="E2294" s="18"/>
      <c r="F2294" s="18">
        <v>5000</v>
      </c>
    </row>
    <row r="2295" spans="1:6" x14ac:dyDescent="0.3">
      <c r="A2295" s="17" t="s">
        <v>48</v>
      </c>
      <c r="B2295" s="18"/>
      <c r="C2295" s="18"/>
      <c r="D2295" s="18"/>
      <c r="E2295" s="18">
        <v>8400</v>
      </c>
      <c r="F2295" s="18">
        <v>8400</v>
      </c>
    </row>
    <row r="2296" spans="1:6" x14ac:dyDescent="0.3">
      <c r="A2296" s="17" t="s">
        <v>1079</v>
      </c>
      <c r="B2296" s="18"/>
      <c r="C2296" s="18">
        <v>600</v>
      </c>
      <c r="D2296" s="18"/>
      <c r="E2296" s="18"/>
      <c r="F2296" s="18">
        <v>600</v>
      </c>
    </row>
    <row r="2297" spans="1:6" x14ac:dyDescent="0.3">
      <c r="A2297" s="17" t="s">
        <v>875</v>
      </c>
      <c r="B2297" s="18"/>
      <c r="C2297" s="18">
        <v>3000</v>
      </c>
      <c r="D2297" s="18"/>
      <c r="E2297" s="18"/>
      <c r="F2297" s="18">
        <v>3000</v>
      </c>
    </row>
    <row r="2298" spans="1:6" x14ac:dyDescent="0.3">
      <c r="A2298" s="17" t="s">
        <v>2497</v>
      </c>
      <c r="B2298" s="18"/>
      <c r="C2298" s="18"/>
      <c r="D2298" s="18"/>
      <c r="E2298" s="18">
        <v>4000</v>
      </c>
      <c r="F2298" s="18">
        <v>4000</v>
      </c>
    </row>
    <row r="2299" spans="1:6" x14ac:dyDescent="0.3">
      <c r="A2299" s="17" t="s">
        <v>1932</v>
      </c>
      <c r="B2299" s="18"/>
      <c r="C2299" s="18"/>
      <c r="D2299" s="18"/>
      <c r="E2299" s="18">
        <v>2000</v>
      </c>
      <c r="F2299" s="18">
        <v>2000</v>
      </c>
    </row>
    <row r="2300" spans="1:6" x14ac:dyDescent="0.3">
      <c r="A2300" s="17" t="s">
        <v>1135</v>
      </c>
      <c r="B2300" s="18"/>
      <c r="C2300" s="18">
        <v>25000</v>
      </c>
      <c r="D2300" s="18"/>
      <c r="E2300" s="18"/>
      <c r="F2300" s="18">
        <v>25000</v>
      </c>
    </row>
    <row r="2301" spans="1:6" x14ac:dyDescent="0.3">
      <c r="A2301" s="17" t="s">
        <v>336</v>
      </c>
      <c r="B2301" s="18"/>
      <c r="C2301" s="18"/>
      <c r="D2301" s="18"/>
      <c r="E2301" s="18">
        <v>8500</v>
      </c>
      <c r="F2301" s="18">
        <v>8500</v>
      </c>
    </row>
    <row r="2302" spans="1:6" x14ac:dyDescent="0.3">
      <c r="A2302" s="17" t="s">
        <v>1391</v>
      </c>
      <c r="B2302" s="18"/>
      <c r="C2302" s="18"/>
      <c r="D2302" s="18"/>
      <c r="E2302" s="18">
        <v>2800</v>
      </c>
      <c r="F2302" s="18">
        <v>2800</v>
      </c>
    </row>
    <row r="2303" spans="1:6" x14ac:dyDescent="0.3">
      <c r="A2303" s="17" t="s">
        <v>1608</v>
      </c>
      <c r="B2303" s="18"/>
      <c r="C2303" s="18"/>
      <c r="D2303" s="18"/>
      <c r="E2303" s="18">
        <v>10000</v>
      </c>
      <c r="F2303" s="18">
        <v>10000</v>
      </c>
    </row>
    <row r="2304" spans="1:6" x14ac:dyDescent="0.3">
      <c r="A2304" s="17" t="s">
        <v>1264</v>
      </c>
      <c r="B2304" s="18"/>
      <c r="C2304" s="18"/>
      <c r="D2304" s="18"/>
      <c r="E2304" s="18">
        <v>1500</v>
      </c>
      <c r="F2304" s="18">
        <v>1500</v>
      </c>
    </row>
    <row r="2305" spans="1:6" x14ac:dyDescent="0.3">
      <c r="A2305" s="17" t="s">
        <v>3420</v>
      </c>
      <c r="B2305" s="18"/>
      <c r="C2305" s="18"/>
      <c r="D2305" s="18"/>
      <c r="E2305" s="18">
        <v>10000</v>
      </c>
      <c r="F2305" s="18">
        <v>10000</v>
      </c>
    </row>
    <row r="2306" spans="1:6" x14ac:dyDescent="0.3">
      <c r="A2306" s="17" t="s">
        <v>1691</v>
      </c>
      <c r="B2306" s="18"/>
      <c r="C2306" s="18"/>
      <c r="D2306" s="18">
        <v>2500</v>
      </c>
      <c r="E2306" s="18"/>
      <c r="F2306" s="18">
        <v>2500</v>
      </c>
    </row>
    <row r="2307" spans="1:6" x14ac:dyDescent="0.3">
      <c r="A2307" s="17" t="s">
        <v>4025</v>
      </c>
      <c r="B2307" s="18"/>
      <c r="C2307" s="18">
        <v>20000</v>
      </c>
      <c r="D2307" s="18"/>
      <c r="E2307" s="18"/>
      <c r="F2307" s="18">
        <v>20000</v>
      </c>
    </row>
    <row r="2308" spans="1:6" x14ac:dyDescent="0.3">
      <c r="A2308" s="17" t="s">
        <v>3533</v>
      </c>
      <c r="B2308" s="18"/>
      <c r="C2308" s="18"/>
      <c r="D2308" s="18"/>
      <c r="E2308" s="18">
        <v>5000</v>
      </c>
      <c r="F2308" s="18">
        <v>5000</v>
      </c>
    </row>
    <row r="2309" spans="1:6" x14ac:dyDescent="0.3">
      <c r="A2309" s="17" t="s">
        <v>1106</v>
      </c>
      <c r="B2309" s="18"/>
      <c r="C2309" s="18">
        <v>900000</v>
      </c>
      <c r="D2309" s="18"/>
      <c r="E2309" s="18"/>
      <c r="F2309" s="18">
        <v>900000</v>
      </c>
    </row>
    <row r="2310" spans="1:6" x14ac:dyDescent="0.3">
      <c r="A2310" s="17" t="s">
        <v>2083</v>
      </c>
      <c r="B2310" s="18"/>
      <c r="C2310" s="18"/>
      <c r="D2310" s="18"/>
      <c r="E2310" s="18">
        <v>1500</v>
      </c>
      <c r="F2310" s="18">
        <v>1500</v>
      </c>
    </row>
    <row r="2311" spans="1:6" x14ac:dyDescent="0.3">
      <c r="A2311" s="17" t="s">
        <v>2158</v>
      </c>
      <c r="B2311" s="18"/>
      <c r="C2311" s="18">
        <v>75000</v>
      </c>
      <c r="D2311" s="18"/>
      <c r="E2311" s="18"/>
      <c r="F2311" s="18">
        <v>75000</v>
      </c>
    </row>
    <row r="2312" spans="1:6" x14ac:dyDescent="0.3">
      <c r="A2312" s="17" t="s">
        <v>200</v>
      </c>
      <c r="B2312" s="18"/>
      <c r="C2312" s="18">
        <v>25000</v>
      </c>
      <c r="D2312" s="18"/>
      <c r="E2312" s="18"/>
      <c r="F2312" s="18">
        <v>25000</v>
      </c>
    </row>
    <row r="2313" spans="1:6" x14ac:dyDescent="0.3">
      <c r="A2313" s="17" t="s">
        <v>1403</v>
      </c>
      <c r="B2313" s="18"/>
      <c r="C2313" s="18"/>
      <c r="D2313" s="18"/>
      <c r="E2313" s="18">
        <v>2500</v>
      </c>
      <c r="F2313" s="18">
        <v>2500</v>
      </c>
    </row>
    <row r="2314" spans="1:6" x14ac:dyDescent="0.3">
      <c r="A2314" s="17" t="s">
        <v>2449</v>
      </c>
      <c r="B2314" s="18"/>
      <c r="C2314" s="18"/>
      <c r="D2314" s="18"/>
      <c r="E2314" s="18">
        <v>400</v>
      </c>
      <c r="F2314" s="18">
        <v>400</v>
      </c>
    </row>
    <row r="2315" spans="1:6" x14ac:dyDescent="0.3">
      <c r="A2315" s="17" t="s">
        <v>1953</v>
      </c>
      <c r="B2315" s="18"/>
      <c r="C2315" s="18"/>
      <c r="D2315" s="18"/>
      <c r="E2315" s="18">
        <v>35000</v>
      </c>
      <c r="F2315" s="18">
        <v>35000</v>
      </c>
    </row>
    <row r="2316" spans="1:6" x14ac:dyDescent="0.3">
      <c r="A2316" s="17" t="s">
        <v>397</v>
      </c>
      <c r="B2316" s="18"/>
      <c r="C2316" s="18"/>
      <c r="D2316" s="18"/>
      <c r="E2316" s="18">
        <v>15000</v>
      </c>
      <c r="F2316" s="18">
        <v>15000</v>
      </c>
    </row>
    <row r="2317" spans="1:6" x14ac:dyDescent="0.3">
      <c r="A2317" s="17" t="s">
        <v>1290</v>
      </c>
      <c r="B2317" s="18"/>
      <c r="C2317" s="18"/>
      <c r="D2317" s="18"/>
      <c r="E2317" s="18">
        <v>1500</v>
      </c>
      <c r="F2317" s="18">
        <v>1500</v>
      </c>
    </row>
    <row r="2318" spans="1:6" x14ac:dyDescent="0.3">
      <c r="A2318" s="17" t="s">
        <v>1805</v>
      </c>
      <c r="B2318" s="18"/>
      <c r="C2318" s="18">
        <v>15500</v>
      </c>
      <c r="D2318" s="18"/>
      <c r="E2318" s="18"/>
      <c r="F2318" s="18">
        <v>15500</v>
      </c>
    </row>
    <row r="2319" spans="1:6" x14ac:dyDescent="0.3">
      <c r="A2319" s="17" t="s">
        <v>2906</v>
      </c>
      <c r="B2319" s="18"/>
      <c r="C2319" s="18">
        <v>6000</v>
      </c>
      <c r="D2319" s="18"/>
      <c r="E2319" s="18"/>
      <c r="F2319" s="18">
        <v>6000</v>
      </c>
    </row>
    <row r="2320" spans="1:6" x14ac:dyDescent="0.3">
      <c r="A2320" s="17" t="s">
        <v>3779</v>
      </c>
      <c r="B2320" s="18"/>
      <c r="C2320" s="18"/>
      <c r="D2320" s="18"/>
      <c r="E2320" s="18">
        <v>2000</v>
      </c>
      <c r="F2320" s="18">
        <v>2000</v>
      </c>
    </row>
    <row r="2321" spans="1:6" x14ac:dyDescent="0.3">
      <c r="A2321" s="17" t="s">
        <v>359</v>
      </c>
      <c r="B2321" s="18"/>
      <c r="C2321" s="18"/>
      <c r="D2321" s="18"/>
      <c r="E2321" s="18">
        <v>50000</v>
      </c>
      <c r="F2321" s="18">
        <v>50000</v>
      </c>
    </row>
    <row r="2322" spans="1:6" x14ac:dyDescent="0.3">
      <c r="A2322" s="17" t="s">
        <v>2178</v>
      </c>
      <c r="B2322" s="18"/>
      <c r="C2322" s="18"/>
      <c r="D2322" s="18"/>
      <c r="E2322" s="18">
        <v>2500</v>
      </c>
      <c r="F2322" s="18">
        <v>2500</v>
      </c>
    </row>
    <row r="2323" spans="1:6" x14ac:dyDescent="0.3">
      <c r="A2323" s="17" t="s">
        <v>1138</v>
      </c>
      <c r="B2323" s="18"/>
      <c r="C2323" s="18">
        <v>25000</v>
      </c>
      <c r="D2323" s="18"/>
      <c r="E2323" s="18"/>
      <c r="F2323" s="18">
        <v>25000</v>
      </c>
    </row>
    <row r="2324" spans="1:6" x14ac:dyDescent="0.3">
      <c r="A2324" s="17" t="s">
        <v>50</v>
      </c>
      <c r="B2324" s="18"/>
      <c r="C2324" s="18"/>
      <c r="D2324" s="18"/>
      <c r="E2324" s="18">
        <v>2000</v>
      </c>
      <c r="F2324" s="18">
        <v>2000</v>
      </c>
    </row>
    <row r="2325" spans="1:6" x14ac:dyDescent="0.3">
      <c r="A2325" s="17" t="s">
        <v>686</v>
      </c>
      <c r="B2325" s="18"/>
      <c r="C2325" s="18">
        <v>2000</v>
      </c>
      <c r="D2325" s="18"/>
      <c r="E2325" s="18"/>
      <c r="F2325" s="18">
        <v>2000</v>
      </c>
    </row>
    <row r="2326" spans="1:6" x14ac:dyDescent="0.3">
      <c r="A2326" s="17" t="s">
        <v>2706</v>
      </c>
      <c r="B2326" s="18"/>
      <c r="C2326" s="18"/>
      <c r="D2326" s="18"/>
      <c r="E2326" s="18">
        <v>35000</v>
      </c>
      <c r="F2326" s="18">
        <v>35000</v>
      </c>
    </row>
    <row r="2327" spans="1:6" x14ac:dyDescent="0.3">
      <c r="A2327" s="17" t="s">
        <v>1560</v>
      </c>
      <c r="B2327" s="18"/>
      <c r="C2327" s="18">
        <v>15000</v>
      </c>
      <c r="D2327" s="18"/>
      <c r="E2327" s="18"/>
      <c r="F2327" s="18">
        <v>15000</v>
      </c>
    </row>
    <row r="2328" spans="1:6" x14ac:dyDescent="0.3">
      <c r="A2328" s="17" t="s">
        <v>1350</v>
      </c>
      <c r="B2328" s="18"/>
      <c r="C2328" s="18"/>
      <c r="D2328" s="18"/>
      <c r="E2328" s="18">
        <v>5000</v>
      </c>
      <c r="F2328" s="18">
        <v>5000</v>
      </c>
    </row>
    <row r="2329" spans="1:6" x14ac:dyDescent="0.3">
      <c r="A2329" s="17" t="s">
        <v>4039</v>
      </c>
      <c r="B2329" s="18"/>
      <c r="C2329" s="18">
        <v>300</v>
      </c>
      <c r="D2329" s="18"/>
      <c r="E2329" s="18"/>
      <c r="F2329" s="18">
        <v>300</v>
      </c>
    </row>
    <row r="2330" spans="1:6" x14ac:dyDescent="0.3">
      <c r="A2330" s="17" t="s">
        <v>3282</v>
      </c>
      <c r="B2330" s="18"/>
      <c r="C2330" s="18"/>
      <c r="D2330" s="18"/>
      <c r="E2330" s="18">
        <v>31000</v>
      </c>
      <c r="F2330" s="18">
        <v>31000</v>
      </c>
    </row>
    <row r="2331" spans="1:6" x14ac:dyDescent="0.3">
      <c r="A2331" s="17" t="s">
        <v>3492</v>
      </c>
      <c r="B2331" s="18"/>
      <c r="C2331" s="18"/>
      <c r="D2331" s="18"/>
      <c r="E2331" s="18">
        <v>1500</v>
      </c>
      <c r="F2331" s="18">
        <v>1500</v>
      </c>
    </row>
    <row r="2332" spans="1:6" x14ac:dyDescent="0.3">
      <c r="A2332" s="17" t="s">
        <v>3201</v>
      </c>
      <c r="B2332" s="18"/>
      <c r="C2332" s="18">
        <v>2000</v>
      </c>
      <c r="D2332" s="18"/>
      <c r="E2332" s="18"/>
      <c r="F2332" s="18">
        <v>2000</v>
      </c>
    </row>
    <row r="2333" spans="1:6" x14ac:dyDescent="0.3">
      <c r="A2333" s="17" t="s">
        <v>1281</v>
      </c>
      <c r="B2333" s="18"/>
      <c r="C2333" s="18"/>
      <c r="D2333" s="18"/>
      <c r="E2333" s="18">
        <v>15000</v>
      </c>
      <c r="F2333" s="18">
        <v>15000</v>
      </c>
    </row>
    <row r="2334" spans="1:6" x14ac:dyDescent="0.3">
      <c r="A2334" s="17" t="s">
        <v>3094</v>
      </c>
      <c r="B2334" s="18"/>
      <c r="C2334" s="18">
        <v>100000</v>
      </c>
      <c r="D2334" s="18"/>
      <c r="E2334" s="18"/>
      <c r="F2334" s="18">
        <v>100000</v>
      </c>
    </row>
    <row r="2335" spans="1:6" x14ac:dyDescent="0.3">
      <c r="A2335" s="17" t="s">
        <v>1174</v>
      </c>
      <c r="B2335" s="18"/>
      <c r="C2335" s="18">
        <v>125000</v>
      </c>
      <c r="D2335" s="18"/>
      <c r="E2335" s="18"/>
      <c r="F2335" s="18">
        <v>125000</v>
      </c>
    </row>
    <row r="2336" spans="1:6" x14ac:dyDescent="0.3">
      <c r="A2336" s="17" t="s">
        <v>1052</v>
      </c>
      <c r="B2336" s="18">
        <v>500</v>
      </c>
      <c r="C2336" s="18"/>
      <c r="D2336" s="18"/>
      <c r="E2336" s="18"/>
      <c r="F2336" s="18">
        <v>500</v>
      </c>
    </row>
    <row r="2337" spans="1:6" x14ac:dyDescent="0.3">
      <c r="A2337" s="17" t="s">
        <v>3987</v>
      </c>
      <c r="B2337" s="18"/>
      <c r="C2337" s="18">
        <v>500</v>
      </c>
      <c r="D2337" s="18"/>
      <c r="E2337" s="18"/>
      <c r="F2337" s="18">
        <v>500</v>
      </c>
    </row>
    <row r="2338" spans="1:6" x14ac:dyDescent="0.3">
      <c r="A2338" s="17" t="s">
        <v>1954</v>
      </c>
      <c r="B2338" s="18"/>
      <c r="C2338" s="18"/>
      <c r="D2338" s="18"/>
      <c r="E2338" s="18">
        <v>15000</v>
      </c>
      <c r="F2338" s="18">
        <v>15000</v>
      </c>
    </row>
    <row r="2339" spans="1:6" x14ac:dyDescent="0.3">
      <c r="A2339" s="17" t="s">
        <v>3352</v>
      </c>
      <c r="B2339" s="18"/>
      <c r="C2339" s="18"/>
      <c r="D2339" s="18"/>
      <c r="E2339" s="18">
        <v>500</v>
      </c>
      <c r="F2339" s="18">
        <v>500</v>
      </c>
    </row>
    <row r="2340" spans="1:6" x14ac:dyDescent="0.3">
      <c r="A2340" s="17" t="s">
        <v>2002</v>
      </c>
      <c r="B2340" s="18"/>
      <c r="C2340" s="18"/>
      <c r="D2340" s="18"/>
      <c r="E2340" s="18">
        <v>55000</v>
      </c>
      <c r="F2340" s="18">
        <v>55000</v>
      </c>
    </row>
    <row r="2341" spans="1:6" x14ac:dyDescent="0.3">
      <c r="A2341" s="17" t="s">
        <v>385</v>
      </c>
      <c r="B2341" s="18"/>
      <c r="C2341" s="18"/>
      <c r="D2341" s="18"/>
      <c r="E2341" s="18">
        <v>20000</v>
      </c>
      <c r="F2341" s="18">
        <v>20000</v>
      </c>
    </row>
    <row r="2342" spans="1:6" x14ac:dyDescent="0.3">
      <c r="A2342" s="17" t="s">
        <v>3158</v>
      </c>
      <c r="B2342" s="18"/>
      <c r="C2342" s="18"/>
      <c r="D2342" s="18"/>
      <c r="E2342" s="18">
        <v>5000</v>
      </c>
      <c r="F2342" s="18">
        <v>5000</v>
      </c>
    </row>
    <row r="2343" spans="1:6" x14ac:dyDescent="0.3">
      <c r="A2343" s="17" t="s">
        <v>2210</v>
      </c>
      <c r="B2343" s="18"/>
      <c r="C2343" s="18"/>
      <c r="D2343" s="18"/>
      <c r="E2343" s="18">
        <v>500</v>
      </c>
      <c r="F2343" s="18">
        <v>500</v>
      </c>
    </row>
    <row r="2344" spans="1:6" x14ac:dyDescent="0.3">
      <c r="A2344" s="17" t="s">
        <v>238</v>
      </c>
      <c r="B2344" s="18"/>
      <c r="C2344" s="18">
        <v>150000</v>
      </c>
      <c r="D2344" s="18"/>
      <c r="E2344" s="18"/>
      <c r="F2344" s="18">
        <v>150000</v>
      </c>
    </row>
    <row r="2345" spans="1:6" x14ac:dyDescent="0.3">
      <c r="A2345" s="17" t="s">
        <v>2352</v>
      </c>
      <c r="B2345" s="18">
        <v>18900</v>
      </c>
      <c r="C2345" s="18"/>
      <c r="D2345" s="18"/>
      <c r="E2345" s="18"/>
      <c r="F2345" s="18">
        <v>18900</v>
      </c>
    </row>
    <row r="2346" spans="1:6" x14ac:dyDescent="0.3">
      <c r="A2346" s="17" t="s">
        <v>4046</v>
      </c>
      <c r="B2346" s="18"/>
      <c r="C2346" s="18">
        <v>1500</v>
      </c>
      <c r="D2346" s="18"/>
      <c r="E2346" s="18"/>
      <c r="F2346" s="18">
        <v>1500</v>
      </c>
    </row>
    <row r="2347" spans="1:6" x14ac:dyDescent="0.3">
      <c r="A2347" s="17" t="s">
        <v>1787</v>
      </c>
      <c r="B2347" s="18"/>
      <c r="C2347" s="18">
        <v>1900</v>
      </c>
      <c r="D2347" s="18"/>
      <c r="E2347" s="18"/>
      <c r="F2347" s="18">
        <v>1900</v>
      </c>
    </row>
    <row r="2348" spans="1:6" x14ac:dyDescent="0.3">
      <c r="A2348" s="17" t="s">
        <v>2321</v>
      </c>
      <c r="B2348" s="18"/>
      <c r="C2348" s="18"/>
      <c r="D2348" s="18"/>
      <c r="E2348" s="18">
        <v>5000</v>
      </c>
      <c r="F2348" s="18">
        <v>5000</v>
      </c>
    </row>
    <row r="2349" spans="1:6" x14ac:dyDescent="0.3">
      <c r="A2349" s="17" t="s">
        <v>2669</v>
      </c>
      <c r="B2349" s="18"/>
      <c r="C2349" s="18"/>
      <c r="D2349" s="18"/>
      <c r="E2349" s="18">
        <v>800</v>
      </c>
      <c r="F2349" s="18">
        <v>800</v>
      </c>
    </row>
    <row r="2350" spans="1:6" x14ac:dyDescent="0.3">
      <c r="A2350" s="17" t="s">
        <v>3187</v>
      </c>
      <c r="B2350" s="18"/>
      <c r="C2350" s="18"/>
      <c r="D2350" s="18"/>
      <c r="E2350" s="18">
        <v>15000</v>
      </c>
      <c r="F2350" s="18">
        <v>15000</v>
      </c>
    </row>
    <row r="2351" spans="1:6" x14ac:dyDescent="0.3">
      <c r="A2351" s="17" t="s">
        <v>1987</v>
      </c>
      <c r="B2351" s="18"/>
      <c r="C2351" s="18">
        <v>2000</v>
      </c>
      <c r="D2351" s="18"/>
      <c r="E2351" s="18"/>
      <c r="F2351" s="18">
        <v>2000</v>
      </c>
    </row>
    <row r="2352" spans="1:6" x14ac:dyDescent="0.3">
      <c r="A2352" s="17" t="s">
        <v>2040</v>
      </c>
      <c r="B2352" s="18"/>
      <c r="C2352" s="18"/>
      <c r="D2352" s="18"/>
      <c r="E2352" s="18">
        <v>125000</v>
      </c>
      <c r="F2352" s="18">
        <v>125000</v>
      </c>
    </row>
    <row r="2353" spans="1:6" x14ac:dyDescent="0.3">
      <c r="A2353" s="17" t="s">
        <v>2190</v>
      </c>
      <c r="B2353" s="18"/>
      <c r="C2353" s="18"/>
      <c r="D2353" s="18"/>
      <c r="E2353" s="18">
        <v>1200</v>
      </c>
      <c r="F2353" s="18">
        <v>1200</v>
      </c>
    </row>
    <row r="2354" spans="1:6" x14ac:dyDescent="0.3">
      <c r="A2354" s="17" t="s">
        <v>1630</v>
      </c>
      <c r="B2354" s="18"/>
      <c r="C2354" s="18"/>
      <c r="D2354" s="18"/>
      <c r="E2354" s="18">
        <v>6000</v>
      </c>
      <c r="F2354" s="18">
        <v>6000</v>
      </c>
    </row>
    <row r="2355" spans="1:6" x14ac:dyDescent="0.3">
      <c r="A2355" s="17" t="s">
        <v>1378</v>
      </c>
      <c r="B2355" s="18"/>
      <c r="C2355" s="18"/>
      <c r="D2355" s="18"/>
      <c r="E2355" s="18">
        <v>1300</v>
      </c>
      <c r="F2355" s="18">
        <v>1300</v>
      </c>
    </row>
    <row r="2356" spans="1:6" x14ac:dyDescent="0.3">
      <c r="A2356" s="17" t="s">
        <v>1755</v>
      </c>
      <c r="B2356" s="18"/>
      <c r="C2356" s="18"/>
      <c r="D2356" s="18"/>
      <c r="E2356" s="18">
        <v>8500</v>
      </c>
      <c r="F2356" s="18">
        <v>8500</v>
      </c>
    </row>
    <row r="2357" spans="1:6" x14ac:dyDescent="0.3">
      <c r="A2357" s="17" t="s">
        <v>1222</v>
      </c>
      <c r="B2357" s="18"/>
      <c r="C2357" s="18"/>
      <c r="D2357" s="18"/>
      <c r="E2357" s="18">
        <v>2200</v>
      </c>
      <c r="F2357" s="18">
        <v>2200</v>
      </c>
    </row>
    <row r="2358" spans="1:6" x14ac:dyDescent="0.3">
      <c r="A2358" s="17" t="s">
        <v>4068</v>
      </c>
      <c r="B2358" s="18"/>
      <c r="C2358" s="18">
        <v>1000</v>
      </c>
      <c r="D2358" s="18"/>
      <c r="E2358" s="18"/>
      <c r="F2358" s="18">
        <v>1000</v>
      </c>
    </row>
    <row r="2359" spans="1:6" x14ac:dyDescent="0.3">
      <c r="A2359" s="17" t="s">
        <v>2530</v>
      </c>
      <c r="B2359" s="18"/>
      <c r="C2359" s="18"/>
      <c r="D2359" s="18"/>
      <c r="E2359" s="18">
        <v>6500</v>
      </c>
      <c r="F2359" s="18">
        <v>6500</v>
      </c>
    </row>
    <row r="2360" spans="1:6" x14ac:dyDescent="0.3">
      <c r="A2360" s="17" t="s">
        <v>1766</v>
      </c>
      <c r="B2360" s="18"/>
      <c r="C2360" s="18">
        <v>12500</v>
      </c>
      <c r="D2360" s="18"/>
      <c r="E2360" s="18"/>
      <c r="F2360" s="18">
        <v>12500</v>
      </c>
    </row>
    <row r="2361" spans="1:6" x14ac:dyDescent="0.3">
      <c r="A2361" s="17" t="s">
        <v>2451</v>
      </c>
      <c r="B2361" s="18"/>
      <c r="C2361" s="18"/>
      <c r="D2361" s="18"/>
      <c r="E2361" s="18">
        <v>15000</v>
      </c>
      <c r="F2361" s="18">
        <v>15000</v>
      </c>
    </row>
    <row r="2362" spans="1:6" x14ac:dyDescent="0.3">
      <c r="A2362" s="17" t="s">
        <v>3294</v>
      </c>
      <c r="B2362" s="18"/>
      <c r="C2362" s="18"/>
      <c r="D2362" s="18"/>
      <c r="E2362" s="18">
        <v>600</v>
      </c>
      <c r="F2362" s="18">
        <v>600</v>
      </c>
    </row>
    <row r="2363" spans="1:6" x14ac:dyDescent="0.3">
      <c r="A2363" s="17" t="s">
        <v>3481</v>
      </c>
      <c r="B2363" s="18"/>
      <c r="C2363" s="18"/>
      <c r="D2363" s="18"/>
      <c r="E2363" s="18">
        <v>3000</v>
      </c>
      <c r="F2363" s="18">
        <v>3000</v>
      </c>
    </row>
    <row r="2364" spans="1:6" x14ac:dyDescent="0.3">
      <c r="A2364" s="17" t="s">
        <v>210</v>
      </c>
      <c r="B2364" s="18"/>
      <c r="C2364" s="18">
        <v>50000</v>
      </c>
      <c r="D2364" s="18"/>
      <c r="E2364" s="18"/>
      <c r="F2364" s="18">
        <v>50000</v>
      </c>
    </row>
    <row r="2365" spans="1:6" x14ac:dyDescent="0.3">
      <c r="A2365" s="17" t="s">
        <v>999</v>
      </c>
      <c r="B2365" s="18"/>
      <c r="C2365" s="18">
        <v>60000</v>
      </c>
      <c r="D2365" s="18"/>
      <c r="E2365" s="18"/>
      <c r="F2365" s="18">
        <v>60000</v>
      </c>
    </row>
    <row r="2366" spans="1:6" x14ac:dyDescent="0.3">
      <c r="A2366" s="17" t="s">
        <v>528</v>
      </c>
      <c r="B2366" s="18"/>
      <c r="C2366" s="18"/>
      <c r="D2366" s="18"/>
      <c r="E2366" s="18">
        <v>10000</v>
      </c>
      <c r="F2366" s="18">
        <v>10000</v>
      </c>
    </row>
    <row r="2367" spans="1:6" x14ac:dyDescent="0.3">
      <c r="A2367" s="17" t="s">
        <v>833</v>
      </c>
      <c r="B2367" s="18"/>
      <c r="C2367" s="18"/>
      <c r="D2367" s="18"/>
      <c r="E2367" s="18">
        <v>15000</v>
      </c>
      <c r="F2367" s="18">
        <v>15000</v>
      </c>
    </row>
    <row r="2368" spans="1:6" x14ac:dyDescent="0.3">
      <c r="A2368" s="17" t="s">
        <v>947</v>
      </c>
      <c r="B2368" s="18"/>
      <c r="C2368" s="18">
        <v>15000</v>
      </c>
      <c r="D2368" s="18"/>
      <c r="E2368" s="18"/>
      <c r="F2368" s="18">
        <v>15000</v>
      </c>
    </row>
    <row r="2369" spans="1:6" x14ac:dyDescent="0.3">
      <c r="A2369" s="17" t="s">
        <v>388</v>
      </c>
      <c r="B2369" s="18"/>
      <c r="C2369" s="18"/>
      <c r="D2369" s="18"/>
      <c r="E2369" s="18">
        <v>38000</v>
      </c>
      <c r="F2369" s="18">
        <v>38000</v>
      </c>
    </row>
    <row r="2370" spans="1:6" x14ac:dyDescent="0.3">
      <c r="A2370" s="17" t="s">
        <v>1454</v>
      </c>
      <c r="B2370" s="18">
        <v>25000</v>
      </c>
      <c r="C2370" s="18"/>
      <c r="D2370" s="18"/>
      <c r="E2370" s="18"/>
      <c r="F2370" s="18">
        <v>25000</v>
      </c>
    </row>
    <row r="2371" spans="1:6" x14ac:dyDescent="0.3">
      <c r="A2371" s="17" t="s">
        <v>3451</v>
      </c>
      <c r="B2371" s="18"/>
      <c r="C2371" s="18"/>
      <c r="D2371" s="18"/>
      <c r="E2371" s="18">
        <v>1000</v>
      </c>
      <c r="F2371" s="18">
        <v>1000</v>
      </c>
    </row>
    <row r="2372" spans="1:6" x14ac:dyDescent="0.3">
      <c r="A2372" s="17" t="s">
        <v>1804</v>
      </c>
      <c r="B2372" s="18"/>
      <c r="C2372" s="18">
        <v>17500</v>
      </c>
      <c r="D2372" s="18"/>
      <c r="E2372" s="18"/>
      <c r="F2372" s="18">
        <v>17500</v>
      </c>
    </row>
    <row r="2373" spans="1:6" x14ac:dyDescent="0.3">
      <c r="A2373" s="17" t="s">
        <v>2797</v>
      </c>
      <c r="B2373" s="18"/>
      <c r="C2373" s="18"/>
      <c r="D2373" s="18"/>
      <c r="E2373" s="18">
        <v>8000</v>
      </c>
      <c r="F2373" s="18">
        <v>8000</v>
      </c>
    </row>
    <row r="2374" spans="1:6" x14ac:dyDescent="0.3">
      <c r="A2374" s="17" t="s">
        <v>1133</v>
      </c>
      <c r="B2374" s="18"/>
      <c r="C2374" s="18">
        <v>10000</v>
      </c>
      <c r="D2374" s="18"/>
      <c r="E2374" s="18"/>
      <c r="F2374" s="18">
        <v>10000</v>
      </c>
    </row>
    <row r="2375" spans="1:6" x14ac:dyDescent="0.3">
      <c r="A2375" s="17" t="s">
        <v>2963</v>
      </c>
      <c r="B2375" s="18"/>
      <c r="C2375" s="18"/>
      <c r="D2375" s="18"/>
      <c r="E2375" s="18">
        <v>10000</v>
      </c>
      <c r="F2375" s="18">
        <v>10000</v>
      </c>
    </row>
    <row r="2376" spans="1:6" x14ac:dyDescent="0.3">
      <c r="A2376" s="17" t="s">
        <v>3615</v>
      </c>
      <c r="B2376" s="18"/>
      <c r="C2376" s="18"/>
      <c r="D2376" s="18"/>
      <c r="E2376" s="18">
        <v>740</v>
      </c>
      <c r="F2376" s="18">
        <v>740</v>
      </c>
    </row>
    <row r="2377" spans="1:6" x14ac:dyDescent="0.3">
      <c r="A2377" s="17" t="s">
        <v>1474</v>
      </c>
      <c r="B2377" s="18"/>
      <c r="C2377" s="18"/>
      <c r="D2377" s="18"/>
      <c r="E2377" s="18">
        <v>1500</v>
      </c>
      <c r="F2377" s="18">
        <v>1500</v>
      </c>
    </row>
    <row r="2378" spans="1:6" x14ac:dyDescent="0.3">
      <c r="A2378" s="17" t="s">
        <v>778</v>
      </c>
      <c r="B2378" s="18"/>
      <c r="C2378" s="18">
        <v>3000</v>
      </c>
      <c r="D2378" s="18"/>
      <c r="E2378" s="18"/>
      <c r="F2378" s="18">
        <v>3000</v>
      </c>
    </row>
    <row r="2379" spans="1:6" x14ac:dyDescent="0.3">
      <c r="A2379" s="17" t="s">
        <v>3625</v>
      </c>
      <c r="B2379" s="18"/>
      <c r="C2379" s="18"/>
      <c r="D2379" s="18"/>
      <c r="E2379" s="18">
        <v>2000</v>
      </c>
      <c r="F2379" s="18">
        <v>2000</v>
      </c>
    </row>
    <row r="2380" spans="1:6" x14ac:dyDescent="0.3">
      <c r="A2380" s="17" t="s">
        <v>1137</v>
      </c>
      <c r="B2380" s="18"/>
      <c r="C2380" s="18">
        <v>4190</v>
      </c>
      <c r="D2380" s="18"/>
      <c r="E2380" s="18"/>
      <c r="F2380" s="18">
        <v>4190</v>
      </c>
    </row>
    <row r="2381" spans="1:6" x14ac:dyDescent="0.3">
      <c r="A2381" s="17" t="s">
        <v>3357</v>
      </c>
      <c r="B2381" s="18"/>
      <c r="C2381" s="18"/>
      <c r="D2381" s="18"/>
      <c r="E2381" s="18">
        <v>10000</v>
      </c>
      <c r="F2381" s="18">
        <v>10000</v>
      </c>
    </row>
    <row r="2382" spans="1:6" x14ac:dyDescent="0.3">
      <c r="A2382" s="17" t="s">
        <v>2733</v>
      </c>
      <c r="B2382" s="18"/>
      <c r="C2382" s="18"/>
      <c r="D2382" s="18"/>
      <c r="E2382" s="18">
        <v>50000</v>
      </c>
      <c r="F2382" s="18">
        <v>50000</v>
      </c>
    </row>
    <row r="2383" spans="1:6" x14ac:dyDescent="0.3">
      <c r="A2383" s="17" t="s">
        <v>2954</v>
      </c>
      <c r="B2383" s="18">
        <v>15000</v>
      </c>
      <c r="C2383" s="18"/>
      <c r="D2383" s="18"/>
      <c r="E2383" s="18"/>
      <c r="F2383" s="18">
        <v>15000</v>
      </c>
    </row>
    <row r="2384" spans="1:6" x14ac:dyDescent="0.3">
      <c r="A2384" s="17" t="s">
        <v>2358</v>
      </c>
      <c r="B2384" s="18">
        <v>27000</v>
      </c>
      <c r="C2384" s="18"/>
      <c r="D2384" s="18"/>
      <c r="E2384" s="18"/>
      <c r="F2384" s="18">
        <v>27000</v>
      </c>
    </row>
    <row r="2385" spans="1:6" x14ac:dyDescent="0.3">
      <c r="A2385" s="17" t="s">
        <v>3366</v>
      </c>
      <c r="B2385" s="18"/>
      <c r="C2385" s="18"/>
      <c r="D2385" s="18"/>
      <c r="E2385" s="18">
        <v>750</v>
      </c>
      <c r="F2385" s="18">
        <v>750</v>
      </c>
    </row>
    <row r="2386" spans="1:6" x14ac:dyDescent="0.3">
      <c r="A2386" s="17" t="s">
        <v>3006</v>
      </c>
      <c r="B2386" s="18"/>
      <c r="C2386" s="18"/>
      <c r="D2386" s="18"/>
      <c r="E2386" s="18">
        <v>8000</v>
      </c>
      <c r="F2386" s="18">
        <v>8000</v>
      </c>
    </row>
    <row r="2387" spans="1:6" x14ac:dyDescent="0.3">
      <c r="A2387" s="17" t="s">
        <v>1994</v>
      </c>
      <c r="B2387" s="18"/>
      <c r="C2387" s="18">
        <v>2000</v>
      </c>
      <c r="D2387" s="18"/>
      <c r="E2387" s="18"/>
      <c r="F2387" s="18">
        <v>2000</v>
      </c>
    </row>
    <row r="2388" spans="1:6" x14ac:dyDescent="0.3">
      <c r="A2388" s="17" t="s">
        <v>771</v>
      </c>
      <c r="B2388" s="18"/>
      <c r="C2388" s="18">
        <v>17500</v>
      </c>
      <c r="D2388" s="18"/>
      <c r="E2388" s="18"/>
      <c r="F2388" s="18">
        <v>17500</v>
      </c>
    </row>
    <row r="2389" spans="1:6" x14ac:dyDescent="0.3">
      <c r="A2389" s="17" t="s">
        <v>3738</v>
      </c>
      <c r="B2389" s="18"/>
      <c r="C2389" s="18">
        <v>20000</v>
      </c>
      <c r="D2389" s="18"/>
      <c r="E2389" s="18"/>
      <c r="F2389" s="18">
        <v>20000</v>
      </c>
    </row>
    <row r="2390" spans="1:6" x14ac:dyDescent="0.3">
      <c r="A2390" s="17" t="s">
        <v>3247</v>
      </c>
      <c r="B2390" s="18"/>
      <c r="C2390" s="18"/>
      <c r="D2390" s="18"/>
      <c r="E2390" s="18">
        <v>2500</v>
      </c>
      <c r="F2390" s="18">
        <v>2500</v>
      </c>
    </row>
    <row r="2391" spans="1:6" x14ac:dyDescent="0.3">
      <c r="A2391" s="17" t="s">
        <v>2046</v>
      </c>
      <c r="B2391" s="18"/>
      <c r="C2391" s="18"/>
      <c r="D2391" s="18"/>
      <c r="E2391" s="18">
        <v>4900</v>
      </c>
      <c r="F2391" s="18">
        <v>4900</v>
      </c>
    </row>
    <row r="2392" spans="1:6" x14ac:dyDescent="0.3">
      <c r="A2392" s="17" t="s">
        <v>2736</v>
      </c>
      <c r="B2392" s="18"/>
      <c r="C2392" s="18"/>
      <c r="D2392" s="18"/>
      <c r="E2392" s="18">
        <v>8000</v>
      </c>
      <c r="F2392" s="18">
        <v>8000</v>
      </c>
    </row>
    <row r="2393" spans="1:6" x14ac:dyDescent="0.3">
      <c r="A2393" s="17" t="s">
        <v>3058</v>
      </c>
      <c r="B2393" s="18"/>
      <c r="C2393" s="18">
        <v>18000</v>
      </c>
      <c r="D2393" s="18"/>
      <c r="E2393" s="18"/>
      <c r="F2393" s="18">
        <v>18000</v>
      </c>
    </row>
    <row r="2394" spans="1:6" x14ac:dyDescent="0.3">
      <c r="A2394" s="17" t="s">
        <v>2672</v>
      </c>
      <c r="B2394" s="18"/>
      <c r="C2394" s="18">
        <v>10000</v>
      </c>
      <c r="D2394" s="18"/>
      <c r="E2394" s="18"/>
      <c r="F2394" s="18">
        <v>10000</v>
      </c>
    </row>
    <row r="2395" spans="1:6" x14ac:dyDescent="0.3">
      <c r="A2395" s="17" t="s">
        <v>2036</v>
      </c>
      <c r="B2395" s="18"/>
      <c r="C2395" s="18"/>
      <c r="D2395" s="18"/>
      <c r="E2395" s="18">
        <v>80000</v>
      </c>
      <c r="F2395" s="18">
        <v>80000</v>
      </c>
    </row>
    <row r="2396" spans="1:6" x14ac:dyDescent="0.3">
      <c r="A2396" s="17" t="s">
        <v>3267</v>
      </c>
      <c r="B2396" s="18"/>
      <c r="C2396" s="18"/>
      <c r="D2396" s="18"/>
      <c r="E2396" s="18">
        <v>15000</v>
      </c>
      <c r="F2396" s="18">
        <v>15000</v>
      </c>
    </row>
    <row r="2397" spans="1:6" x14ac:dyDescent="0.3">
      <c r="A2397" s="17" t="s">
        <v>2787</v>
      </c>
      <c r="B2397" s="18"/>
      <c r="C2397" s="18"/>
      <c r="D2397" s="18"/>
      <c r="E2397" s="18">
        <v>1000</v>
      </c>
      <c r="F2397" s="18">
        <v>1000</v>
      </c>
    </row>
    <row r="2398" spans="1:6" x14ac:dyDescent="0.3">
      <c r="A2398" s="17" t="s">
        <v>665</v>
      </c>
      <c r="B2398" s="18"/>
      <c r="C2398" s="18">
        <v>12000</v>
      </c>
      <c r="D2398" s="18"/>
      <c r="E2398" s="18"/>
      <c r="F2398" s="18">
        <v>12000</v>
      </c>
    </row>
    <row r="2399" spans="1:6" x14ac:dyDescent="0.3">
      <c r="A2399" s="17" t="s">
        <v>1768</v>
      </c>
      <c r="B2399" s="18"/>
      <c r="C2399" s="18">
        <v>5000</v>
      </c>
      <c r="D2399" s="18"/>
      <c r="E2399" s="18"/>
      <c r="F2399" s="18">
        <v>5000</v>
      </c>
    </row>
    <row r="2400" spans="1:6" x14ac:dyDescent="0.3">
      <c r="A2400" s="17" t="s">
        <v>1601</v>
      </c>
      <c r="B2400" s="18"/>
      <c r="C2400" s="18">
        <v>5000</v>
      </c>
      <c r="D2400" s="18"/>
      <c r="E2400" s="18"/>
      <c r="F2400" s="18">
        <v>5000</v>
      </c>
    </row>
    <row r="2401" spans="1:6" x14ac:dyDescent="0.3">
      <c r="A2401" s="17" t="s">
        <v>1541</v>
      </c>
      <c r="B2401" s="18"/>
      <c r="C2401" s="18"/>
      <c r="D2401" s="18"/>
      <c r="E2401" s="18">
        <v>15000</v>
      </c>
      <c r="F2401" s="18">
        <v>15000</v>
      </c>
    </row>
    <row r="2402" spans="1:6" x14ac:dyDescent="0.3">
      <c r="A2402" s="17" t="s">
        <v>2333</v>
      </c>
      <c r="B2402" s="18"/>
      <c r="C2402" s="18"/>
      <c r="D2402" s="18"/>
      <c r="E2402" s="18">
        <v>25000</v>
      </c>
      <c r="F2402" s="18">
        <v>25000</v>
      </c>
    </row>
    <row r="2403" spans="1:6" x14ac:dyDescent="0.3">
      <c r="A2403" s="17" t="s">
        <v>886</v>
      </c>
      <c r="B2403" s="18"/>
      <c r="C2403" s="18">
        <v>1000</v>
      </c>
      <c r="D2403" s="18"/>
      <c r="E2403" s="18"/>
      <c r="F2403" s="18">
        <v>1000</v>
      </c>
    </row>
    <row r="2404" spans="1:6" x14ac:dyDescent="0.3">
      <c r="A2404" s="17" t="s">
        <v>1955</v>
      </c>
      <c r="B2404" s="18"/>
      <c r="C2404" s="18"/>
      <c r="D2404" s="18"/>
      <c r="E2404" s="18">
        <v>50000</v>
      </c>
      <c r="F2404" s="18">
        <v>50000</v>
      </c>
    </row>
    <row r="2405" spans="1:6" x14ac:dyDescent="0.3">
      <c r="A2405" s="17" t="s">
        <v>3274</v>
      </c>
      <c r="B2405" s="18"/>
      <c r="C2405" s="18"/>
      <c r="D2405" s="18"/>
      <c r="E2405" s="18">
        <v>15500</v>
      </c>
      <c r="F2405" s="18">
        <v>15500</v>
      </c>
    </row>
    <row r="2406" spans="1:6" x14ac:dyDescent="0.3">
      <c r="A2406" s="17" t="s">
        <v>4069</v>
      </c>
      <c r="B2406" s="18"/>
      <c r="C2406" s="18">
        <v>3500</v>
      </c>
      <c r="D2406" s="18"/>
      <c r="E2406" s="18"/>
      <c r="F2406" s="18">
        <v>3500</v>
      </c>
    </row>
    <row r="2407" spans="1:6" x14ac:dyDescent="0.3">
      <c r="A2407" s="17" t="s">
        <v>1193</v>
      </c>
      <c r="B2407" s="18"/>
      <c r="C2407" s="18"/>
      <c r="D2407" s="18"/>
      <c r="E2407" s="18">
        <v>100</v>
      </c>
      <c r="F2407" s="18">
        <v>100</v>
      </c>
    </row>
    <row r="2408" spans="1:6" x14ac:dyDescent="0.3">
      <c r="A2408" s="17" t="s">
        <v>513</v>
      </c>
      <c r="B2408" s="18"/>
      <c r="C2408" s="18">
        <v>8000</v>
      </c>
      <c r="D2408" s="18"/>
      <c r="E2408" s="18"/>
      <c r="F2408" s="18">
        <v>8000</v>
      </c>
    </row>
    <row r="2409" spans="1:6" x14ac:dyDescent="0.3">
      <c r="A2409" s="17" t="s">
        <v>2392</v>
      </c>
      <c r="B2409" s="18">
        <v>20000</v>
      </c>
      <c r="C2409" s="18"/>
      <c r="D2409" s="18"/>
      <c r="E2409" s="18"/>
      <c r="F2409" s="18">
        <v>20000</v>
      </c>
    </row>
    <row r="2410" spans="1:6" x14ac:dyDescent="0.3">
      <c r="A2410" s="17" t="s">
        <v>1824</v>
      </c>
      <c r="B2410" s="18"/>
      <c r="C2410" s="18"/>
      <c r="D2410" s="18"/>
      <c r="E2410" s="18">
        <v>700</v>
      </c>
      <c r="F2410" s="18">
        <v>700</v>
      </c>
    </row>
    <row r="2411" spans="1:6" x14ac:dyDescent="0.3">
      <c r="A2411" s="17" t="s">
        <v>3138</v>
      </c>
      <c r="B2411" s="18"/>
      <c r="C2411" s="18"/>
      <c r="D2411" s="18">
        <v>200</v>
      </c>
      <c r="E2411" s="18"/>
      <c r="F2411" s="18">
        <v>200</v>
      </c>
    </row>
    <row r="2412" spans="1:6" x14ac:dyDescent="0.3">
      <c r="A2412" s="17" t="s">
        <v>59</v>
      </c>
      <c r="B2412" s="18"/>
      <c r="C2412" s="18"/>
      <c r="D2412" s="18"/>
      <c r="E2412" s="18">
        <v>15000</v>
      </c>
      <c r="F2412" s="18">
        <v>15000</v>
      </c>
    </row>
    <row r="2413" spans="1:6" x14ac:dyDescent="0.3">
      <c r="A2413" s="17" t="s">
        <v>3196</v>
      </c>
      <c r="B2413" s="18"/>
      <c r="C2413" s="18">
        <v>3000000</v>
      </c>
      <c r="D2413" s="18"/>
      <c r="E2413" s="18"/>
      <c r="F2413" s="18">
        <v>3000000</v>
      </c>
    </row>
    <row r="2414" spans="1:6" x14ac:dyDescent="0.3">
      <c r="A2414" s="17" t="s">
        <v>2779</v>
      </c>
      <c r="B2414" s="18"/>
      <c r="C2414" s="18">
        <v>2500</v>
      </c>
      <c r="D2414" s="18"/>
      <c r="E2414" s="18"/>
      <c r="F2414" s="18">
        <v>2500</v>
      </c>
    </row>
    <row r="2415" spans="1:6" x14ac:dyDescent="0.3">
      <c r="A2415" s="17" t="s">
        <v>3644</v>
      </c>
      <c r="B2415" s="18"/>
      <c r="C2415" s="18">
        <v>10000</v>
      </c>
      <c r="D2415" s="18"/>
      <c r="E2415" s="18"/>
      <c r="F2415" s="18">
        <v>10000</v>
      </c>
    </row>
    <row r="2416" spans="1:6" x14ac:dyDescent="0.3">
      <c r="A2416" s="17" t="s">
        <v>2082</v>
      </c>
      <c r="B2416" s="18"/>
      <c r="C2416" s="18"/>
      <c r="D2416" s="18"/>
      <c r="E2416" s="18">
        <v>3500</v>
      </c>
      <c r="F2416" s="18">
        <v>3500</v>
      </c>
    </row>
    <row r="2417" spans="1:6" x14ac:dyDescent="0.3">
      <c r="A2417" s="17" t="s">
        <v>1511</v>
      </c>
      <c r="B2417" s="18"/>
      <c r="C2417" s="18"/>
      <c r="D2417" s="18"/>
      <c r="E2417" s="18">
        <v>16000</v>
      </c>
      <c r="F2417" s="18">
        <v>16000</v>
      </c>
    </row>
    <row r="2418" spans="1:6" x14ac:dyDescent="0.3">
      <c r="A2418" s="17" t="s">
        <v>3888</v>
      </c>
      <c r="B2418" s="18"/>
      <c r="C2418" s="18">
        <v>800</v>
      </c>
      <c r="D2418" s="18"/>
      <c r="E2418" s="18"/>
      <c r="F2418" s="18">
        <v>800</v>
      </c>
    </row>
    <row r="2419" spans="1:6" x14ac:dyDescent="0.3">
      <c r="A2419" s="17" t="s">
        <v>1803</v>
      </c>
      <c r="B2419" s="18"/>
      <c r="C2419" s="18">
        <v>3500</v>
      </c>
      <c r="D2419" s="18"/>
      <c r="E2419" s="18"/>
      <c r="F2419" s="18">
        <v>3500</v>
      </c>
    </row>
    <row r="2420" spans="1:6" x14ac:dyDescent="0.3">
      <c r="A2420" s="17" t="s">
        <v>3172</v>
      </c>
      <c r="B2420" s="18"/>
      <c r="C2420" s="18"/>
      <c r="D2420" s="18"/>
      <c r="E2420" s="18">
        <v>2000</v>
      </c>
      <c r="F2420" s="18">
        <v>2000</v>
      </c>
    </row>
    <row r="2421" spans="1:6" x14ac:dyDescent="0.3">
      <c r="A2421" s="17" t="s">
        <v>3003</v>
      </c>
      <c r="B2421" s="18"/>
      <c r="C2421" s="18"/>
      <c r="D2421" s="18"/>
      <c r="E2421" s="18">
        <v>3000</v>
      </c>
      <c r="F2421" s="18">
        <v>3000</v>
      </c>
    </row>
    <row r="2422" spans="1:6" x14ac:dyDescent="0.3">
      <c r="A2422" s="17" t="s">
        <v>1946</v>
      </c>
      <c r="B2422" s="18"/>
      <c r="C2422" s="18"/>
      <c r="D2422" s="18"/>
      <c r="E2422" s="18">
        <v>100000</v>
      </c>
      <c r="F2422" s="18">
        <v>100000</v>
      </c>
    </row>
    <row r="2423" spans="1:6" x14ac:dyDescent="0.3">
      <c r="A2423" s="17" t="s">
        <v>34</v>
      </c>
      <c r="B2423" s="18"/>
      <c r="C2423" s="18"/>
      <c r="D2423" s="18"/>
      <c r="E2423" s="18">
        <v>28450</v>
      </c>
      <c r="F2423" s="18">
        <v>28450</v>
      </c>
    </row>
    <row r="2424" spans="1:6" x14ac:dyDescent="0.3">
      <c r="A2424" s="17" t="s">
        <v>3899</v>
      </c>
      <c r="B2424" s="18"/>
      <c r="C2424" s="18">
        <v>3000</v>
      </c>
      <c r="D2424" s="18"/>
      <c r="E2424" s="18"/>
      <c r="F2424" s="18">
        <v>3000</v>
      </c>
    </row>
    <row r="2425" spans="1:6" x14ac:dyDescent="0.3">
      <c r="A2425" s="17" t="s">
        <v>3521</v>
      </c>
      <c r="B2425" s="18"/>
      <c r="C2425" s="18"/>
      <c r="D2425" s="18"/>
      <c r="E2425" s="18">
        <v>1395</v>
      </c>
      <c r="F2425" s="18">
        <v>1395</v>
      </c>
    </row>
    <row r="2426" spans="1:6" x14ac:dyDescent="0.3">
      <c r="A2426" s="17" t="s">
        <v>2191</v>
      </c>
      <c r="B2426" s="18"/>
      <c r="C2426" s="18"/>
      <c r="D2426" s="18"/>
      <c r="E2426" s="18">
        <v>19000</v>
      </c>
      <c r="F2426" s="18">
        <v>19000</v>
      </c>
    </row>
    <row r="2427" spans="1:6" x14ac:dyDescent="0.3">
      <c r="A2427" s="17" t="s">
        <v>3038</v>
      </c>
      <c r="B2427" s="18"/>
      <c r="C2427" s="18"/>
      <c r="D2427" s="18"/>
      <c r="E2427" s="18">
        <v>1000</v>
      </c>
      <c r="F2427" s="18">
        <v>1000</v>
      </c>
    </row>
    <row r="2428" spans="1:6" x14ac:dyDescent="0.3">
      <c r="A2428" s="17" t="s">
        <v>93</v>
      </c>
      <c r="B2428" s="18"/>
      <c r="C2428" s="18"/>
      <c r="D2428" s="18"/>
      <c r="E2428" s="18">
        <v>3000</v>
      </c>
      <c r="F2428" s="18">
        <v>3000</v>
      </c>
    </row>
    <row r="2429" spans="1:6" x14ac:dyDescent="0.3">
      <c r="A2429" s="17" t="s">
        <v>1019</v>
      </c>
      <c r="B2429" s="18">
        <v>20000</v>
      </c>
      <c r="C2429" s="18"/>
      <c r="D2429" s="18"/>
      <c r="E2429" s="18"/>
      <c r="F2429" s="18">
        <v>20000</v>
      </c>
    </row>
    <row r="2430" spans="1:6" x14ac:dyDescent="0.3">
      <c r="A2430" s="17" t="s">
        <v>2039</v>
      </c>
      <c r="B2430" s="18"/>
      <c r="C2430" s="18"/>
      <c r="D2430" s="18"/>
      <c r="E2430" s="18">
        <v>8000</v>
      </c>
      <c r="F2430" s="18">
        <v>8000</v>
      </c>
    </row>
    <row r="2431" spans="1:6" x14ac:dyDescent="0.3">
      <c r="A2431" s="17" t="s">
        <v>289</v>
      </c>
      <c r="B2431" s="18"/>
      <c r="C2431" s="18"/>
      <c r="D2431" s="18"/>
      <c r="E2431" s="18">
        <v>50000</v>
      </c>
      <c r="F2431" s="18">
        <v>50000</v>
      </c>
    </row>
    <row r="2432" spans="1:6" x14ac:dyDescent="0.3">
      <c r="A2432" s="17" t="s">
        <v>1780</v>
      </c>
      <c r="B2432" s="18"/>
      <c r="C2432" s="18">
        <v>11000</v>
      </c>
      <c r="D2432" s="18"/>
      <c r="E2432" s="18"/>
      <c r="F2432" s="18">
        <v>11000</v>
      </c>
    </row>
    <row r="2433" spans="1:6" x14ac:dyDescent="0.3">
      <c r="A2433" s="17" t="s">
        <v>3194</v>
      </c>
      <c r="B2433" s="18"/>
      <c r="C2433" s="18">
        <v>11000</v>
      </c>
      <c r="D2433" s="18"/>
      <c r="E2433" s="18"/>
      <c r="F2433" s="18">
        <v>11000</v>
      </c>
    </row>
    <row r="2434" spans="1:6" x14ac:dyDescent="0.3">
      <c r="A2434" s="17" t="s">
        <v>703</v>
      </c>
      <c r="B2434" s="18"/>
      <c r="C2434" s="18">
        <v>15000</v>
      </c>
      <c r="D2434" s="18"/>
      <c r="E2434" s="18"/>
      <c r="F2434" s="18">
        <v>15000</v>
      </c>
    </row>
    <row r="2435" spans="1:6" x14ac:dyDescent="0.3">
      <c r="A2435" s="17" t="s">
        <v>652</v>
      </c>
      <c r="B2435" s="18"/>
      <c r="C2435" s="18"/>
      <c r="D2435" s="18"/>
      <c r="E2435" s="18">
        <v>25000</v>
      </c>
      <c r="F2435" s="18">
        <v>25000</v>
      </c>
    </row>
    <row r="2436" spans="1:6" x14ac:dyDescent="0.3">
      <c r="A2436" s="17" t="s">
        <v>3105</v>
      </c>
      <c r="B2436" s="18"/>
      <c r="C2436" s="18">
        <v>5845</v>
      </c>
      <c r="D2436" s="18"/>
      <c r="E2436" s="18"/>
      <c r="F2436" s="18">
        <v>5845</v>
      </c>
    </row>
    <row r="2437" spans="1:6" x14ac:dyDescent="0.3">
      <c r="A2437" s="17" t="s">
        <v>1790</v>
      </c>
      <c r="B2437" s="18"/>
      <c r="C2437" s="18">
        <v>8000</v>
      </c>
      <c r="D2437" s="18"/>
      <c r="E2437" s="18"/>
      <c r="F2437" s="18">
        <v>8000</v>
      </c>
    </row>
    <row r="2438" spans="1:6" x14ac:dyDescent="0.3">
      <c r="A2438" s="17" t="s">
        <v>948</v>
      </c>
      <c r="B2438" s="18"/>
      <c r="C2438" s="18">
        <v>850</v>
      </c>
      <c r="D2438" s="18"/>
      <c r="E2438" s="18"/>
      <c r="F2438" s="18">
        <v>850</v>
      </c>
    </row>
    <row r="2439" spans="1:6" x14ac:dyDescent="0.3">
      <c r="A2439" s="17" t="s">
        <v>3056</v>
      </c>
      <c r="B2439" s="18"/>
      <c r="C2439" s="18">
        <v>25000</v>
      </c>
      <c r="D2439" s="18"/>
      <c r="E2439" s="18"/>
      <c r="F2439" s="18">
        <v>25000</v>
      </c>
    </row>
    <row r="2440" spans="1:6" x14ac:dyDescent="0.3">
      <c r="A2440" s="17" t="s">
        <v>2436</v>
      </c>
      <c r="B2440" s="18"/>
      <c r="C2440" s="18">
        <v>250000</v>
      </c>
      <c r="D2440" s="18"/>
      <c r="E2440" s="18"/>
      <c r="F2440" s="18">
        <v>250000</v>
      </c>
    </row>
    <row r="2441" spans="1:6" x14ac:dyDescent="0.3">
      <c r="A2441" s="17" t="s">
        <v>966</v>
      </c>
      <c r="B2441" s="18"/>
      <c r="C2441" s="18">
        <v>25000</v>
      </c>
      <c r="D2441" s="18"/>
      <c r="E2441" s="18"/>
      <c r="F2441" s="18">
        <v>25000</v>
      </c>
    </row>
    <row r="2442" spans="1:6" x14ac:dyDescent="0.3">
      <c r="A2442" s="17" t="s">
        <v>1376</v>
      </c>
      <c r="B2442" s="18"/>
      <c r="C2442" s="18"/>
      <c r="D2442" s="18"/>
      <c r="E2442" s="18">
        <v>4000</v>
      </c>
      <c r="F2442" s="18">
        <v>4000</v>
      </c>
    </row>
    <row r="2443" spans="1:6" x14ac:dyDescent="0.3">
      <c r="A2443" s="17" t="s">
        <v>2421</v>
      </c>
      <c r="B2443" s="18"/>
      <c r="C2443" s="18">
        <v>16870</v>
      </c>
      <c r="D2443" s="18"/>
      <c r="E2443" s="18"/>
      <c r="F2443" s="18">
        <v>16870</v>
      </c>
    </row>
    <row r="2444" spans="1:6" x14ac:dyDescent="0.3">
      <c r="A2444" s="17" t="s">
        <v>3005</v>
      </c>
      <c r="B2444" s="18"/>
      <c r="C2444" s="18"/>
      <c r="D2444" s="18"/>
      <c r="E2444" s="18">
        <v>10600</v>
      </c>
      <c r="F2444" s="18">
        <v>10600</v>
      </c>
    </row>
    <row r="2445" spans="1:6" x14ac:dyDescent="0.3">
      <c r="A2445" s="17" t="s">
        <v>3085</v>
      </c>
      <c r="B2445" s="18"/>
      <c r="C2445" s="18">
        <v>25000</v>
      </c>
      <c r="D2445" s="18"/>
      <c r="E2445" s="18"/>
      <c r="F2445" s="18">
        <v>25000</v>
      </c>
    </row>
    <row r="2446" spans="1:6" x14ac:dyDescent="0.3">
      <c r="A2446" s="17" t="s">
        <v>3256</v>
      </c>
      <c r="B2446" s="18"/>
      <c r="C2446" s="18"/>
      <c r="D2446" s="18"/>
      <c r="E2446" s="18">
        <v>10000</v>
      </c>
      <c r="F2446" s="18">
        <v>10000</v>
      </c>
    </row>
    <row r="2447" spans="1:6" x14ac:dyDescent="0.3">
      <c r="A2447" s="17" t="s">
        <v>514</v>
      </c>
      <c r="B2447" s="18"/>
      <c r="C2447" s="18">
        <v>50000</v>
      </c>
      <c r="D2447" s="18"/>
      <c r="E2447" s="18"/>
      <c r="F2447" s="18">
        <v>50000</v>
      </c>
    </row>
    <row r="2448" spans="1:6" x14ac:dyDescent="0.3">
      <c r="A2448" s="17" t="s">
        <v>3756</v>
      </c>
      <c r="B2448" s="18"/>
      <c r="C2448" s="18"/>
      <c r="D2448" s="18"/>
      <c r="E2448" s="18">
        <v>4000</v>
      </c>
      <c r="F2448" s="18">
        <v>4000</v>
      </c>
    </row>
    <row r="2449" spans="1:6" x14ac:dyDescent="0.3">
      <c r="A2449" s="17" t="s">
        <v>3535</v>
      </c>
      <c r="B2449" s="18"/>
      <c r="C2449" s="18"/>
      <c r="D2449" s="18"/>
      <c r="E2449" s="18">
        <v>150</v>
      </c>
      <c r="F2449" s="18">
        <v>150</v>
      </c>
    </row>
    <row r="2450" spans="1:6" x14ac:dyDescent="0.3">
      <c r="A2450" s="17" t="s">
        <v>3599</v>
      </c>
      <c r="B2450" s="18"/>
      <c r="C2450" s="18"/>
      <c r="D2450" s="18"/>
      <c r="E2450" s="18">
        <v>10</v>
      </c>
      <c r="F2450" s="18">
        <v>10</v>
      </c>
    </row>
    <row r="2451" spans="1:6" x14ac:dyDescent="0.3">
      <c r="A2451" s="17" t="s">
        <v>898</v>
      </c>
      <c r="B2451" s="18"/>
      <c r="C2451" s="18">
        <v>3000</v>
      </c>
      <c r="D2451" s="18"/>
      <c r="E2451" s="18"/>
      <c r="F2451" s="18">
        <v>3000</v>
      </c>
    </row>
    <row r="2452" spans="1:6" x14ac:dyDescent="0.3">
      <c r="A2452" s="17" t="s">
        <v>6</v>
      </c>
      <c r="B2452" s="18"/>
      <c r="C2452" s="18"/>
      <c r="D2452" s="18"/>
      <c r="E2452" s="18">
        <v>44000</v>
      </c>
      <c r="F2452" s="18">
        <v>44000</v>
      </c>
    </row>
    <row r="2453" spans="1:6" x14ac:dyDescent="0.3">
      <c r="A2453" s="17" t="s">
        <v>2223</v>
      </c>
      <c r="B2453" s="18"/>
      <c r="C2453" s="18"/>
      <c r="D2453" s="18"/>
      <c r="E2453" s="18">
        <v>500</v>
      </c>
      <c r="F2453" s="18">
        <v>500</v>
      </c>
    </row>
    <row r="2454" spans="1:6" x14ac:dyDescent="0.3">
      <c r="A2454" s="17" t="s">
        <v>169</v>
      </c>
      <c r="B2454" s="18"/>
      <c r="C2454" s="18">
        <v>110000</v>
      </c>
      <c r="D2454" s="18"/>
      <c r="E2454" s="18"/>
      <c r="F2454" s="18">
        <v>110000</v>
      </c>
    </row>
    <row r="2455" spans="1:6" x14ac:dyDescent="0.3">
      <c r="A2455" s="17" t="s">
        <v>2505</v>
      </c>
      <c r="B2455" s="18"/>
      <c r="C2455" s="18">
        <v>7000</v>
      </c>
      <c r="D2455" s="18"/>
      <c r="E2455" s="18"/>
      <c r="F2455" s="18">
        <v>7000</v>
      </c>
    </row>
    <row r="2456" spans="1:6" x14ac:dyDescent="0.3">
      <c r="A2456" s="17" t="s">
        <v>3452</v>
      </c>
      <c r="B2456" s="18"/>
      <c r="C2456" s="18"/>
      <c r="D2456" s="18"/>
      <c r="E2456" s="18">
        <v>300</v>
      </c>
      <c r="F2456" s="18">
        <v>300</v>
      </c>
    </row>
    <row r="2457" spans="1:6" x14ac:dyDescent="0.3">
      <c r="A2457" s="17" t="s">
        <v>2554</v>
      </c>
      <c r="B2457" s="18"/>
      <c r="C2457" s="18"/>
      <c r="D2457" s="18"/>
      <c r="E2457" s="18">
        <v>3000</v>
      </c>
      <c r="F2457" s="18">
        <v>3000</v>
      </c>
    </row>
    <row r="2458" spans="1:6" x14ac:dyDescent="0.3">
      <c r="A2458" s="17" t="s">
        <v>426</v>
      </c>
      <c r="B2458" s="18"/>
      <c r="C2458" s="18">
        <v>50000</v>
      </c>
      <c r="D2458" s="18"/>
      <c r="E2458" s="18"/>
      <c r="F2458" s="18">
        <v>50000</v>
      </c>
    </row>
    <row r="2459" spans="1:6" x14ac:dyDescent="0.3">
      <c r="A2459" s="17" t="s">
        <v>2591</v>
      </c>
      <c r="B2459" s="18"/>
      <c r="C2459" s="18">
        <v>1500</v>
      </c>
      <c r="D2459" s="18"/>
      <c r="E2459" s="18"/>
      <c r="F2459" s="18">
        <v>1500</v>
      </c>
    </row>
    <row r="2460" spans="1:6" x14ac:dyDescent="0.3">
      <c r="A2460" s="17" t="s">
        <v>2523</v>
      </c>
      <c r="B2460" s="18"/>
      <c r="C2460" s="18"/>
      <c r="D2460" s="18"/>
      <c r="E2460" s="18">
        <v>900</v>
      </c>
      <c r="F2460" s="18">
        <v>900</v>
      </c>
    </row>
    <row r="2461" spans="1:6" x14ac:dyDescent="0.3">
      <c r="A2461" s="17" t="s">
        <v>1875</v>
      </c>
      <c r="B2461" s="18"/>
      <c r="C2461" s="18">
        <v>160000</v>
      </c>
      <c r="D2461" s="18"/>
      <c r="E2461" s="18"/>
      <c r="F2461" s="18">
        <v>160000</v>
      </c>
    </row>
    <row r="2462" spans="1:6" x14ac:dyDescent="0.3">
      <c r="A2462" s="17" t="s">
        <v>1024</v>
      </c>
      <c r="B2462" s="18"/>
      <c r="C2462" s="18"/>
      <c r="D2462" s="18"/>
      <c r="E2462" s="18">
        <v>2000</v>
      </c>
      <c r="F2462" s="18">
        <v>2000</v>
      </c>
    </row>
    <row r="2463" spans="1:6" x14ac:dyDescent="0.3">
      <c r="A2463" s="17" t="s">
        <v>717</v>
      </c>
      <c r="B2463" s="18"/>
      <c r="C2463" s="18">
        <v>7000</v>
      </c>
      <c r="D2463" s="18"/>
      <c r="E2463" s="18"/>
      <c r="F2463" s="18">
        <v>7000</v>
      </c>
    </row>
    <row r="2464" spans="1:6" x14ac:dyDescent="0.3">
      <c r="A2464" s="17" t="s">
        <v>1227</v>
      </c>
      <c r="B2464" s="18">
        <v>50000</v>
      </c>
      <c r="C2464" s="18"/>
      <c r="D2464" s="18"/>
      <c r="E2464" s="18"/>
      <c r="F2464" s="18">
        <v>50000</v>
      </c>
    </row>
    <row r="2465" spans="1:6" x14ac:dyDescent="0.3">
      <c r="A2465" s="17" t="s">
        <v>956</v>
      </c>
      <c r="B2465" s="18"/>
      <c r="C2465" s="18">
        <v>300000</v>
      </c>
      <c r="D2465" s="18"/>
      <c r="E2465" s="18"/>
      <c r="F2465" s="18">
        <v>300000</v>
      </c>
    </row>
    <row r="2466" spans="1:6" x14ac:dyDescent="0.3">
      <c r="A2466" s="17" t="s">
        <v>3413</v>
      </c>
      <c r="B2466" s="18"/>
      <c r="C2466" s="18"/>
      <c r="D2466" s="18"/>
      <c r="E2466" s="18">
        <v>3000</v>
      </c>
      <c r="F2466" s="18">
        <v>3000</v>
      </c>
    </row>
    <row r="2467" spans="1:6" x14ac:dyDescent="0.3">
      <c r="A2467" s="17" t="s">
        <v>3476</v>
      </c>
      <c r="B2467" s="18"/>
      <c r="C2467" s="18"/>
      <c r="D2467" s="18"/>
      <c r="E2467" s="18">
        <v>1800</v>
      </c>
      <c r="F2467" s="18">
        <v>1800</v>
      </c>
    </row>
    <row r="2468" spans="1:6" x14ac:dyDescent="0.3">
      <c r="A2468" s="17" t="s">
        <v>2828</v>
      </c>
      <c r="B2468" s="18"/>
      <c r="C2468" s="18"/>
      <c r="D2468" s="18"/>
      <c r="E2468" s="18">
        <v>9500</v>
      </c>
      <c r="F2468" s="18">
        <v>9500</v>
      </c>
    </row>
    <row r="2469" spans="1:6" x14ac:dyDescent="0.3">
      <c r="A2469" s="17" t="s">
        <v>2038</v>
      </c>
      <c r="B2469" s="18"/>
      <c r="C2469" s="18"/>
      <c r="D2469" s="18"/>
      <c r="E2469" s="18">
        <v>10000</v>
      </c>
      <c r="F2469" s="18">
        <v>10000</v>
      </c>
    </row>
    <row r="2470" spans="1:6" x14ac:dyDescent="0.3">
      <c r="A2470" s="17" t="s">
        <v>2170</v>
      </c>
      <c r="B2470" s="18"/>
      <c r="C2470" s="18"/>
      <c r="D2470" s="18"/>
      <c r="E2470" s="18">
        <v>153</v>
      </c>
      <c r="F2470" s="18">
        <v>153</v>
      </c>
    </row>
    <row r="2471" spans="1:6" x14ac:dyDescent="0.3">
      <c r="A2471" s="17" t="s">
        <v>842</v>
      </c>
      <c r="B2471" s="18"/>
      <c r="C2471" s="18"/>
      <c r="D2471" s="18"/>
      <c r="E2471" s="18">
        <v>5000</v>
      </c>
      <c r="F2471" s="18">
        <v>5000</v>
      </c>
    </row>
    <row r="2472" spans="1:6" x14ac:dyDescent="0.3">
      <c r="A2472" s="17" t="s">
        <v>2942</v>
      </c>
      <c r="B2472" s="18"/>
      <c r="C2472" s="18">
        <v>200000</v>
      </c>
      <c r="D2472" s="18"/>
      <c r="E2472" s="18"/>
      <c r="F2472" s="18">
        <v>200000</v>
      </c>
    </row>
    <row r="2473" spans="1:6" x14ac:dyDescent="0.3">
      <c r="A2473" s="17" t="s">
        <v>3702</v>
      </c>
      <c r="B2473" s="18"/>
      <c r="C2473" s="18"/>
      <c r="D2473" s="18"/>
      <c r="E2473" s="18">
        <v>2827</v>
      </c>
      <c r="F2473" s="18">
        <v>2827</v>
      </c>
    </row>
    <row r="2474" spans="1:6" x14ac:dyDescent="0.3">
      <c r="A2474" s="17" t="s">
        <v>2159</v>
      </c>
      <c r="B2474" s="18"/>
      <c r="C2474" s="18">
        <v>300000</v>
      </c>
      <c r="D2474" s="18"/>
      <c r="E2474" s="18"/>
      <c r="F2474" s="18">
        <v>300000</v>
      </c>
    </row>
    <row r="2475" spans="1:6" x14ac:dyDescent="0.3">
      <c r="A2475" s="17" t="s">
        <v>2534</v>
      </c>
      <c r="B2475" s="18"/>
      <c r="C2475" s="18"/>
      <c r="D2475" s="18"/>
      <c r="E2475" s="18">
        <v>2000</v>
      </c>
      <c r="F2475" s="18">
        <v>2000</v>
      </c>
    </row>
    <row r="2476" spans="1:6" x14ac:dyDescent="0.3">
      <c r="A2476" s="17" t="s">
        <v>3206</v>
      </c>
      <c r="B2476" s="18"/>
      <c r="C2476" s="18">
        <v>5000</v>
      </c>
      <c r="D2476" s="18"/>
      <c r="E2476" s="18"/>
      <c r="F2476" s="18">
        <v>5000</v>
      </c>
    </row>
    <row r="2477" spans="1:6" x14ac:dyDescent="0.3">
      <c r="A2477" s="17" t="s">
        <v>3073</v>
      </c>
      <c r="B2477" s="18"/>
      <c r="C2477" s="18">
        <v>2800000</v>
      </c>
      <c r="D2477" s="18"/>
      <c r="E2477" s="18"/>
      <c r="F2477" s="18">
        <v>2800000</v>
      </c>
    </row>
    <row r="2478" spans="1:6" x14ac:dyDescent="0.3">
      <c r="A2478" s="17" t="s">
        <v>1441</v>
      </c>
      <c r="B2478" s="18"/>
      <c r="C2478" s="18">
        <v>13000</v>
      </c>
      <c r="D2478" s="18"/>
      <c r="E2478" s="18"/>
      <c r="F2478" s="18">
        <v>13000</v>
      </c>
    </row>
    <row r="2479" spans="1:6" x14ac:dyDescent="0.3">
      <c r="A2479" s="17" t="s">
        <v>1153</v>
      </c>
      <c r="B2479" s="18"/>
      <c r="C2479" s="18">
        <v>16000</v>
      </c>
      <c r="D2479" s="18"/>
      <c r="E2479" s="18"/>
      <c r="F2479" s="18">
        <v>16000</v>
      </c>
    </row>
    <row r="2480" spans="1:6" x14ac:dyDescent="0.3">
      <c r="A2480" s="17" t="s">
        <v>4100</v>
      </c>
      <c r="B2480" s="18"/>
      <c r="C2480" s="18">
        <v>3000</v>
      </c>
      <c r="D2480" s="18"/>
      <c r="E2480" s="18"/>
      <c r="F2480" s="18">
        <v>3000</v>
      </c>
    </row>
    <row r="2481" spans="1:6" x14ac:dyDescent="0.3">
      <c r="A2481" s="17" t="s">
        <v>3367</v>
      </c>
      <c r="B2481" s="18"/>
      <c r="C2481" s="18"/>
      <c r="D2481" s="18"/>
      <c r="E2481" s="18">
        <v>1000</v>
      </c>
      <c r="F2481" s="18">
        <v>1000</v>
      </c>
    </row>
    <row r="2482" spans="1:6" x14ac:dyDescent="0.3">
      <c r="A2482" s="17" t="s">
        <v>3773</v>
      </c>
      <c r="B2482" s="18"/>
      <c r="C2482" s="18"/>
      <c r="D2482" s="18"/>
      <c r="E2482" s="18">
        <v>8000</v>
      </c>
      <c r="F2482" s="18">
        <v>8000</v>
      </c>
    </row>
    <row r="2483" spans="1:6" x14ac:dyDescent="0.3">
      <c r="A2483" s="17" t="s">
        <v>810</v>
      </c>
      <c r="B2483" s="18"/>
      <c r="C2483" s="18"/>
      <c r="D2483" s="18"/>
      <c r="E2483" s="18">
        <v>4000</v>
      </c>
      <c r="F2483" s="18">
        <v>4000</v>
      </c>
    </row>
    <row r="2484" spans="1:6" x14ac:dyDescent="0.3">
      <c r="A2484" s="17" t="s">
        <v>3607</v>
      </c>
      <c r="B2484" s="18"/>
      <c r="C2484" s="18"/>
      <c r="D2484" s="18"/>
      <c r="E2484" s="18">
        <v>800</v>
      </c>
      <c r="F2484" s="18">
        <v>800</v>
      </c>
    </row>
    <row r="2485" spans="1:6" x14ac:dyDescent="0.3">
      <c r="A2485" s="17" t="s">
        <v>4047</v>
      </c>
      <c r="B2485" s="18"/>
      <c r="C2485" s="18">
        <v>500</v>
      </c>
      <c r="D2485" s="18"/>
      <c r="E2485" s="18"/>
      <c r="F2485" s="18">
        <v>500</v>
      </c>
    </row>
    <row r="2486" spans="1:6" x14ac:dyDescent="0.3">
      <c r="A2486" s="17" t="s">
        <v>1033</v>
      </c>
      <c r="B2486" s="18"/>
      <c r="C2486" s="18"/>
      <c r="D2486" s="18"/>
      <c r="E2486" s="18">
        <v>5400</v>
      </c>
      <c r="F2486" s="18">
        <v>5400</v>
      </c>
    </row>
    <row r="2487" spans="1:6" x14ac:dyDescent="0.3">
      <c r="A2487" s="17" t="s">
        <v>458</v>
      </c>
      <c r="B2487" s="18"/>
      <c r="C2487" s="18">
        <v>20000</v>
      </c>
      <c r="D2487" s="18"/>
      <c r="E2487" s="18"/>
      <c r="F2487" s="18">
        <v>20000</v>
      </c>
    </row>
    <row r="2488" spans="1:6" x14ac:dyDescent="0.3">
      <c r="A2488" s="17" t="s">
        <v>1989</v>
      </c>
      <c r="B2488" s="18"/>
      <c r="C2488" s="18">
        <v>6000</v>
      </c>
      <c r="D2488" s="18"/>
      <c r="E2488" s="18"/>
      <c r="F2488" s="18">
        <v>6000</v>
      </c>
    </row>
    <row r="2489" spans="1:6" x14ac:dyDescent="0.3">
      <c r="A2489" s="17" t="s">
        <v>910</v>
      </c>
      <c r="B2489" s="18"/>
      <c r="C2489" s="18">
        <v>16000</v>
      </c>
      <c r="D2489" s="18"/>
      <c r="E2489" s="18"/>
      <c r="F2489" s="18">
        <v>16000</v>
      </c>
    </row>
    <row r="2490" spans="1:6" x14ac:dyDescent="0.3">
      <c r="A2490" s="17" t="s">
        <v>2189</v>
      </c>
      <c r="B2490" s="18"/>
      <c r="C2490" s="18"/>
      <c r="D2490" s="18"/>
      <c r="E2490" s="18">
        <v>5494</v>
      </c>
      <c r="F2490" s="18">
        <v>5494</v>
      </c>
    </row>
    <row r="2491" spans="1:6" x14ac:dyDescent="0.3">
      <c r="A2491" s="17" t="s">
        <v>2563</v>
      </c>
      <c r="B2491" s="18">
        <v>20000</v>
      </c>
      <c r="C2491" s="18"/>
      <c r="D2491" s="18"/>
      <c r="E2491" s="18"/>
      <c r="F2491" s="18">
        <v>20000</v>
      </c>
    </row>
    <row r="2492" spans="1:6" x14ac:dyDescent="0.3">
      <c r="A2492" s="17" t="s">
        <v>644</v>
      </c>
      <c r="B2492" s="18"/>
      <c r="C2492" s="18"/>
      <c r="D2492" s="18"/>
      <c r="E2492" s="18">
        <v>25000</v>
      </c>
      <c r="F2492" s="18">
        <v>25000</v>
      </c>
    </row>
    <row r="2493" spans="1:6" x14ac:dyDescent="0.3">
      <c r="A2493" s="17" t="s">
        <v>2377</v>
      </c>
      <c r="B2493" s="18">
        <v>3000</v>
      </c>
      <c r="C2493" s="18"/>
      <c r="D2493" s="18"/>
      <c r="E2493" s="18"/>
      <c r="F2493" s="18">
        <v>3000</v>
      </c>
    </row>
    <row r="2494" spans="1:6" x14ac:dyDescent="0.3">
      <c r="A2494" s="17" t="s">
        <v>1767</v>
      </c>
      <c r="B2494" s="18"/>
      <c r="C2494" s="18">
        <v>1500</v>
      </c>
      <c r="D2494" s="18"/>
      <c r="E2494" s="18"/>
      <c r="F2494" s="18">
        <v>1500</v>
      </c>
    </row>
    <row r="2495" spans="1:6" x14ac:dyDescent="0.3">
      <c r="A2495" s="17" t="s">
        <v>1998</v>
      </c>
      <c r="B2495" s="18"/>
      <c r="C2495" s="18">
        <v>6500</v>
      </c>
      <c r="D2495" s="18"/>
      <c r="E2495" s="18"/>
      <c r="F2495" s="18">
        <v>6500</v>
      </c>
    </row>
    <row r="2496" spans="1:6" x14ac:dyDescent="0.3">
      <c r="A2496" s="17" t="s">
        <v>1999</v>
      </c>
      <c r="B2496" s="18"/>
      <c r="C2496" s="18">
        <v>2500</v>
      </c>
      <c r="D2496" s="18"/>
      <c r="E2496" s="18"/>
      <c r="F2496" s="18">
        <v>2500</v>
      </c>
    </row>
    <row r="2497" spans="1:6" x14ac:dyDescent="0.3">
      <c r="A2497" s="17" t="s">
        <v>2721</v>
      </c>
      <c r="B2497" s="18"/>
      <c r="C2497" s="18"/>
      <c r="D2497" s="18"/>
      <c r="E2497" s="18">
        <v>750</v>
      </c>
      <c r="F2497" s="18">
        <v>750</v>
      </c>
    </row>
    <row r="2498" spans="1:6" x14ac:dyDescent="0.3">
      <c r="A2498" s="17" t="s">
        <v>1977</v>
      </c>
      <c r="B2498" s="18"/>
      <c r="C2498" s="18"/>
      <c r="D2498" s="18"/>
      <c r="E2498" s="18">
        <v>4000</v>
      </c>
      <c r="F2498" s="18">
        <v>4000</v>
      </c>
    </row>
    <row r="2499" spans="1:6" x14ac:dyDescent="0.3">
      <c r="A2499" s="17" t="s">
        <v>2080</v>
      </c>
      <c r="B2499" s="18"/>
      <c r="C2499" s="18"/>
      <c r="D2499" s="18"/>
      <c r="E2499" s="18">
        <v>10000</v>
      </c>
      <c r="F2499" s="18">
        <v>10000</v>
      </c>
    </row>
    <row r="2500" spans="1:6" x14ac:dyDescent="0.3">
      <c r="A2500" s="17" t="s">
        <v>2735</v>
      </c>
      <c r="B2500" s="18"/>
      <c r="C2500" s="18"/>
      <c r="D2500" s="18"/>
      <c r="E2500" s="18">
        <v>750</v>
      </c>
      <c r="F2500" s="18">
        <v>750</v>
      </c>
    </row>
    <row r="2501" spans="1:6" x14ac:dyDescent="0.3">
      <c r="A2501" s="17" t="s">
        <v>1706</v>
      </c>
      <c r="B2501" s="18"/>
      <c r="C2501" s="18">
        <v>2000</v>
      </c>
      <c r="D2501" s="18"/>
      <c r="E2501" s="18"/>
      <c r="F2501" s="18">
        <v>2000</v>
      </c>
    </row>
    <row r="2502" spans="1:6" x14ac:dyDescent="0.3">
      <c r="A2502" s="17" t="s">
        <v>2031</v>
      </c>
      <c r="B2502" s="18"/>
      <c r="C2502" s="18"/>
      <c r="D2502" s="18"/>
      <c r="E2502" s="18">
        <v>32768</v>
      </c>
      <c r="F2502" s="18">
        <v>32768</v>
      </c>
    </row>
    <row r="2503" spans="1:6" x14ac:dyDescent="0.3">
      <c r="A2503" s="17" t="s">
        <v>3726</v>
      </c>
      <c r="B2503" s="18"/>
      <c r="C2503" s="18">
        <v>5000</v>
      </c>
      <c r="D2503" s="18"/>
      <c r="E2503" s="18"/>
      <c r="F2503" s="18">
        <v>5000</v>
      </c>
    </row>
    <row r="2504" spans="1:6" x14ac:dyDescent="0.3">
      <c r="A2504" s="17" t="s">
        <v>2273</v>
      </c>
      <c r="B2504" s="18"/>
      <c r="C2504" s="18"/>
      <c r="D2504" s="18"/>
      <c r="E2504" s="18">
        <v>1000</v>
      </c>
      <c r="F2504" s="18">
        <v>1000</v>
      </c>
    </row>
    <row r="2505" spans="1:6" x14ac:dyDescent="0.3">
      <c r="A2505" s="17" t="s">
        <v>3049</v>
      </c>
      <c r="B2505" s="18"/>
      <c r="C2505" s="18"/>
      <c r="D2505" s="18"/>
      <c r="E2505" s="18">
        <v>3750</v>
      </c>
      <c r="F2505" s="18">
        <v>3750</v>
      </c>
    </row>
    <row r="2506" spans="1:6" x14ac:dyDescent="0.3">
      <c r="A2506" s="17" t="s">
        <v>399</v>
      </c>
      <c r="B2506" s="18"/>
      <c r="C2506" s="18"/>
      <c r="D2506" s="18"/>
      <c r="E2506" s="18">
        <v>7500</v>
      </c>
      <c r="F2506" s="18">
        <v>7500</v>
      </c>
    </row>
    <row r="2507" spans="1:6" x14ac:dyDescent="0.3">
      <c r="A2507" s="17" t="s">
        <v>2838</v>
      </c>
      <c r="B2507" s="18"/>
      <c r="C2507" s="18"/>
      <c r="D2507" s="18"/>
      <c r="E2507" s="18">
        <v>2000</v>
      </c>
      <c r="F2507" s="18">
        <v>2000</v>
      </c>
    </row>
    <row r="2508" spans="1:6" x14ac:dyDescent="0.3">
      <c r="A2508" s="17" t="s">
        <v>2335</v>
      </c>
      <c r="B2508" s="18"/>
      <c r="C2508" s="18"/>
      <c r="D2508" s="18"/>
      <c r="E2508" s="18">
        <v>4000</v>
      </c>
      <c r="F2508" s="18">
        <v>4000</v>
      </c>
    </row>
    <row r="2509" spans="1:6" x14ac:dyDescent="0.3">
      <c r="A2509" s="17" t="s">
        <v>2808</v>
      </c>
      <c r="B2509" s="18"/>
      <c r="C2509" s="18"/>
      <c r="D2509" s="18"/>
      <c r="E2509" s="18">
        <v>4500</v>
      </c>
      <c r="F2509" s="18">
        <v>4500</v>
      </c>
    </row>
    <row r="2510" spans="1:6" x14ac:dyDescent="0.3">
      <c r="A2510" s="17" t="s">
        <v>1594</v>
      </c>
      <c r="B2510" s="18"/>
      <c r="C2510" s="18">
        <v>22000</v>
      </c>
      <c r="D2510" s="18"/>
      <c r="E2510" s="18"/>
      <c r="F2510" s="18">
        <v>22000</v>
      </c>
    </row>
    <row r="2511" spans="1:6" x14ac:dyDescent="0.3">
      <c r="A2511" s="17" t="s">
        <v>2727</v>
      </c>
      <c r="B2511" s="18"/>
      <c r="C2511" s="18"/>
      <c r="D2511" s="18"/>
      <c r="E2511" s="18">
        <v>10000</v>
      </c>
      <c r="F2511" s="18">
        <v>10000</v>
      </c>
    </row>
    <row r="2512" spans="1:6" x14ac:dyDescent="0.3">
      <c r="A2512" s="17" t="s">
        <v>2628</v>
      </c>
      <c r="B2512" s="18"/>
      <c r="C2512" s="18"/>
      <c r="D2512" s="18"/>
      <c r="E2512" s="18">
        <v>839</v>
      </c>
      <c r="F2512" s="18">
        <v>839</v>
      </c>
    </row>
    <row r="2513" spans="1:6" x14ac:dyDescent="0.3">
      <c r="A2513" s="17" t="s">
        <v>2638</v>
      </c>
      <c r="B2513" s="18"/>
      <c r="C2513" s="18"/>
      <c r="D2513" s="18"/>
      <c r="E2513" s="18">
        <v>347</v>
      </c>
      <c r="F2513" s="18">
        <v>347</v>
      </c>
    </row>
    <row r="2514" spans="1:6" x14ac:dyDescent="0.3">
      <c r="A2514" s="17" t="s">
        <v>2208</v>
      </c>
      <c r="B2514" s="18"/>
      <c r="C2514" s="18"/>
      <c r="D2514" s="18"/>
      <c r="E2514" s="18">
        <v>2000</v>
      </c>
      <c r="F2514" s="18">
        <v>2000</v>
      </c>
    </row>
    <row r="2515" spans="1:6" x14ac:dyDescent="0.3">
      <c r="A2515" s="17" t="s">
        <v>2325</v>
      </c>
      <c r="B2515" s="18"/>
      <c r="C2515" s="18"/>
      <c r="D2515" s="18">
        <v>7500</v>
      </c>
      <c r="E2515" s="18"/>
      <c r="F2515" s="18">
        <v>7500</v>
      </c>
    </row>
    <row r="2516" spans="1:6" x14ac:dyDescent="0.3">
      <c r="A2516" s="17" t="s">
        <v>3500</v>
      </c>
      <c r="B2516" s="18"/>
      <c r="C2516" s="18"/>
      <c r="D2516" s="18"/>
      <c r="E2516" s="18">
        <v>1500</v>
      </c>
      <c r="F2516" s="18">
        <v>1500</v>
      </c>
    </row>
    <row r="2517" spans="1:6" x14ac:dyDescent="0.3">
      <c r="A2517" s="17" t="s">
        <v>1324</v>
      </c>
      <c r="B2517" s="18">
        <v>15000</v>
      </c>
      <c r="C2517" s="18"/>
      <c r="D2517" s="18"/>
      <c r="E2517" s="18"/>
      <c r="F2517" s="18">
        <v>15000</v>
      </c>
    </row>
    <row r="2518" spans="1:6" x14ac:dyDescent="0.3">
      <c r="A2518" s="17" t="s">
        <v>2440</v>
      </c>
      <c r="B2518" s="18"/>
      <c r="C2518" s="18">
        <v>10000</v>
      </c>
      <c r="D2518" s="18"/>
      <c r="E2518" s="18"/>
      <c r="F2518" s="18">
        <v>10000</v>
      </c>
    </row>
    <row r="2519" spans="1:6" x14ac:dyDescent="0.3">
      <c r="A2519" s="17" t="s">
        <v>378</v>
      </c>
      <c r="B2519" s="18"/>
      <c r="C2519" s="18"/>
      <c r="D2519" s="18"/>
      <c r="E2519" s="18">
        <v>12000</v>
      </c>
      <c r="F2519" s="18">
        <v>12000</v>
      </c>
    </row>
    <row r="2520" spans="1:6" x14ac:dyDescent="0.3">
      <c r="A2520" s="17" t="s">
        <v>2235</v>
      </c>
      <c r="B2520" s="18"/>
      <c r="C2520" s="18"/>
      <c r="D2520" s="18"/>
      <c r="E2520" s="18">
        <v>100</v>
      </c>
      <c r="F2520" s="18">
        <v>100</v>
      </c>
    </row>
    <row r="2521" spans="1:6" x14ac:dyDescent="0.3">
      <c r="A2521" s="17" t="s">
        <v>1134</v>
      </c>
      <c r="B2521" s="18"/>
      <c r="C2521" s="18">
        <v>3000</v>
      </c>
      <c r="D2521" s="18"/>
      <c r="E2521" s="18"/>
      <c r="F2521" s="18">
        <v>3000</v>
      </c>
    </row>
    <row r="2522" spans="1:6" x14ac:dyDescent="0.3">
      <c r="A2522" s="17" t="s">
        <v>3600</v>
      </c>
      <c r="B2522" s="18"/>
      <c r="C2522" s="18"/>
      <c r="D2522" s="18"/>
      <c r="E2522" s="18">
        <v>2000</v>
      </c>
      <c r="F2522" s="18">
        <v>2000</v>
      </c>
    </row>
    <row r="2523" spans="1:6" x14ac:dyDescent="0.3">
      <c r="A2523" s="17" t="s">
        <v>2045</v>
      </c>
      <c r="B2523" s="18"/>
      <c r="C2523" s="18"/>
      <c r="D2523" s="18"/>
      <c r="E2523" s="18">
        <v>15000</v>
      </c>
      <c r="F2523" s="18">
        <v>15000</v>
      </c>
    </row>
    <row r="2524" spans="1:6" x14ac:dyDescent="0.3">
      <c r="A2524" s="17" t="s">
        <v>1771</v>
      </c>
      <c r="B2524" s="18"/>
      <c r="C2524" s="18">
        <v>24500</v>
      </c>
      <c r="D2524" s="18"/>
      <c r="E2524" s="18"/>
      <c r="F2524" s="18">
        <v>24500</v>
      </c>
    </row>
    <row r="2525" spans="1:6" x14ac:dyDescent="0.3">
      <c r="A2525" s="17" t="s">
        <v>635</v>
      </c>
      <c r="B2525" s="18">
        <v>5000</v>
      </c>
      <c r="C2525" s="18"/>
      <c r="D2525" s="18"/>
      <c r="E2525" s="18"/>
      <c r="F2525" s="18">
        <v>5000</v>
      </c>
    </row>
    <row r="2526" spans="1:6" x14ac:dyDescent="0.3">
      <c r="A2526" s="17" t="s">
        <v>1320</v>
      </c>
      <c r="B2526" s="18">
        <v>5800</v>
      </c>
      <c r="C2526" s="18"/>
      <c r="D2526" s="18"/>
      <c r="E2526" s="18"/>
      <c r="F2526" s="18">
        <v>5800</v>
      </c>
    </row>
    <row r="2527" spans="1:6" x14ac:dyDescent="0.3">
      <c r="A2527" s="17" t="s">
        <v>616</v>
      </c>
      <c r="B2527" s="18">
        <v>515</v>
      </c>
      <c r="C2527" s="18"/>
      <c r="D2527" s="18"/>
      <c r="E2527" s="18"/>
      <c r="F2527" s="18">
        <v>515</v>
      </c>
    </row>
    <row r="2528" spans="1:6" x14ac:dyDescent="0.3">
      <c r="A2528" s="17" t="s">
        <v>2169</v>
      </c>
      <c r="B2528" s="18"/>
      <c r="C2528" s="18"/>
      <c r="D2528" s="18"/>
      <c r="E2528" s="18">
        <v>18000</v>
      </c>
      <c r="F2528" s="18">
        <v>18000</v>
      </c>
    </row>
    <row r="2529" spans="1:6" x14ac:dyDescent="0.3">
      <c r="A2529" s="17" t="s">
        <v>2976</v>
      </c>
      <c r="B2529" s="18"/>
      <c r="C2529" s="18"/>
      <c r="D2529" s="18"/>
      <c r="E2529" s="18">
        <v>70</v>
      </c>
      <c r="F2529" s="18">
        <v>70</v>
      </c>
    </row>
    <row r="2530" spans="1:6" x14ac:dyDescent="0.3">
      <c r="A2530" s="17" t="s">
        <v>3508</v>
      </c>
      <c r="B2530" s="18"/>
      <c r="C2530" s="18"/>
      <c r="D2530" s="18"/>
      <c r="E2530" s="18">
        <v>3000</v>
      </c>
      <c r="F2530" s="18">
        <v>3000</v>
      </c>
    </row>
    <row r="2531" spans="1:6" x14ac:dyDescent="0.3">
      <c r="A2531" s="17" t="s">
        <v>2168</v>
      </c>
      <c r="B2531" s="18"/>
      <c r="C2531" s="18"/>
      <c r="D2531" s="18"/>
      <c r="E2531" s="18">
        <v>150</v>
      </c>
      <c r="F2531" s="18">
        <v>150</v>
      </c>
    </row>
    <row r="2532" spans="1:6" x14ac:dyDescent="0.3">
      <c r="A2532" s="17" t="s">
        <v>436</v>
      </c>
      <c r="B2532" s="18"/>
      <c r="C2532" s="18">
        <v>110000</v>
      </c>
      <c r="D2532" s="18"/>
      <c r="E2532" s="18"/>
      <c r="F2532" s="18">
        <v>110000</v>
      </c>
    </row>
    <row r="2533" spans="1:6" x14ac:dyDescent="0.3">
      <c r="A2533" s="17" t="s">
        <v>1479</v>
      </c>
      <c r="B2533" s="18"/>
      <c r="C2533" s="18"/>
      <c r="D2533" s="18"/>
      <c r="E2533" s="18">
        <v>50000</v>
      </c>
      <c r="F2533" s="18">
        <v>50000</v>
      </c>
    </row>
    <row r="2534" spans="1:6" x14ac:dyDescent="0.3">
      <c r="A2534" s="17" t="s">
        <v>1121</v>
      </c>
      <c r="B2534" s="18"/>
      <c r="C2534" s="18">
        <v>25000</v>
      </c>
      <c r="D2534" s="18"/>
      <c r="E2534" s="18"/>
      <c r="F2534" s="18">
        <v>25000</v>
      </c>
    </row>
    <row r="2535" spans="1:6" x14ac:dyDescent="0.3">
      <c r="A2535" s="17" t="s">
        <v>569</v>
      </c>
      <c r="B2535" s="18"/>
      <c r="C2535" s="18">
        <v>24500</v>
      </c>
      <c r="D2535" s="18"/>
      <c r="E2535" s="18"/>
      <c r="F2535" s="18">
        <v>24500</v>
      </c>
    </row>
    <row r="2536" spans="1:6" x14ac:dyDescent="0.3">
      <c r="A2536" s="17" t="s">
        <v>2000</v>
      </c>
      <c r="B2536" s="18"/>
      <c r="C2536" s="18">
        <v>31000</v>
      </c>
      <c r="D2536" s="18"/>
      <c r="E2536" s="18"/>
      <c r="F2536" s="18">
        <v>31000</v>
      </c>
    </row>
    <row r="2537" spans="1:6" x14ac:dyDescent="0.3">
      <c r="A2537" s="17" t="s">
        <v>3331</v>
      </c>
      <c r="B2537" s="18"/>
      <c r="C2537" s="18"/>
      <c r="D2537" s="18"/>
      <c r="E2537" s="18">
        <v>5000</v>
      </c>
      <c r="F2537" s="18">
        <v>5000</v>
      </c>
    </row>
    <row r="2538" spans="1:6" x14ac:dyDescent="0.3">
      <c r="A2538" s="17" t="s">
        <v>636</v>
      </c>
      <c r="B2538" s="18">
        <v>25000</v>
      </c>
      <c r="C2538" s="18"/>
      <c r="D2538" s="18"/>
      <c r="E2538" s="18"/>
      <c r="F2538" s="18">
        <v>25000</v>
      </c>
    </row>
    <row r="2539" spans="1:6" x14ac:dyDescent="0.3">
      <c r="A2539" s="17" t="s">
        <v>3868</v>
      </c>
      <c r="B2539" s="18">
        <v>1500</v>
      </c>
      <c r="C2539" s="18"/>
      <c r="D2539" s="18"/>
      <c r="E2539" s="18"/>
      <c r="F2539" s="18">
        <v>1500</v>
      </c>
    </row>
    <row r="2540" spans="1:6" x14ac:dyDescent="0.3">
      <c r="A2540" s="17" t="s">
        <v>2033</v>
      </c>
      <c r="B2540" s="18"/>
      <c r="C2540" s="18"/>
      <c r="D2540" s="18"/>
      <c r="E2540" s="18">
        <v>25000</v>
      </c>
      <c r="F2540" s="18">
        <v>25000</v>
      </c>
    </row>
    <row r="2541" spans="1:6" x14ac:dyDescent="0.3">
      <c r="A2541" s="17" t="s">
        <v>1045</v>
      </c>
      <c r="B2541" s="18">
        <v>7000</v>
      </c>
      <c r="C2541" s="18"/>
      <c r="D2541" s="18"/>
      <c r="E2541" s="18"/>
      <c r="F2541" s="18">
        <v>7000</v>
      </c>
    </row>
    <row r="2542" spans="1:6" x14ac:dyDescent="0.3">
      <c r="A2542" s="17" t="s">
        <v>3637</v>
      </c>
      <c r="B2542" s="18"/>
      <c r="C2542" s="18">
        <v>25000</v>
      </c>
      <c r="D2542" s="18"/>
      <c r="E2542" s="18"/>
      <c r="F2542" s="18">
        <v>25000</v>
      </c>
    </row>
    <row r="2543" spans="1:6" x14ac:dyDescent="0.3">
      <c r="A2543" s="17" t="s">
        <v>8</v>
      </c>
      <c r="B2543" s="18"/>
      <c r="C2543" s="18"/>
      <c r="D2543" s="18"/>
      <c r="E2543" s="18">
        <v>8000</v>
      </c>
      <c r="F2543" s="18">
        <v>8000</v>
      </c>
    </row>
    <row r="2544" spans="1:6" x14ac:dyDescent="0.3">
      <c r="A2544" s="17" t="s">
        <v>465</v>
      </c>
      <c r="B2544" s="18"/>
      <c r="C2544" s="18">
        <v>1010</v>
      </c>
      <c r="D2544" s="18"/>
      <c r="E2544" s="18"/>
      <c r="F2544" s="18">
        <v>1010</v>
      </c>
    </row>
    <row r="2545" spans="1:6" x14ac:dyDescent="0.3">
      <c r="A2545" s="17" t="s">
        <v>3356</v>
      </c>
      <c r="B2545" s="18"/>
      <c r="C2545" s="18"/>
      <c r="D2545" s="18"/>
      <c r="E2545" s="18">
        <v>2000</v>
      </c>
      <c r="F2545" s="18">
        <v>2000</v>
      </c>
    </row>
    <row r="2546" spans="1:6" x14ac:dyDescent="0.3">
      <c r="A2546" s="17" t="s">
        <v>3990</v>
      </c>
      <c r="B2546" s="18"/>
      <c r="C2546" s="18">
        <v>4000</v>
      </c>
      <c r="D2546" s="18"/>
      <c r="E2546" s="18"/>
      <c r="F2546" s="18">
        <v>4000</v>
      </c>
    </row>
    <row r="2547" spans="1:6" x14ac:dyDescent="0.3">
      <c r="A2547" s="17" t="s">
        <v>2278</v>
      </c>
      <c r="B2547" s="18"/>
      <c r="C2547" s="18"/>
      <c r="D2547" s="18"/>
      <c r="E2547" s="18">
        <v>8500</v>
      </c>
      <c r="F2547" s="18">
        <v>8500</v>
      </c>
    </row>
    <row r="2548" spans="1:6" x14ac:dyDescent="0.3">
      <c r="A2548" s="17" t="s">
        <v>1782</v>
      </c>
      <c r="B2548" s="18"/>
      <c r="C2548" s="18">
        <v>5500</v>
      </c>
      <c r="D2548" s="18"/>
      <c r="E2548" s="18"/>
      <c r="F2548" s="18">
        <v>5500</v>
      </c>
    </row>
    <row r="2549" spans="1:6" x14ac:dyDescent="0.3">
      <c r="A2549" s="17" t="s">
        <v>2350</v>
      </c>
      <c r="B2549" s="18">
        <v>474900</v>
      </c>
      <c r="C2549" s="18"/>
      <c r="D2549" s="18"/>
      <c r="E2549" s="18"/>
      <c r="F2549" s="18">
        <v>474900</v>
      </c>
    </row>
    <row r="2550" spans="1:6" x14ac:dyDescent="0.3">
      <c r="A2550" s="17" t="s">
        <v>1643</v>
      </c>
      <c r="B2550" s="18"/>
      <c r="C2550" s="18"/>
      <c r="D2550" s="18"/>
      <c r="E2550" s="18">
        <v>1200</v>
      </c>
      <c r="F2550" s="18">
        <v>1200</v>
      </c>
    </row>
    <row r="2551" spans="1:6" x14ac:dyDescent="0.3">
      <c r="A2551" s="17" t="s">
        <v>3749</v>
      </c>
      <c r="B2551" s="18"/>
      <c r="C2551" s="18"/>
      <c r="D2551" s="18"/>
      <c r="E2551" s="18">
        <v>500</v>
      </c>
      <c r="F2551" s="18">
        <v>500</v>
      </c>
    </row>
    <row r="2552" spans="1:6" x14ac:dyDescent="0.3">
      <c r="A2552" s="17" t="s">
        <v>3445</v>
      </c>
      <c r="B2552" s="18"/>
      <c r="C2552" s="18"/>
      <c r="D2552" s="18"/>
      <c r="E2552" s="18">
        <v>1000</v>
      </c>
      <c r="F2552" s="18">
        <v>1000</v>
      </c>
    </row>
    <row r="2553" spans="1:6" x14ac:dyDescent="0.3">
      <c r="A2553" s="17" t="s">
        <v>3885</v>
      </c>
      <c r="B2553" s="18"/>
      <c r="C2553" s="18">
        <v>2000</v>
      </c>
      <c r="D2553" s="18"/>
      <c r="E2553" s="18"/>
      <c r="F2553" s="18">
        <v>2000</v>
      </c>
    </row>
    <row r="2554" spans="1:6" x14ac:dyDescent="0.3">
      <c r="A2554" s="17" t="s">
        <v>2119</v>
      </c>
      <c r="B2554" s="18"/>
      <c r="C2554" s="18"/>
      <c r="D2554" s="18"/>
      <c r="E2554" s="18">
        <v>1000</v>
      </c>
      <c r="F2554" s="18">
        <v>1000</v>
      </c>
    </row>
    <row r="2555" spans="1:6" x14ac:dyDescent="0.3">
      <c r="A2555" s="17" t="s">
        <v>2014</v>
      </c>
      <c r="B2555" s="18"/>
      <c r="C2555" s="18"/>
      <c r="D2555" s="18"/>
      <c r="E2555" s="18">
        <v>160000</v>
      </c>
      <c r="F2555" s="18">
        <v>160000</v>
      </c>
    </row>
    <row r="2556" spans="1:6" x14ac:dyDescent="0.3">
      <c r="A2556" s="17" t="s">
        <v>732</v>
      </c>
      <c r="B2556" s="18"/>
      <c r="C2556" s="18"/>
      <c r="D2556" s="18"/>
      <c r="E2556" s="18">
        <v>5000</v>
      </c>
      <c r="F2556" s="18">
        <v>5000</v>
      </c>
    </row>
    <row r="2557" spans="1:6" x14ac:dyDescent="0.3">
      <c r="A2557" s="17" t="s">
        <v>1779</v>
      </c>
      <c r="B2557" s="18"/>
      <c r="C2557" s="18">
        <v>50000</v>
      </c>
      <c r="D2557" s="18"/>
      <c r="E2557" s="18"/>
      <c r="F2557" s="18">
        <v>50000</v>
      </c>
    </row>
    <row r="2558" spans="1:6" x14ac:dyDescent="0.3">
      <c r="A2558" s="17" t="s">
        <v>1761</v>
      </c>
      <c r="B2558" s="18"/>
      <c r="C2558" s="18"/>
      <c r="D2558" s="18"/>
      <c r="E2558" s="18">
        <v>5000</v>
      </c>
      <c r="F2558" s="18">
        <v>5000</v>
      </c>
    </row>
    <row r="2559" spans="1:6" x14ac:dyDescent="0.3">
      <c r="A2559" s="17" t="s">
        <v>1992</v>
      </c>
      <c r="B2559" s="18"/>
      <c r="C2559" s="18">
        <v>2000</v>
      </c>
      <c r="D2559" s="18"/>
      <c r="E2559" s="18"/>
      <c r="F2559" s="18">
        <v>2000</v>
      </c>
    </row>
    <row r="2560" spans="1:6" x14ac:dyDescent="0.3">
      <c r="A2560" s="17" t="s">
        <v>1715</v>
      </c>
      <c r="B2560" s="18"/>
      <c r="C2560" s="18">
        <v>25000</v>
      </c>
      <c r="D2560" s="18"/>
      <c r="E2560" s="18"/>
      <c r="F2560" s="18">
        <v>25000</v>
      </c>
    </row>
    <row r="2561" spans="1:6" x14ac:dyDescent="0.3">
      <c r="A2561" s="17" t="s">
        <v>681</v>
      </c>
      <c r="B2561" s="18"/>
      <c r="C2561" s="18">
        <v>75000</v>
      </c>
      <c r="D2561" s="18"/>
      <c r="E2561" s="18"/>
      <c r="F2561" s="18">
        <v>75000</v>
      </c>
    </row>
    <row r="2562" spans="1:6" x14ac:dyDescent="0.3">
      <c r="A2562" s="17" t="s">
        <v>3936</v>
      </c>
      <c r="B2562" s="18"/>
      <c r="C2562" s="18">
        <v>5000</v>
      </c>
      <c r="D2562" s="18"/>
      <c r="E2562" s="18"/>
      <c r="F2562" s="18">
        <v>5000</v>
      </c>
    </row>
    <row r="2563" spans="1:6" x14ac:dyDescent="0.3">
      <c r="A2563" s="17" t="s">
        <v>257</v>
      </c>
      <c r="B2563" s="18"/>
      <c r="C2563" s="18"/>
      <c r="D2563" s="18"/>
      <c r="E2563" s="18">
        <v>13000</v>
      </c>
      <c r="F2563" s="18">
        <v>13000</v>
      </c>
    </row>
    <row r="2564" spans="1:6" x14ac:dyDescent="0.3">
      <c r="A2564" s="17" t="s">
        <v>688</v>
      </c>
      <c r="B2564" s="18"/>
      <c r="C2564" s="18">
        <v>100000</v>
      </c>
      <c r="D2564" s="18"/>
      <c r="E2564" s="18"/>
      <c r="F2564" s="18">
        <v>100000</v>
      </c>
    </row>
    <row r="2565" spans="1:6" x14ac:dyDescent="0.3">
      <c r="A2565" s="17" t="s">
        <v>990</v>
      </c>
      <c r="B2565" s="18"/>
      <c r="C2565" s="18">
        <v>10000</v>
      </c>
      <c r="D2565" s="18"/>
      <c r="E2565" s="18"/>
      <c r="F2565" s="18">
        <v>10000</v>
      </c>
    </row>
    <row r="2566" spans="1:6" x14ac:dyDescent="0.3">
      <c r="A2566" s="17" t="s">
        <v>857</v>
      </c>
      <c r="B2566" s="18"/>
      <c r="C2566" s="18"/>
      <c r="D2566" s="18"/>
      <c r="E2566" s="18">
        <v>250</v>
      </c>
      <c r="F2566" s="18">
        <v>250</v>
      </c>
    </row>
    <row r="2567" spans="1:6" x14ac:dyDescent="0.3">
      <c r="A2567" s="17" t="s">
        <v>1709</v>
      </c>
      <c r="B2567" s="18"/>
      <c r="C2567" s="18">
        <v>7000</v>
      </c>
      <c r="D2567" s="18"/>
      <c r="E2567" s="18"/>
      <c r="F2567" s="18">
        <v>7000</v>
      </c>
    </row>
    <row r="2568" spans="1:6" x14ac:dyDescent="0.3">
      <c r="A2568" s="17" t="s">
        <v>3583</v>
      </c>
      <c r="B2568" s="18"/>
      <c r="C2568" s="18"/>
      <c r="D2568" s="18"/>
      <c r="E2568" s="18">
        <v>3000</v>
      </c>
      <c r="F2568" s="18">
        <v>3000</v>
      </c>
    </row>
    <row r="2569" spans="1:6" x14ac:dyDescent="0.3">
      <c r="A2569" s="17" t="s">
        <v>694</v>
      </c>
      <c r="B2569" s="18"/>
      <c r="C2569" s="18">
        <v>100000</v>
      </c>
      <c r="D2569" s="18"/>
      <c r="E2569" s="18"/>
      <c r="F2569" s="18">
        <v>100000</v>
      </c>
    </row>
    <row r="2570" spans="1:6" x14ac:dyDescent="0.3">
      <c r="A2570" s="17" t="s">
        <v>1616</v>
      </c>
      <c r="B2570" s="18"/>
      <c r="C2570" s="18"/>
      <c r="D2570" s="18"/>
      <c r="E2570" s="18">
        <v>8000</v>
      </c>
      <c r="F2570" s="18">
        <v>8000</v>
      </c>
    </row>
    <row r="2571" spans="1:6" x14ac:dyDescent="0.3">
      <c r="A2571" s="17" t="s">
        <v>139</v>
      </c>
      <c r="B2571" s="18">
        <v>55000</v>
      </c>
      <c r="C2571" s="18"/>
      <c r="D2571" s="18"/>
      <c r="E2571" s="18"/>
      <c r="F2571" s="18">
        <v>55000</v>
      </c>
    </row>
    <row r="2572" spans="1:6" x14ac:dyDescent="0.3">
      <c r="A2572" s="17" t="s">
        <v>2135</v>
      </c>
      <c r="B2572" s="18"/>
      <c r="C2572" s="18">
        <v>6000</v>
      </c>
      <c r="D2572" s="18"/>
      <c r="E2572" s="18"/>
      <c r="F2572" s="18">
        <v>6000</v>
      </c>
    </row>
    <row r="2573" spans="1:6" x14ac:dyDescent="0.3">
      <c r="A2573" s="17" t="s">
        <v>2429</v>
      </c>
      <c r="B2573" s="18"/>
      <c r="C2573" s="18">
        <v>35000</v>
      </c>
      <c r="D2573" s="18"/>
      <c r="E2573" s="18"/>
      <c r="F2573" s="18">
        <v>35000</v>
      </c>
    </row>
    <row r="2574" spans="1:6" x14ac:dyDescent="0.3">
      <c r="A2574" s="17" t="s">
        <v>1390</v>
      </c>
      <c r="B2574" s="18"/>
      <c r="C2574" s="18"/>
      <c r="D2574" s="18"/>
      <c r="E2574" s="18">
        <v>500</v>
      </c>
      <c r="F2574" s="18">
        <v>500</v>
      </c>
    </row>
    <row r="2575" spans="1:6" x14ac:dyDescent="0.3">
      <c r="A2575" s="17" t="s">
        <v>715</v>
      </c>
      <c r="B2575" s="18"/>
      <c r="C2575" s="18">
        <v>15000</v>
      </c>
      <c r="D2575" s="18"/>
      <c r="E2575" s="18"/>
      <c r="F2575" s="18">
        <v>15000</v>
      </c>
    </row>
    <row r="2576" spans="1:6" x14ac:dyDescent="0.3">
      <c r="A2576" s="17" t="s">
        <v>213</v>
      </c>
      <c r="B2576" s="18"/>
      <c r="C2576" s="18">
        <v>5000</v>
      </c>
      <c r="D2576" s="18"/>
      <c r="E2576" s="18"/>
      <c r="F2576" s="18">
        <v>5000</v>
      </c>
    </row>
    <row r="2577" spans="1:6" x14ac:dyDescent="0.3">
      <c r="A2577" s="17" t="s">
        <v>402</v>
      </c>
      <c r="B2577" s="18"/>
      <c r="C2577" s="18"/>
      <c r="D2577" s="18"/>
      <c r="E2577" s="18">
        <v>50000</v>
      </c>
      <c r="F2577" s="18">
        <v>50000</v>
      </c>
    </row>
    <row r="2578" spans="1:6" x14ac:dyDescent="0.3">
      <c r="A2578" s="17" t="s">
        <v>1723</v>
      </c>
      <c r="B2578" s="18"/>
      <c r="C2578" s="18">
        <v>2880</v>
      </c>
      <c r="D2578" s="18"/>
      <c r="E2578" s="18"/>
      <c r="F2578" s="18">
        <v>2880</v>
      </c>
    </row>
    <row r="2579" spans="1:6" x14ac:dyDescent="0.3">
      <c r="A2579" s="17" t="s">
        <v>2289</v>
      </c>
      <c r="B2579" s="18"/>
      <c r="C2579" s="18"/>
      <c r="D2579" s="18"/>
      <c r="E2579" s="18">
        <v>1000</v>
      </c>
      <c r="F2579" s="18">
        <v>1000</v>
      </c>
    </row>
    <row r="2580" spans="1:6" x14ac:dyDescent="0.3">
      <c r="A2580" s="17" t="s">
        <v>2205</v>
      </c>
      <c r="B2580" s="18"/>
      <c r="C2580" s="18"/>
      <c r="D2580" s="18"/>
      <c r="E2580" s="18">
        <v>1500</v>
      </c>
      <c r="F2580" s="18">
        <v>1500</v>
      </c>
    </row>
    <row r="2581" spans="1:6" x14ac:dyDescent="0.3">
      <c r="A2581" s="17" t="s">
        <v>278</v>
      </c>
      <c r="B2581" s="18"/>
      <c r="C2581" s="18"/>
      <c r="D2581" s="18"/>
      <c r="E2581" s="18">
        <v>65000</v>
      </c>
      <c r="F2581" s="18">
        <v>65000</v>
      </c>
    </row>
    <row r="2582" spans="1:6" x14ac:dyDescent="0.3">
      <c r="A2582" s="17" t="s">
        <v>168</v>
      </c>
      <c r="B2582" s="18"/>
      <c r="C2582" s="18">
        <v>5000</v>
      </c>
      <c r="D2582" s="18"/>
      <c r="E2582" s="18"/>
      <c r="F2582" s="18">
        <v>5000</v>
      </c>
    </row>
    <row r="2583" spans="1:6" x14ac:dyDescent="0.3">
      <c r="A2583" s="17" t="s">
        <v>3359</v>
      </c>
      <c r="B2583" s="18"/>
      <c r="C2583" s="18"/>
      <c r="D2583" s="18"/>
      <c r="E2583" s="18">
        <v>9000</v>
      </c>
      <c r="F2583" s="18">
        <v>9000</v>
      </c>
    </row>
    <row r="2584" spans="1:6" x14ac:dyDescent="0.3">
      <c r="A2584" s="17" t="s">
        <v>2130</v>
      </c>
      <c r="B2584" s="18"/>
      <c r="C2584" s="18">
        <v>2000</v>
      </c>
      <c r="D2584" s="18"/>
      <c r="E2584" s="18"/>
      <c r="F2584" s="18">
        <v>2000</v>
      </c>
    </row>
    <row r="2585" spans="1:6" x14ac:dyDescent="0.3">
      <c r="A2585" s="17" t="s">
        <v>109</v>
      </c>
      <c r="B2585" s="18"/>
      <c r="C2585" s="18"/>
      <c r="D2585" s="18"/>
      <c r="E2585" s="18">
        <v>7500</v>
      </c>
      <c r="F2585" s="18">
        <v>7500</v>
      </c>
    </row>
    <row r="2586" spans="1:6" x14ac:dyDescent="0.3">
      <c r="A2586" s="17" t="s">
        <v>1071</v>
      </c>
      <c r="B2586" s="18"/>
      <c r="C2586" s="18">
        <v>10000</v>
      </c>
      <c r="D2586" s="18"/>
      <c r="E2586" s="18"/>
      <c r="F2586" s="18">
        <v>10000</v>
      </c>
    </row>
    <row r="2587" spans="1:6" x14ac:dyDescent="0.3">
      <c r="A2587" s="17" t="s">
        <v>349</v>
      </c>
      <c r="B2587" s="18"/>
      <c r="C2587" s="18"/>
      <c r="D2587" s="18"/>
      <c r="E2587" s="18">
        <v>10000</v>
      </c>
      <c r="F2587" s="18">
        <v>10000</v>
      </c>
    </row>
    <row r="2588" spans="1:6" x14ac:dyDescent="0.3">
      <c r="A2588" s="17" t="s">
        <v>2356</v>
      </c>
      <c r="B2588" s="18">
        <v>8000</v>
      </c>
      <c r="C2588" s="18"/>
      <c r="D2588" s="18"/>
      <c r="E2588" s="18"/>
      <c r="F2588" s="18">
        <v>8000</v>
      </c>
    </row>
    <row r="2589" spans="1:6" x14ac:dyDescent="0.3">
      <c r="A2589" s="17" t="s">
        <v>3020</v>
      </c>
      <c r="B2589" s="18"/>
      <c r="C2589" s="18"/>
      <c r="D2589" s="18"/>
      <c r="E2589" s="18">
        <v>7000</v>
      </c>
      <c r="F2589" s="18">
        <v>7000</v>
      </c>
    </row>
    <row r="2590" spans="1:6" x14ac:dyDescent="0.3">
      <c r="A2590" s="17" t="s">
        <v>2803</v>
      </c>
      <c r="B2590" s="18"/>
      <c r="C2590" s="18"/>
      <c r="D2590" s="18"/>
      <c r="E2590" s="18">
        <v>10000</v>
      </c>
      <c r="F2590" s="18">
        <v>10000</v>
      </c>
    </row>
    <row r="2591" spans="1:6" x14ac:dyDescent="0.3">
      <c r="A2591" s="17" t="s">
        <v>3240</v>
      </c>
      <c r="B2591" s="18"/>
      <c r="C2591" s="18"/>
      <c r="D2591" s="18"/>
      <c r="E2591" s="18">
        <v>3000</v>
      </c>
      <c r="F2591" s="18">
        <v>3000</v>
      </c>
    </row>
    <row r="2592" spans="1:6" x14ac:dyDescent="0.3">
      <c r="A2592" s="17" t="s">
        <v>1623</v>
      </c>
      <c r="B2592" s="18"/>
      <c r="C2592" s="18"/>
      <c r="D2592" s="18"/>
      <c r="E2592" s="18">
        <v>6900</v>
      </c>
      <c r="F2592" s="18">
        <v>6900</v>
      </c>
    </row>
    <row r="2593" spans="1:6" x14ac:dyDescent="0.3">
      <c r="A2593" s="17" t="s">
        <v>2005</v>
      </c>
      <c r="B2593" s="18"/>
      <c r="C2593" s="18"/>
      <c r="D2593" s="18"/>
      <c r="E2593" s="18">
        <v>50000</v>
      </c>
      <c r="F2593" s="18">
        <v>50000</v>
      </c>
    </row>
    <row r="2594" spans="1:6" x14ac:dyDescent="0.3">
      <c r="A2594" s="17" t="s">
        <v>2758</v>
      </c>
      <c r="B2594" s="18"/>
      <c r="C2594" s="18">
        <v>2000</v>
      </c>
      <c r="D2594" s="18"/>
      <c r="E2594" s="18"/>
      <c r="F2594" s="18">
        <v>2000</v>
      </c>
    </row>
    <row r="2595" spans="1:6" x14ac:dyDescent="0.3">
      <c r="A2595" s="17" t="s">
        <v>1044</v>
      </c>
      <c r="B2595" s="18">
        <v>100000</v>
      </c>
      <c r="C2595" s="18"/>
      <c r="D2595" s="18"/>
      <c r="E2595" s="18"/>
      <c r="F2595" s="18">
        <v>100000</v>
      </c>
    </row>
    <row r="2596" spans="1:6" x14ac:dyDescent="0.3">
      <c r="A2596" s="17" t="s">
        <v>3262</v>
      </c>
      <c r="B2596" s="18"/>
      <c r="C2596" s="18"/>
      <c r="D2596" s="18"/>
      <c r="E2596" s="18">
        <v>12200</v>
      </c>
      <c r="F2596" s="18">
        <v>12200</v>
      </c>
    </row>
    <row r="2597" spans="1:6" x14ac:dyDescent="0.3">
      <c r="A2597" s="17" t="s">
        <v>628</v>
      </c>
      <c r="B2597" s="18">
        <v>450000</v>
      </c>
      <c r="C2597" s="18"/>
      <c r="D2597" s="18"/>
      <c r="E2597" s="18"/>
      <c r="F2597" s="18">
        <v>450000</v>
      </c>
    </row>
    <row r="2598" spans="1:6" x14ac:dyDescent="0.3">
      <c r="A2598" s="17" t="s">
        <v>602</v>
      </c>
      <c r="B2598" s="18">
        <v>10000</v>
      </c>
      <c r="C2598" s="18"/>
      <c r="D2598" s="18"/>
      <c r="E2598" s="18"/>
      <c r="F2598" s="18">
        <v>10000</v>
      </c>
    </row>
    <row r="2599" spans="1:6" x14ac:dyDescent="0.3">
      <c r="A2599" s="17" t="s">
        <v>2240</v>
      </c>
      <c r="B2599" s="18"/>
      <c r="C2599" s="18"/>
      <c r="D2599" s="18"/>
      <c r="E2599" s="18">
        <v>25000</v>
      </c>
      <c r="F2599" s="18">
        <v>25000</v>
      </c>
    </row>
    <row r="2600" spans="1:6" x14ac:dyDescent="0.3">
      <c r="A2600" s="17" t="s">
        <v>4064</v>
      </c>
      <c r="B2600" s="18"/>
      <c r="C2600" s="18">
        <v>3495</v>
      </c>
      <c r="D2600" s="18"/>
      <c r="E2600" s="18"/>
      <c r="F2600" s="18">
        <v>3495</v>
      </c>
    </row>
    <row r="2601" spans="1:6" x14ac:dyDescent="0.3">
      <c r="A2601" s="17" t="s">
        <v>4057</v>
      </c>
      <c r="B2601" s="18"/>
      <c r="C2601" s="18">
        <v>525</v>
      </c>
      <c r="D2601" s="18"/>
      <c r="E2601" s="18"/>
      <c r="F2601" s="18">
        <v>525</v>
      </c>
    </row>
    <row r="2602" spans="1:6" x14ac:dyDescent="0.3">
      <c r="A2602" s="17" t="s">
        <v>1711</v>
      </c>
      <c r="B2602" s="18"/>
      <c r="C2602" s="18">
        <v>5000</v>
      </c>
      <c r="D2602" s="18"/>
      <c r="E2602" s="18"/>
      <c r="F2602" s="18">
        <v>5000</v>
      </c>
    </row>
    <row r="2603" spans="1:6" x14ac:dyDescent="0.3">
      <c r="A2603" s="17" t="s">
        <v>3103</v>
      </c>
      <c r="B2603" s="18"/>
      <c r="C2603" s="18">
        <v>4100</v>
      </c>
      <c r="D2603" s="18"/>
      <c r="E2603" s="18"/>
      <c r="F2603" s="18">
        <v>4100</v>
      </c>
    </row>
    <row r="2604" spans="1:6" x14ac:dyDescent="0.3">
      <c r="A2604" s="17" t="s">
        <v>4075</v>
      </c>
      <c r="B2604" s="18"/>
      <c r="C2604" s="18">
        <v>3000</v>
      </c>
      <c r="D2604" s="18"/>
      <c r="E2604" s="18"/>
      <c r="F2604" s="18">
        <v>3000</v>
      </c>
    </row>
    <row r="2605" spans="1:6" x14ac:dyDescent="0.3">
      <c r="A2605" s="17" t="s">
        <v>661</v>
      </c>
      <c r="B2605" s="18"/>
      <c r="C2605" s="18">
        <v>50000</v>
      </c>
      <c r="D2605" s="18"/>
      <c r="E2605" s="18"/>
      <c r="F2605" s="18">
        <v>50000</v>
      </c>
    </row>
    <row r="2606" spans="1:6" x14ac:dyDescent="0.3">
      <c r="A2606" s="17" t="s">
        <v>2041</v>
      </c>
      <c r="B2606" s="18"/>
      <c r="C2606" s="18"/>
      <c r="D2606" s="18"/>
      <c r="E2606" s="18">
        <v>3000</v>
      </c>
      <c r="F2606" s="18">
        <v>3000</v>
      </c>
    </row>
    <row r="2607" spans="1:6" x14ac:dyDescent="0.3">
      <c r="A2607" s="17" t="s">
        <v>1424</v>
      </c>
      <c r="B2607" s="18"/>
      <c r="C2607" s="18">
        <v>30000</v>
      </c>
      <c r="D2607" s="18"/>
      <c r="E2607" s="18"/>
      <c r="F2607" s="18">
        <v>30000</v>
      </c>
    </row>
    <row r="2608" spans="1:6" x14ac:dyDescent="0.3">
      <c r="A2608" s="17" t="s">
        <v>2561</v>
      </c>
      <c r="B2608" s="18">
        <v>100000</v>
      </c>
      <c r="C2608" s="18"/>
      <c r="D2608" s="18"/>
      <c r="E2608" s="18"/>
      <c r="F2608" s="18">
        <v>100000</v>
      </c>
    </row>
    <row r="2609" spans="1:6" x14ac:dyDescent="0.3">
      <c r="A2609" s="17" t="s">
        <v>2643</v>
      </c>
      <c r="B2609" s="18">
        <v>1000000</v>
      </c>
      <c r="C2609" s="18"/>
      <c r="D2609" s="18"/>
      <c r="E2609" s="18"/>
      <c r="F2609" s="18">
        <v>1000000</v>
      </c>
    </row>
    <row r="2610" spans="1:6" x14ac:dyDescent="0.3">
      <c r="A2610" s="17" t="s">
        <v>2629</v>
      </c>
      <c r="B2610" s="18"/>
      <c r="C2610" s="18"/>
      <c r="D2610" s="18"/>
      <c r="E2610" s="18">
        <v>5000</v>
      </c>
      <c r="F2610" s="18">
        <v>5000</v>
      </c>
    </row>
    <row r="2611" spans="1:6" x14ac:dyDescent="0.3">
      <c r="A2611" s="17" t="s">
        <v>2150</v>
      </c>
      <c r="B2611" s="18"/>
      <c r="C2611" s="18">
        <v>2000</v>
      </c>
      <c r="D2611" s="18"/>
      <c r="E2611" s="18"/>
      <c r="F2611" s="18">
        <v>2000</v>
      </c>
    </row>
    <row r="2612" spans="1:6" x14ac:dyDescent="0.3">
      <c r="A2612" s="17" t="s">
        <v>3636</v>
      </c>
      <c r="B2612" s="18"/>
      <c r="C2612" s="18">
        <v>3300</v>
      </c>
      <c r="D2612" s="18"/>
      <c r="E2612" s="18"/>
      <c r="F2612" s="18">
        <v>3300</v>
      </c>
    </row>
    <row r="2613" spans="1:6" x14ac:dyDescent="0.3">
      <c r="A2613" s="17" t="s">
        <v>491</v>
      </c>
      <c r="B2613" s="18"/>
      <c r="C2613" s="18">
        <v>1000</v>
      </c>
      <c r="D2613" s="18"/>
      <c r="E2613" s="18"/>
      <c r="F2613" s="18">
        <v>1000</v>
      </c>
    </row>
    <row r="2614" spans="1:6" x14ac:dyDescent="0.3">
      <c r="A2614" s="17" t="s">
        <v>421</v>
      </c>
      <c r="B2614" s="18"/>
      <c r="C2614" s="18">
        <v>3300</v>
      </c>
      <c r="D2614" s="18"/>
      <c r="E2614" s="18"/>
      <c r="F2614" s="18">
        <v>3300</v>
      </c>
    </row>
    <row r="2615" spans="1:6" x14ac:dyDescent="0.3">
      <c r="A2615" s="17" t="s">
        <v>1223</v>
      </c>
      <c r="B2615" s="18"/>
      <c r="C2615" s="18"/>
      <c r="D2615" s="18"/>
      <c r="E2615" s="18">
        <v>4000</v>
      </c>
      <c r="F2615" s="18">
        <v>4000</v>
      </c>
    </row>
    <row r="2616" spans="1:6" x14ac:dyDescent="0.3">
      <c r="A2616" s="17" t="s">
        <v>376</v>
      </c>
      <c r="B2616" s="18"/>
      <c r="C2616" s="18"/>
      <c r="D2616" s="18"/>
      <c r="E2616" s="18">
        <v>500</v>
      </c>
      <c r="F2616" s="18">
        <v>500</v>
      </c>
    </row>
    <row r="2617" spans="1:6" x14ac:dyDescent="0.3">
      <c r="A2617" s="17" t="s">
        <v>901</v>
      </c>
      <c r="B2617" s="18"/>
      <c r="C2617" s="18">
        <v>5000</v>
      </c>
      <c r="D2617" s="18"/>
      <c r="E2617" s="18"/>
      <c r="F2617" s="18">
        <v>5000</v>
      </c>
    </row>
    <row r="2618" spans="1:6" x14ac:dyDescent="0.3">
      <c r="A2618" s="17" t="s">
        <v>1096</v>
      </c>
      <c r="B2618" s="18"/>
      <c r="C2618" s="18">
        <v>500000</v>
      </c>
      <c r="D2618" s="18"/>
      <c r="E2618" s="18"/>
      <c r="F2618" s="18">
        <v>500000</v>
      </c>
    </row>
    <row r="2619" spans="1:6" x14ac:dyDescent="0.3">
      <c r="A2619" s="17" t="s">
        <v>2145</v>
      </c>
      <c r="B2619" s="18"/>
      <c r="C2619" s="18">
        <v>35500</v>
      </c>
      <c r="D2619" s="18"/>
      <c r="E2619" s="18"/>
      <c r="F2619" s="18">
        <v>35500</v>
      </c>
    </row>
    <row r="2620" spans="1:6" x14ac:dyDescent="0.3">
      <c r="A2620" s="17" t="s">
        <v>2634</v>
      </c>
      <c r="B2620" s="18"/>
      <c r="C2620" s="18"/>
      <c r="D2620" s="18"/>
      <c r="E2620" s="18">
        <v>930</v>
      </c>
      <c r="F2620" s="18">
        <v>930</v>
      </c>
    </row>
    <row r="2621" spans="1:6" x14ac:dyDescent="0.3">
      <c r="A2621" s="17" t="s">
        <v>2645</v>
      </c>
      <c r="B2621" s="18">
        <v>20000</v>
      </c>
      <c r="C2621" s="18"/>
      <c r="D2621" s="18"/>
      <c r="E2621" s="18"/>
      <c r="F2621" s="18">
        <v>20000</v>
      </c>
    </row>
    <row r="2622" spans="1:6" x14ac:dyDescent="0.3">
      <c r="A2622" s="17" t="s">
        <v>75</v>
      </c>
      <c r="B2622" s="18"/>
      <c r="C2622" s="18"/>
      <c r="D2622" s="18"/>
      <c r="E2622" s="18">
        <v>900</v>
      </c>
      <c r="F2622" s="18">
        <v>900</v>
      </c>
    </row>
    <row r="2623" spans="1:6" x14ac:dyDescent="0.3">
      <c r="A2623" s="17" t="s">
        <v>1864</v>
      </c>
      <c r="B2623" s="18"/>
      <c r="C2623" s="18">
        <v>2500</v>
      </c>
      <c r="D2623" s="18"/>
      <c r="E2623" s="18"/>
      <c r="F2623" s="18">
        <v>2500</v>
      </c>
    </row>
    <row r="2624" spans="1:6" x14ac:dyDescent="0.3">
      <c r="A2624" s="17" t="s">
        <v>2085</v>
      </c>
      <c r="B2624" s="18"/>
      <c r="C2624" s="18"/>
      <c r="D2624" s="18"/>
      <c r="E2624" s="18">
        <v>3000</v>
      </c>
      <c r="F2624" s="18">
        <v>3000</v>
      </c>
    </row>
    <row r="2625" spans="1:6" x14ac:dyDescent="0.3">
      <c r="A2625" s="17" t="s">
        <v>493</v>
      </c>
      <c r="B2625" s="18"/>
      <c r="C2625" s="18">
        <v>10000000</v>
      </c>
      <c r="D2625" s="18"/>
      <c r="E2625" s="18"/>
      <c r="F2625" s="18">
        <v>10000000</v>
      </c>
    </row>
    <row r="2626" spans="1:6" x14ac:dyDescent="0.3">
      <c r="A2626" s="17" t="s">
        <v>2372</v>
      </c>
      <c r="B2626" s="18">
        <v>2000</v>
      </c>
      <c r="C2626" s="18"/>
      <c r="D2626" s="18"/>
      <c r="E2626" s="18"/>
      <c r="F2626" s="18">
        <v>2000</v>
      </c>
    </row>
    <row r="2627" spans="1:6" x14ac:dyDescent="0.3">
      <c r="A2627" s="17" t="s">
        <v>2397</v>
      </c>
      <c r="B2627" s="18">
        <v>5000</v>
      </c>
      <c r="C2627" s="18"/>
      <c r="D2627" s="18"/>
      <c r="E2627" s="18"/>
      <c r="F2627" s="18">
        <v>5000</v>
      </c>
    </row>
    <row r="2628" spans="1:6" x14ac:dyDescent="0.3">
      <c r="A2628" s="17" t="s">
        <v>3598</v>
      </c>
      <c r="B2628" s="18"/>
      <c r="C2628" s="18"/>
      <c r="D2628" s="18"/>
      <c r="E2628" s="18">
        <v>500</v>
      </c>
      <c r="F2628" s="18">
        <v>500</v>
      </c>
    </row>
    <row r="2629" spans="1:6" x14ac:dyDescent="0.3">
      <c r="A2629" s="17" t="s">
        <v>2657</v>
      </c>
      <c r="B2629" s="18">
        <v>30000</v>
      </c>
      <c r="C2629" s="18"/>
      <c r="D2629" s="18"/>
      <c r="E2629" s="18"/>
      <c r="F2629" s="18">
        <v>30000</v>
      </c>
    </row>
    <row r="2630" spans="1:6" x14ac:dyDescent="0.3">
      <c r="A2630" s="17" t="s">
        <v>827</v>
      </c>
      <c r="B2630" s="18"/>
      <c r="C2630" s="18"/>
      <c r="D2630" s="18"/>
      <c r="E2630" s="18">
        <v>5500</v>
      </c>
      <c r="F2630" s="18">
        <v>5500</v>
      </c>
    </row>
    <row r="2631" spans="1:6" x14ac:dyDescent="0.3">
      <c r="A2631" s="17" t="s">
        <v>3519</v>
      </c>
      <c r="B2631" s="18"/>
      <c r="C2631" s="18"/>
      <c r="D2631" s="18"/>
      <c r="E2631" s="18">
        <v>2000</v>
      </c>
      <c r="F2631" s="18">
        <v>2000</v>
      </c>
    </row>
    <row r="2632" spans="1:6" x14ac:dyDescent="0.3">
      <c r="A2632" s="17" t="s">
        <v>3666</v>
      </c>
      <c r="B2632" s="18"/>
      <c r="C2632" s="18"/>
      <c r="D2632" s="18"/>
      <c r="E2632" s="18">
        <v>1000</v>
      </c>
      <c r="F2632" s="18">
        <v>1000</v>
      </c>
    </row>
    <row r="2633" spans="1:6" x14ac:dyDescent="0.3">
      <c r="A2633" s="17" t="s">
        <v>2044</v>
      </c>
      <c r="B2633" s="18"/>
      <c r="C2633" s="18"/>
      <c r="D2633" s="18"/>
      <c r="E2633" s="18">
        <v>1385</v>
      </c>
      <c r="F2633" s="18">
        <v>1385</v>
      </c>
    </row>
    <row r="2634" spans="1:6" x14ac:dyDescent="0.3">
      <c r="A2634" s="17" t="s">
        <v>1710</v>
      </c>
      <c r="B2634" s="18"/>
      <c r="C2634" s="18">
        <v>1750</v>
      </c>
      <c r="D2634" s="18"/>
      <c r="E2634" s="18"/>
      <c r="F2634" s="18">
        <v>1750</v>
      </c>
    </row>
    <row r="2635" spans="1:6" x14ac:dyDescent="0.3">
      <c r="A2635" s="17" t="s">
        <v>1111</v>
      </c>
      <c r="B2635" s="18"/>
      <c r="C2635" s="18">
        <v>50000</v>
      </c>
      <c r="D2635" s="18"/>
      <c r="E2635" s="18"/>
      <c r="F2635" s="18">
        <v>50000</v>
      </c>
    </row>
    <row r="2636" spans="1:6" x14ac:dyDescent="0.3">
      <c r="A2636" s="17" t="s">
        <v>1580</v>
      </c>
      <c r="B2636" s="18">
        <v>3333</v>
      </c>
      <c r="C2636" s="18"/>
      <c r="D2636" s="18"/>
      <c r="E2636" s="18"/>
      <c r="F2636" s="18">
        <v>3333</v>
      </c>
    </row>
    <row r="2637" spans="1:6" x14ac:dyDescent="0.3">
      <c r="A2637" s="17" t="s">
        <v>3719</v>
      </c>
      <c r="B2637" s="18"/>
      <c r="C2637" s="18"/>
      <c r="D2637" s="18"/>
      <c r="E2637" s="18">
        <v>1500</v>
      </c>
      <c r="F2637" s="18">
        <v>1500</v>
      </c>
    </row>
    <row r="2638" spans="1:6" x14ac:dyDescent="0.3">
      <c r="A2638" s="17" t="s">
        <v>3783</v>
      </c>
      <c r="B2638" s="18"/>
      <c r="C2638" s="18"/>
      <c r="D2638" s="18"/>
      <c r="E2638" s="18">
        <v>6000</v>
      </c>
      <c r="F2638" s="18">
        <v>6000</v>
      </c>
    </row>
    <row r="2639" spans="1:6" x14ac:dyDescent="0.3">
      <c r="A2639" s="17" t="s">
        <v>3641</v>
      </c>
      <c r="B2639" s="18"/>
      <c r="C2639" s="18">
        <v>25000</v>
      </c>
      <c r="D2639" s="18"/>
      <c r="E2639" s="18"/>
      <c r="F2639" s="18">
        <v>25000</v>
      </c>
    </row>
    <row r="2640" spans="1:6" x14ac:dyDescent="0.3">
      <c r="A2640" s="17" t="s">
        <v>1962</v>
      </c>
      <c r="B2640" s="18"/>
      <c r="C2640" s="18"/>
      <c r="D2640" s="18"/>
      <c r="E2640" s="18">
        <v>10000</v>
      </c>
      <c r="F2640" s="18">
        <v>10000</v>
      </c>
    </row>
    <row r="2641" spans="1:6" x14ac:dyDescent="0.3">
      <c r="A2641" s="17" t="s">
        <v>3467</v>
      </c>
      <c r="B2641" s="18"/>
      <c r="C2641" s="18"/>
      <c r="D2641" s="18"/>
      <c r="E2641" s="18">
        <v>10000</v>
      </c>
      <c r="F2641" s="18">
        <v>10000</v>
      </c>
    </row>
    <row r="2642" spans="1:6" x14ac:dyDescent="0.3">
      <c r="A2642" s="17" t="s">
        <v>759</v>
      </c>
      <c r="B2642" s="18"/>
      <c r="C2642" s="18"/>
      <c r="D2642" s="18"/>
      <c r="E2642" s="18">
        <v>2500</v>
      </c>
      <c r="F2642" s="18">
        <v>2500</v>
      </c>
    </row>
    <row r="2643" spans="1:6" x14ac:dyDescent="0.3">
      <c r="A2643" s="17" t="s">
        <v>1491</v>
      </c>
      <c r="B2643" s="18"/>
      <c r="C2643" s="18">
        <v>2900</v>
      </c>
      <c r="D2643" s="18"/>
      <c r="E2643" s="18"/>
      <c r="F2643" s="18">
        <v>2900</v>
      </c>
    </row>
    <row r="2644" spans="1:6" x14ac:dyDescent="0.3">
      <c r="A2644" s="17" t="s">
        <v>1432</v>
      </c>
      <c r="B2644" s="18"/>
      <c r="C2644" s="18">
        <v>17000</v>
      </c>
      <c r="D2644" s="18"/>
      <c r="E2644" s="18"/>
      <c r="F2644" s="18">
        <v>17000</v>
      </c>
    </row>
    <row r="2645" spans="1:6" x14ac:dyDescent="0.3">
      <c r="A2645" s="17" t="s">
        <v>1970</v>
      </c>
      <c r="B2645" s="18"/>
      <c r="C2645" s="18"/>
      <c r="D2645" s="18"/>
      <c r="E2645" s="18">
        <v>20000</v>
      </c>
      <c r="F2645" s="18">
        <v>20000</v>
      </c>
    </row>
    <row r="2646" spans="1:6" x14ac:dyDescent="0.3">
      <c r="A2646" s="17" t="s">
        <v>2953</v>
      </c>
      <c r="B2646" s="18">
        <v>400000</v>
      </c>
      <c r="C2646" s="18"/>
      <c r="D2646" s="18"/>
      <c r="E2646" s="18"/>
      <c r="F2646" s="18">
        <v>400000</v>
      </c>
    </row>
    <row r="2647" spans="1:6" x14ac:dyDescent="0.3">
      <c r="A2647" s="17" t="s">
        <v>2964</v>
      </c>
      <c r="B2647" s="18"/>
      <c r="C2647" s="18"/>
      <c r="D2647" s="18"/>
      <c r="E2647" s="18">
        <v>5000</v>
      </c>
      <c r="F2647" s="18">
        <v>5000</v>
      </c>
    </row>
    <row r="2648" spans="1:6" x14ac:dyDescent="0.3">
      <c r="A2648" s="17" t="s">
        <v>2488</v>
      </c>
      <c r="B2648" s="18"/>
      <c r="C2648" s="18"/>
      <c r="D2648" s="18"/>
      <c r="E2648" s="18">
        <v>3000</v>
      </c>
      <c r="F2648" s="18">
        <v>3000</v>
      </c>
    </row>
    <row r="2649" spans="1:6" x14ac:dyDescent="0.3">
      <c r="A2649" s="17" t="s">
        <v>3715</v>
      </c>
      <c r="B2649" s="18"/>
      <c r="C2649" s="18"/>
      <c r="D2649" s="18"/>
      <c r="E2649" s="18">
        <v>500</v>
      </c>
      <c r="F2649" s="18">
        <v>500</v>
      </c>
    </row>
    <row r="2650" spans="1:6" x14ac:dyDescent="0.3">
      <c r="A2650" s="17" t="s">
        <v>2253</v>
      </c>
      <c r="B2650" s="18"/>
      <c r="C2650" s="18"/>
      <c r="D2650" s="18"/>
      <c r="E2650" s="18">
        <v>9000</v>
      </c>
      <c r="F2650" s="18">
        <v>9000</v>
      </c>
    </row>
    <row r="2651" spans="1:6" x14ac:dyDescent="0.3">
      <c r="A2651" s="17" t="s">
        <v>2196</v>
      </c>
      <c r="B2651" s="18"/>
      <c r="C2651" s="18"/>
      <c r="D2651" s="18"/>
      <c r="E2651" s="18">
        <v>4600</v>
      </c>
      <c r="F2651" s="18">
        <v>4600</v>
      </c>
    </row>
    <row r="2652" spans="1:6" x14ac:dyDescent="0.3">
      <c r="A2652" s="17" t="s">
        <v>1863</v>
      </c>
      <c r="B2652" s="18"/>
      <c r="C2652" s="18">
        <v>18000</v>
      </c>
      <c r="D2652" s="18"/>
      <c r="E2652" s="18"/>
      <c r="F2652" s="18">
        <v>18000</v>
      </c>
    </row>
    <row r="2653" spans="1:6" x14ac:dyDescent="0.3">
      <c r="A2653" s="17" t="s">
        <v>3070</v>
      </c>
      <c r="B2653" s="18"/>
      <c r="C2653" s="18">
        <v>10000</v>
      </c>
      <c r="D2653" s="18"/>
      <c r="E2653" s="18"/>
      <c r="F2653" s="18">
        <v>10000</v>
      </c>
    </row>
    <row r="2654" spans="1:6" x14ac:dyDescent="0.3">
      <c r="A2654" s="17" t="s">
        <v>1352</v>
      </c>
      <c r="B2654" s="18"/>
      <c r="C2654" s="18"/>
      <c r="D2654" s="18"/>
      <c r="E2654" s="18">
        <v>20000</v>
      </c>
      <c r="F2654" s="18">
        <v>20000</v>
      </c>
    </row>
    <row r="2655" spans="1:6" x14ac:dyDescent="0.3">
      <c r="A2655" s="17" t="s">
        <v>3459</v>
      </c>
      <c r="B2655" s="18"/>
      <c r="C2655" s="18"/>
      <c r="D2655" s="18"/>
      <c r="E2655" s="18">
        <v>500</v>
      </c>
      <c r="F2655" s="18">
        <v>500</v>
      </c>
    </row>
    <row r="2656" spans="1:6" x14ac:dyDescent="0.3">
      <c r="A2656" s="17" t="s">
        <v>2936</v>
      </c>
      <c r="B2656" s="18"/>
      <c r="C2656" s="18"/>
      <c r="D2656" s="18"/>
      <c r="E2656" s="18">
        <v>1000</v>
      </c>
      <c r="F2656" s="18">
        <v>1000</v>
      </c>
    </row>
    <row r="2657" spans="1:6" x14ac:dyDescent="0.3">
      <c r="A2657" s="17" t="s">
        <v>3010</v>
      </c>
      <c r="B2657" s="18"/>
      <c r="C2657" s="18"/>
      <c r="D2657" s="18"/>
      <c r="E2657" s="18">
        <v>1500</v>
      </c>
      <c r="F2657" s="18">
        <v>1500</v>
      </c>
    </row>
    <row r="2658" spans="1:6" x14ac:dyDescent="0.3">
      <c r="A2658" s="17" t="s">
        <v>3440</v>
      </c>
      <c r="B2658" s="18"/>
      <c r="C2658" s="18"/>
      <c r="D2658" s="18"/>
      <c r="E2658" s="18">
        <v>2500</v>
      </c>
      <c r="F2658" s="18">
        <v>2500</v>
      </c>
    </row>
    <row r="2659" spans="1:6" x14ac:dyDescent="0.3">
      <c r="A2659" s="17" t="s">
        <v>1122</v>
      </c>
      <c r="B2659" s="18"/>
      <c r="C2659" s="18">
        <v>250000</v>
      </c>
      <c r="D2659" s="18"/>
      <c r="E2659" s="18"/>
      <c r="F2659" s="18">
        <v>250000</v>
      </c>
    </row>
    <row r="2660" spans="1:6" x14ac:dyDescent="0.3">
      <c r="A2660" s="17" t="s">
        <v>1162</v>
      </c>
      <c r="B2660" s="18"/>
      <c r="C2660" s="18">
        <v>18000</v>
      </c>
      <c r="D2660" s="18"/>
      <c r="E2660" s="18"/>
      <c r="F2660" s="18">
        <v>18000</v>
      </c>
    </row>
    <row r="2661" spans="1:6" x14ac:dyDescent="0.3">
      <c r="A2661" s="17" t="s">
        <v>156</v>
      </c>
      <c r="B2661" s="18">
        <v>1500</v>
      </c>
      <c r="C2661" s="18"/>
      <c r="D2661" s="18"/>
      <c r="E2661" s="18"/>
      <c r="F2661" s="18">
        <v>1500</v>
      </c>
    </row>
    <row r="2662" spans="1:6" x14ac:dyDescent="0.3">
      <c r="A2662" s="17" t="s">
        <v>474</v>
      </c>
      <c r="B2662" s="18"/>
      <c r="C2662" s="18">
        <v>30000</v>
      </c>
      <c r="D2662" s="18"/>
      <c r="E2662" s="18"/>
      <c r="F2662" s="18">
        <v>30000</v>
      </c>
    </row>
    <row r="2663" spans="1:6" x14ac:dyDescent="0.3">
      <c r="A2663" s="17" t="s">
        <v>1860</v>
      </c>
      <c r="B2663" s="18"/>
      <c r="C2663" s="18"/>
      <c r="D2663" s="18"/>
      <c r="E2663" s="18">
        <v>3000</v>
      </c>
      <c r="F2663" s="18">
        <v>3000</v>
      </c>
    </row>
    <row r="2664" spans="1:6" x14ac:dyDescent="0.3">
      <c r="A2664" s="17" t="s">
        <v>339</v>
      </c>
      <c r="B2664" s="18"/>
      <c r="C2664" s="18"/>
      <c r="D2664" s="18"/>
      <c r="E2664" s="18">
        <v>15000</v>
      </c>
      <c r="F2664" s="18">
        <v>15000</v>
      </c>
    </row>
    <row r="2665" spans="1:6" x14ac:dyDescent="0.3">
      <c r="A2665" s="17" t="s">
        <v>1117</v>
      </c>
      <c r="B2665" s="18"/>
      <c r="C2665" s="18">
        <v>500000</v>
      </c>
      <c r="D2665" s="18"/>
      <c r="E2665" s="18"/>
      <c r="F2665" s="18">
        <v>500000</v>
      </c>
    </row>
    <row r="2666" spans="1:6" x14ac:dyDescent="0.3">
      <c r="A2666" s="17" t="s">
        <v>1490</v>
      </c>
      <c r="B2666" s="18"/>
      <c r="C2666" s="18">
        <v>5000</v>
      </c>
      <c r="D2666" s="18"/>
      <c r="E2666" s="18"/>
      <c r="F2666" s="18">
        <v>5000</v>
      </c>
    </row>
    <row r="2667" spans="1:6" x14ac:dyDescent="0.3">
      <c r="A2667" s="17" t="s">
        <v>1396</v>
      </c>
      <c r="B2667" s="18"/>
      <c r="C2667" s="18"/>
      <c r="D2667" s="18"/>
      <c r="E2667" s="18">
        <v>3500</v>
      </c>
      <c r="F2667" s="18">
        <v>3500</v>
      </c>
    </row>
    <row r="2668" spans="1:6" x14ac:dyDescent="0.3">
      <c r="A2668" s="17" t="s">
        <v>377</v>
      </c>
      <c r="B2668" s="18"/>
      <c r="C2668" s="18"/>
      <c r="D2668" s="18"/>
      <c r="E2668" s="18">
        <v>2450</v>
      </c>
      <c r="F2668" s="18">
        <v>2450</v>
      </c>
    </row>
    <row r="2669" spans="1:6" x14ac:dyDescent="0.3">
      <c r="A2669" s="17" t="s">
        <v>1297</v>
      </c>
      <c r="B2669" s="18"/>
      <c r="C2669" s="18"/>
      <c r="D2669" s="18"/>
      <c r="E2669" s="18">
        <v>850</v>
      </c>
      <c r="F2669" s="18">
        <v>850</v>
      </c>
    </row>
    <row r="2670" spans="1:6" x14ac:dyDescent="0.3">
      <c r="A2670" s="17" t="s">
        <v>3973</v>
      </c>
      <c r="B2670" s="18"/>
      <c r="C2670" s="18">
        <v>1300</v>
      </c>
      <c r="D2670" s="18"/>
      <c r="E2670" s="18"/>
      <c r="F2670" s="18">
        <v>1300</v>
      </c>
    </row>
    <row r="2671" spans="1:6" x14ac:dyDescent="0.3">
      <c r="A2671" s="17" t="s">
        <v>2025</v>
      </c>
      <c r="B2671" s="18"/>
      <c r="C2671" s="18"/>
      <c r="D2671" s="18"/>
      <c r="E2671" s="18">
        <v>4000</v>
      </c>
      <c r="F2671" s="18">
        <v>4000</v>
      </c>
    </row>
    <row r="2672" spans="1:6" x14ac:dyDescent="0.3">
      <c r="A2672" s="17" t="s">
        <v>1098</v>
      </c>
      <c r="B2672" s="18"/>
      <c r="C2672" s="18">
        <v>100000</v>
      </c>
      <c r="D2672" s="18"/>
      <c r="E2672" s="18"/>
      <c r="F2672" s="18">
        <v>100000</v>
      </c>
    </row>
    <row r="2673" spans="1:6" x14ac:dyDescent="0.3">
      <c r="A2673" s="17" t="s">
        <v>2498</v>
      </c>
      <c r="B2673" s="18"/>
      <c r="C2673" s="18"/>
      <c r="D2673" s="18"/>
      <c r="E2673" s="18">
        <v>1000</v>
      </c>
      <c r="F2673" s="18">
        <v>1000</v>
      </c>
    </row>
    <row r="2674" spans="1:6" x14ac:dyDescent="0.3">
      <c r="A2674" s="17" t="s">
        <v>2070</v>
      </c>
      <c r="B2674" s="18"/>
      <c r="C2674" s="18"/>
      <c r="D2674" s="18"/>
      <c r="E2674" s="18">
        <v>50000</v>
      </c>
      <c r="F2674" s="18">
        <v>50000</v>
      </c>
    </row>
    <row r="2675" spans="1:6" x14ac:dyDescent="0.3">
      <c r="A2675" s="17" t="s">
        <v>1515</v>
      </c>
      <c r="B2675" s="18"/>
      <c r="C2675" s="18"/>
      <c r="D2675" s="18"/>
      <c r="E2675" s="18">
        <v>25000</v>
      </c>
      <c r="F2675" s="18">
        <v>25000</v>
      </c>
    </row>
    <row r="2676" spans="1:6" x14ac:dyDescent="0.3">
      <c r="A2676" s="17" t="s">
        <v>1468</v>
      </c>
      <c r="B2676" s="18"/>
      <c r="C2676" s="18"/>
      <c r="D2676" s="18"/>
      <c r="E2676" s="18">
        <v>40000</v>
      </c>
      <c r="F2676" s="18">
        <v>40000</v>
      </c>
    </row>
    <row r="2677" spans="1:6" x14ac:dyDescent="0.3">
      <c r="A2677" s="17" t="s">
        <v>1853</v>
      </c>
      <c r="B2677" s="18"/>
      <c r="C2677" s="18"/>
      <c r="D2677" s="18"/>
      <c r="E2677" s="18">
        <v>15000</v>
      </c>
      <c r="F2677" s="18">
        <v>15000</v>
      </c>
    </row>
    <row r="2678" spans="1:6" x14ac:dyDescent="0.3">
      <c r="A2678" s="17" t="s">
        <v>834</v>
      </c>
      <c r="B2678" s="18"/>
      <c r="C2678" s="18"/>
      <c r="D2678" s="18"/>
      <c r="E2678" s="18">
        <v>6000</v>
      </c>
      <c r="F2678" s="18">
        <v>6000</v>
      </c>
    </row>
    <row r="2679" spans="1:6" x14ac:dyDescent="0.3">
      <c r="A2679" s="17" t="s">
        <v>2982</v>
      </c>
      <c r="B2679" s="18"/>
      <c r="C2679" s="18"/>
      <c r="D2679" s="18"/>
      <c r="E2679" s="18">
        <v>5000</v>
      </c>
      <c r="F2679" s="18">
        <v>5000</v>
      </c>
    </row>
    <row r="2680" spans="1:6" x14ac:dyDescent="0.3">
      <c r="A2680" s="17" t="s">
        <v>3896</v>
      </c>
      <c r="B2680" s="18"/>
      <c r="C2680" s="18">
        <v>10000</v>
      </c>
      <c r="D2680" s="18"/>
      <c r="E2680" s="18"/>
      <c r="F2680" s="18">
        <v>10000</v>
      </c>
    </row>
    <row r="2681" spans="1:6" x14ac:dyDescent="0.3">
      <c r="A2681" s="17" t="s">
        <v>1074</v>
      </c>
      <c r="B2681" s="18"/>
      <c r="C2681" s="18">
        <v>750</v>
      </c>
      <c r="D2681" s="18"/>
      <c r="E2681" s="18"/>
      <c r="F2681" s="18">
        <v>750</v>
      </c>
    </row>
    <row r="2682" spans="1:6" x14ac:dyDescent="0.3">
      <c r="A2682" s="17" t="s">
        <v>3395</v>
      </c>
      <c r="B2682" s="18"/>
      <c r="C2682" s="18"/>
      <c r="D2682" s="18"/>
      <c r="E2682" s="18">
        <v>1500</v>
      </c>
      <c r="F2682" s="18">
        <v>1500</v>
      </c>
    </row>
    <row r="2683" spans="1:6" x14ac:dyDescent="0.3">
      <c r="A2683" s="17" t="s">
        <v>130</v>
      </c>
      <c r="B2683" s="18">
        <v>100000</v>
      </c>
      <c r="C2683" s="18"/>
      <c r="D2683" s="18"/>
      <c r="E2683" s="18"/>
      <c r="F2683" s="18">
        <v>100000</v>
      </c>
    </row>
    <row r="2684" spans="1:6" x14ac:dyDescent="0.3">
      <c r="A2684" s="17" t="s">
        <v>27</v>
      </c>
      <c r="B2684" s="18"/>
      <c r="C2684" s="18"/>
      <c r="D2684" s="18"/>
      <c r="E2684" s="18">
        <v>600</v>
      </c>
      <c r="F2684" s="18">
        <v>600</v>
      </c>
    </row>
    <row r="2685" spans="1:6" x14ac:dyDescent="0.3">
      <c r="A2685" s="17" t="s">
        <v>761</v>
      </c>
      <c r="B2685" s="18"/>
      <c r="C2685" s="18">
        <v>2200</v>
      </c>
      <c r="D2685" s="18"/>
      <c r="E2685" s="18"/>
      <c r="F2685" s="18">
        <v>2200</v>
      </c>
    </row>
    <row r="2686" spans="1:6" x14ac:dyDescent="0.3">
      <c r="A2686" s="17" t="s">
        <v>3686</v>
      </c>
      <c r="B2686" s="18"/>
      <c r="C2686" s="18"/>
      <c r="D2686" s="18"/>
      <c r="E2686" s="18">
        <v>3000</v>
      </c>
      <c r="F2686" s="18">
        <v>3000</v>
      </c>
    </row>
    <row r="2687" spans="1:6" x14ac:dyDescent="0.3">
      <c r="A2687" s="17" t="s">
        <v>604</v>
      </c>
      <c r="B2687" s="18">
        <v>15000</v>
      </c>
      <c r="C2687" s="18"/>
      <c r="D2687" s="18"/>
      <c r="E2687" s="18"/>
      <c r="F2687" s="18">
        <v>15000</v>
      </c>
    </row>
    <row r="2688" spans="1:6" x14ac:dyDescent="0.3">
      <c r="A2688" s="17" t="s">
        <v>1552</v>
      </c>
      <c r="B2688" s="18"/>
      <c r="C2688" s="18">
        <v>3500</v>
      </c>
      <c r="D2688" s="18"/>
      <c r="E2688" s="18"/>
      <c r="F2688" s="18">
        <v>3500</v>
      </c>
    </row>
    <row r="2689" spans="1:6" x14ac:dyDescent="0.3">
      <c r="A2689" s="17" t="s">
        <v>2722</v>
      </c>
      <c r="B2689" s="18"/>
      <c r="C2689" s="18"/>
      <c r="D2689" s="18"/>
      <c r="E2689" s="18">
        <v>5000</v>
      </c>
      <c r="F2689" s="18">
        <v>5000</v>
      </c>
    </row>
    <row r="2690" spans="1:6" x14ac:dyDescent="0.3">
      <c r="A2690" s="17" t="s">
        <v>2769</v>
      </c>
      <c r="B2690" s="18"/>
      <c r="C2690" s="18">
        <v>800</v>
      </c>
      <c r="D2690" s="18"/>
      <c r="E2690" s="18"/>
      <c r="F2690" s="18">
        <v>800</v>
      </c>
    </row>
    <row r="2691" spans="1:6" x14ac:dyDescent="0.3">
      <c r="A2691" s="17" t="s">
        <v>1975</v>
      </c>
      <c r="B2691" s="18"/>
      <c r="C2691" s="18"/>
      <c r="D2691" s="18"/>
      <c r="E2691" s="18">
        <v>20000</v>
      </c>
      <c r="F2691" s="18">
        <v>20000</v>
      </c>
    </row>
    <row r="2692" spans="1:6" x14ac:dyDescent="0.3">
      <c r="A2692" s="17" t="s">
        <v>2059</v>
      </c>
      <c r="B2692" s="18"/>
      <c r="C2692" s="18"/>
      <c r="D2692" s="18"/>
      <c r="E2692" s="18">
        <v>2560</v>
      </c>
      <c r="F2692" s="18">
        <v>2560</v>
      </c>
    </row>
    <row r="2693" spans="1:6" x14ac:dyDescent="0.3">
      <c r="A2693" s="17" t="s">
        <v>2724</v>
      </c>
      <c r="B2693" s="18"/>
      <c r="C2693" s="18"/>
      <c r="D2693" s="18"/>
      <c r="E2693" s="18">
        <v>2468</v>
      </c>
      <c r="F2693" s="18">
        <v>2468</v>
      </c>
    </row>
    <row r="2694" spans="1:6" x14ac:dyDescent="0.3">
      <c r="A2694" s="17" t="s">
        <v>2999</v>
      </c>
      <c r="B2694" s="18"/>
      <c r="C2694" s="18"/>
      <c r="D2694" s="18"/>
      <c r="E2694" s="18">
        <v>1350</v>
      </c>
      <c r="F2694" s="18">
        <v>1350</v>
      </c>
    </row>
    <row r="2695" spans="1:6" x14ac:dyDescent="0.3">
      <c r="A2695" s="17" t="s">
        <v>2811</v>
      </c>
      <c r="B2695" s="18"/>
      <c r="C2695" s="18"/>
      <c r="D2695" s="18"/>
      <c r="E2695" s="18">
        <v>10000</v>
      </c>
      <c r="F2695" s="18">
        <v>10000</v>
      </c>
    </row>
    <row r="2696" spans="1:6" x14ac:dyDescent="0.3">
      <c r="A2696" s="17" t="s">
        <v>1010</v>
      </c>
      <c r="B2696" s="18">
        <v>50000</v>
      </c>
      <c r="C2696" s="18"/>
      <c r="D2696" s="18"/>
      <c r="E2696" s="18"/>
      <c r="F2696" s="18">
        <v>50000</v>
      </c>
    </row>
    <row r="2697" spans="1:6" x14ac:dyDescent="0.3">
      <c r="A2697" s="17" t="s">
        <v>2985</v>
      </c>
      <c r="B2697" s="18"/>
      <c r="C2697" s="18"/>
      <c r="D2697" s="18"/>
      <c r="E2697" s="18">
        <v>10000</v>
      </c>
      <c r="F2697" s="18">
        <v>10000</v>
      </c>
    </row>
    <row r="2698" spans="1:6" x14ac:dyDescent="0.3">
      <c r="A2698" s="17" t="s">
        <v>3087</v>
      </c>
      <c r="B2698" s="18"/>
      <c r="C2698" s="18">
        <v>20000</v>
      </c>
      <c r="D2698" s="18"/>
      <c r="E2698" s="18"/>
      <c r="F2698" s="18">
        <v>20000</v>
      </c>
    </row>
    <row r="2699" spans="1:6" x14ac:dyDescent="0.3">
      <c r="A2699" s="17" t="s">
        <v>3442</v>
      </c>
      <c r="B2699" s="18"/>
      <c r="C2699" s="18"/>
      <c r="D2699" s="18"/>
      <c r="E2699" s="18">
        <v>1000</v>
      </c>
      <c r="F2699" s="18">
        <v>1000</v>
      </c>
    </row>
    <row r="2700" spans="1:6" x14ac:dyDescent="0.3">
      <c r="A2700" s="17" t="s">
        <v>3858</v>
      </c>
      <c r="B2700" s="18"/>
      <c r="C2700" s="18">
        <v>2000</v>
      </c>
      <c r="D2700" s="18"/>
      <c r="E2700" s="18"/>
      <c r="F2700" s="18">
        <v>2000</v>
      </c>
    </row>
    <row r="2701" spans="1:6" x14ac:dyDescent="0.3">
      <c r="A2701" s="17" t="s">
        <v>1419</v>
      </c>
      <c r="B2701" s="18"/>
      <c r="C2701" s="18">
        <v>3000</v>
      </c>
      <c r="D2701" s="18"/>
      <c r="E2701" s="18"/>
      <c r="F2701" s="18">
        <v>3000</v>
      </c>
    </row>
    <row r="2702" spans="1:6" x14ac:dyDescent="0.3">
      <c r="A2702" s="17" t="s">
        <v>1061</v>
      </c>
      <c r="B2702" s="18">
        <v>5000</v>
      </c>
      <c r="C2702" s="18"/>
      <c r="D2702" s="18"/>
      <c r="E2702" s="18"/>
      <c r="F2702" s="18">
        <v>5000</v>
      </c>
    </row>
    <row r="2703" spans="1:6" x14ac:dyDescent="0.3">
      <c r="A2703" s="17" t="s">
        <v>3656</v>
      </c>
      <c r="B2703" s="18"/>
      <c r="C2703" s="18"/>
      <c r="D2703" s="18"/>
      <c r="E2703" s="18">
        <v>3000</v>
      </c>
      <c r="F2703" s="18">
        <v>3000</v>
      </c>
    </row>
    <row r="2704" spans="1:6" x14ac:dyDescent="0.3">
      <c r="A2704" s="17" t="s">
        <v>2387</v>
      </c>
      <c r="B2704" s="18">
        <v>30000</v>
      </c>
      <c r="C2704" s="18"/>
      <c r="D2704" s="18"/>
      <c r="E2704" s="18"/>
      <c r="F2704" s="18">
        <v>30000</v>
      </c>
    </row>
    <row r="2705" spans="1:6" x14ac:dyDescent="0.3">
      <c r="A2705" s="17" t="s">
        <v>3581</v>
      </c>
      <c r="B2705" s="18"/>
      <c r="C2705" s="18"/>
      <c r="D2705" s="18"/>
      <c r="E2705" s="18">
        <v>1000</v>
      </c>
      <c r="F2705" s="18">
        <v>1000</v>
      </c>
    </row>
    <row r="2706" spans="1:6" x14ac:dyDescent="0.3">
      <c r="A2706" s="17" t="s">
        <v>1204</v>
      </c>
      <c r="B2706" s="18"/>
      <c r="C2706" s="18"/>
      <c r="D2706" s="18"/>
      <c r="E2706" s="18">
        <v>16300</v>
      </c>
      <c r="F2706" s="18">
        <v>16300</v>
      </c>
    </row>
    <row r="2707" spans="1:6" x14ac:dyDescent="0.3">
      <c r="A2707" s="17" t="s">
        <v>3700</v>
      </c>
      <c r="B2707" s="18"/>
      <c r="C2707" s="18"/>
      <c r="D2707" s="18"/>
      <c r="E2707" s="18">
        <v>1050</v>
      </c>
      <c r="F2707" s="18">
        <v>1050</v>
      </c>
    </row>
    <row r="2708" spans="1:6" x14ac:dyDescent="0.3">
      <c r="A2708" s="17" t="s">
        <v>3475</v>
      </c>
      <c r="B2708" s="18"/>
      <c r="C2708" s="18"/>
      <c r="D2708" s="18"/>
      <c r="E2708" s="18">
        <v>300</v>
      </c>
      <c r="F2708" s="18">
        <v>300</v>
      </c>
    </row>
    <row r="2709" spans="1:6" x14ac:dyDescent="0.3">
      <c r="A2709" s="17" t="s">
        <v>4107</v>
      </c>
      <c r="B2709" s="18"/>
      <c r="C2709" s="18">
        <v>3000</v>
      </c>
      <c r="D2709" s="18"/>
      <c r="E2709" s="18"/>
      <c r="F2709" s="18">
        <v>3000</v>
      </c>
    </row>
    <row r="2710" spans="1:6" x14ac:dyDescent="0.3">
      <c r="A2710" s="17" t="s">
        <v>1741</v>
      </c>
      <c r="B2710" s="18"/>
      <c r="C2710" s="18">
        <v>3000</v>
      </c>
      <c r="D2710" s="18"/>
      <c r="E2710" s="18"/>
      <c r="F2710" s="18">
        <v>3000</v>
      </c>
    </row>
    <row r="2711" spans="1:6" x14ac:dyDescent="0.3">
      <c r="A2711" s="17" t="s">
        <v>3315</v>
      </c>
      <c r="B2711" s="18"/>
      <c r="C2711" s="18"/>
      <c r="D2711" s="18"/>
      <c r="E2711" s="18">
        <v>4000</v>
      </c>
      <c r="F2711" s="18">
        <v>4000</v>
      </c>
    </row>
    <row r="2712" spans="1:6" x14ac:dyDescent="0.3">
      <c r="A2712" s="17" t="s">
        <v>3601</v>
      </c>
      <c r="B2712" s="18"/>
      <c r="C2712" s="18"/>
      <c r="D2712" s="18"/>
      <c r="E2712" s="18">
        <v>4000</v>
      </c>
      <c r="F2712" s="18">
        <v>4000</v>
      </c>
    </row>
    <row r="2713" spans="1:6" x14ac:dyDescent="0.3">
      <c r="A2713" s="17" t="s">
        <v>472</v>
      </c>
      <c r="B2713" s="18"/>
      <c r="C2713" s="18">
        <v>55000</v>
      </c>
      <c r="D2713" s="18"/>
      <c r="E2713" s="18"/>
      <c r="F2713" s="18">
        <v>55000</v>
      </c>
    </row>
    <row r="2714" spans="1:6" x14ac:dyDescent="0.3">
      <c r="A2714" s="17" t="s">
        <v>3370</v>
      </c>
      <c r="B2714" s="18"/>
      <c r="C2714" s="18"/>
      <c r="D2714" s="18"/>
      <c r="E2714" s="18">
        <v>200</v>
      </c>
      <c r="F2714" s="18">
        <v>200</v>
      </c>
    </row>
    <row r="2715" spans="1:6" x14ac:dyDescent="0.3">
      <c r="A2715" s="17" t="s">
        <v>346</v>
      </c>
      <c r="B2715" s="18"/>
      <c r="C2715" s="18"/>
      <c r="D2715" s="18"/>
      <c r="E2715" s="18">
        <v>14500</v>
      </c>
      <c r="F2715" s="18">
        <v>14500</v>
      </c>
    </row>
    <row r="2716" spans="1:6" x14ac:dyDescent="0.3">
      <c r="A2716" s="17" t="s">
        <v>1712</v>
      </c>
      <c r="B2716" s="18"/>
      <c r="C2716" s="18">
        <v>10000</v>
      </c>
      <c r="D2716" s="18"/>
      <c r="E2716" s="18"/>
      <c r="F2716" s="18">
        <v>10000</v>
      </c>
    </row>
    <row r="2717" spans="1:6" x14ac:dyDescent="0.3">
      <c r="A2717" s="17" t="s">
        <v>86</v>
      </c>
      <c r="B2717" s="18"/>
      <c r="C2717" s="18"/>
      <c r="D2717" s="18"/>
      <c r="E2717" s="18">
        <v>500</v>
      </c>
      <c r="F2717" s="18">
        <v>500</v>
      </c>
    </row>
    <row r="2718" spans="1:6" x14ac:dyDescent="0.3">
      <c r="A2718" s="17" t="s">
        <v>1626</v>
      </c>
      <c r="B2718" s="18"/>
      <c r="C2718" s="18"/>
      <c r="D2718" s="18"/>
      <c r="E2718" s="18">
        <v>7500</v>
      </c>
      <c r="F2718" s="18">
        <v>7500</v>
      </c>
    </row>
    <row r="2719" spans="1:6" x14ac:dyDescent="0.3">
      <c r="A2719" s="17" t="s">
        <v>2893</v>
      </c>
      <c r="B2719" s="18"/>
      <c r="C2719" s="18">
        <v>5000</v>
      </c>
      <c r="D2719" s="18"/>
      <c r="E2719" s="18"/>
      <c r="F2719" s="18">
        <v>5000</v>
      </c>
    </row>
    <row r="2720" spans="1:6" x14ac:dyDescent="0.3">
      <c r="A2720" s="17" t="s">
        <v>1558</v>
      </c>
      <c r="B2720" s="18"/>
      <c r="C2720" s="18">
        <v>2500</v>
      </c>
      <c r="D2720" s="18"/>
      <c r="E2720" s="18"/>
      <c r="F2720" s="18">
        <v>2500</v>
      </c>
    </row>
    <row r="2721" spans="1:6" x14ac:dyDescent="0.3">
      <c r="A2721" s="17" t="s">
        <v>42</v>
      </c>
      <c r="B2721" s="18"/>
      <c r="C2721" s="18"/>
      <c r="D2721" s="18"/>
      <c r="E2721" s="18">
        <v>2000</v>
      </c>
      <c r="F2721" s="18">
        <v>2000</v>
      </c>
    </row>
    <row r="2722" spans="1:6" x14ac:dyDescent="0.3">
      <c r="A2722" s="17" t="s">
        <v>192</v>
      </c>
      <c r="B2722" s="18"/>
      <c r="C2722" s="18">
        <v>12000</v>
      </c>
      <c r="D2722" s="18"/>
      <c r="E2722" s="18"/>
      <c r="F2722" s="18">
        <v>12000</v>
      </c>
    </row>
    <row r="2723" spans="1:6" x14ac:dyDescent="0.3">
      <c r="A2723" s="17" t="s">
        <v>1462</v>
      </c>
      <c r="B2723" s="18"/>
      <c r="C2723" s="18"/>
      <c r="D2723" s="18"/>
      <c r="E2723" s="18">
        <v>15000</v>
      </c>
      <c r="F2723" s="18">
        <v>15000</v>
      </c>
    </row>
    <row r="2724" spans="1:6" x14ac:dyDescent="0.3">
      <c r="A2724" s="17" t="s">
        <v>571</v>
      </c>
      <c r="B2724" s="18"/>
      <c r="C2724" s="18">
        <v>85000</v>
      </c>
      <c r="D2724" s="18"/>
      <c r="E2724" s="18"/>
      <c r="F2724" s="18">
        <v>85000</v>
      </c>
    </row>
    <row r="2725" spans="1:6" x14ac:dyDescent="0.3">
      <c r="A2725" s="17" t="s">
        <v>1602</v>
      </c>
      <c r="B2725" s="18"/>
      <c r="C2725" s="18"/>
      <c r="D2725" s="18"/>
      <c r="E2725" s="18">
        <v>2500</v>
      </c>
      <c r="F2725" s="18">
        <v>2500</v>
      </c>
    </row>
    <row r="2726" spans="1:6" x14ac:dyDescent="0.3">
      <c r="A2726" s="17" t="s">
        <v>1850</v>
      </c>
      <c r="B2726" s="18"/>
      <c r="C2726" s="18"/>
      <c r="D2726" s="18"/>
      <c r="E2726" s="18">
        <v>300</v>
      </c>
      <c r="F2726" s="18">
        <v>300</v>
      </c>
    </row>
    <row r="2727" spans="1:6" x14ac:dyDescent="0.3">
      <c r="A2727" s="17" t="s">
        <v>790</v>
      </c>
      <c r="B2727" s="18"/>
      <c r="C2727" s="18"/>
      <c r="D2727" s="18"/>
      <c r="E2727" s="18">
        <v>1700</v>
      </c>
      <c r="F2727" s="18">
        <v>1700</v>
      </c>
    </row>
    <row r="2728" spans="1:6" x14ac:dyDescent="0.3">
      <c r="A2728" s="17" t="s">
        <v>300</v>
      </c>
      <c r="B2728" s="18"/>
      <c r="C2728" s="18"/>
      <c r="D2728" s="18"/>
      <c r="E2728" s="18">
        <v>10000</v>
      </c>
      <c r="F2728" s="18">
        <v>10000</v>
      </c>
    </row>
    <row r="2729" spans="1:6" x14ac:dyDescent="0.3">
      <c r="A2729" s="17" t="s">
        <v>1253</v>
      </c>
      <c r="B2729" s="18"/>
      <c r="C2729" s="18"/>
      <c r="D2729" s="18"/>
      <c r="E2729" s="18">
        <v>3500</v>
      </c>
      <c r="F2729" s="18">
        <v>3500</v>
      </c>
    </row>
    <row r="2730" spans="1:6" x14ac:dyDescent="0.3">
      <c r="A2730" s="17" t="s">
        <v>3140</v>
      </c>
      <c r="B2730" s="18"/>
      <c r="C2730" s="18"/>
      <c r="D2730" s="18">
        <v>10000</v>
      </c>
      <c r="E2730" s="18"/>
      <c r="F2730" s="18">
        <v>10000</v>
      </c>
    </row>
    <row r="2731" spans="1:6" x14ac:dyDescent="0.3">
      <c r="A2731" s="17" t="s">
        <v>1798</v>
      </c>
      <c r="B2731" s="18"/>
      <c r="C2731" s="18">
        <v>10000</v>
      </c>
      <c r="D2731" s="18"/>
      <c r="E2731" s="18"/>
      <c r="F2731" s="18">
        <v>10000</v>
      </c>
    </row>
    <row r="2732" spans="1:6" x14ac:dyDescent="0.3">
      <c r="A2732" s="17" t="s">
        <v>819</v>
      </c>
      <c r="B2732" s="18"/>
      <c r="C2732" s="18"/>
      <c r="D2732" s="18"/>
      <c r="E2732" s="18">
        <v>350</v>
      </c>
      <c r="F2732" s="18">
        <v>350</v>
      </c>
    </row>
    <row r="2733" spans="1:6" x14ac:dyDescent="0.3">
      <c r="A2733" s="17" t="s">
        <v>3234</v>
      </c>
      <c r="B2733" s="18"/>
      <c r="C2733" s="18"/>
      <c r="D2733" s="18"/>
      <c r="E2733" s="18">
        <v>4000</v>
      </c>
      <c r="F2733" s="18">
        <v>4000</v>
      </c>
    </row>
    <row r="2734" spans="1:6" x14ac:dyDescent="0.3">
      <c r="A2734" s="17" t="s">
        <v>2176</v>
      </c>
      <c r="B2734" s="18"/>
      <c r="C2734" s="18"/>
      <c r="D2734" s="18"/>
      <c r="E2734" s="18">
        <v>700</v>
      </c>
      <c r="F2734" s="18">
        <v>700</v>
      </c>
    </row>
    <row r="2735" spans="1:6" x14ac:dyDescent="0.3">
      <c r="A2735" s="17" t="s">
        <v>1271</v>
      </c>
      <c r="B2735" s="18"/>
      <c r="C2735" s="18"/>
      <c r="D2735" s="18"/>
      <c r="E2735" s="18">
        <v>10000</v>
      </c>
      <c r="F2735" s="18">
        <v>10000</v>
      </c>
    </row>
    <row r="2736" spans="1:6" x14ac:dyDescent="0.3">
      <c r="A2736" s="17" t="s">
        <v>2020</v>
      </c>
      <c r="B2736" s="18"/>
      <c r="C2736" s="18"/>
      <c r="D2736" s="18"/>
      <c r="E2736" s="18">
        <v>40000</v>
      </c>
      <c r="F2736" s="18">
        <v>40000</v>
      </c>
    </row>
    <row r="2737" spans="1:6" x14ac:dyDescent="0.3">
      <c r="A2737" s="17" t="s">
        <v>2550</v>
      </c>
      <c r="B2737" s="18"/>
      <c r="C2737" s="18"/>
      <c r="D2737" s="18"/>
      <c r="E2737" s="18">
        <v>6500</v>
      </c>
      <c r="F2737" s="18">
        <v>6500</v>
      </c>
    </row>
    <row r="2738" spans="1:6" x14ac:dyDescent="0.3">
      <c r="A2738" s="17" t="s">
        <v>2610</v>
      </c>
      <c r="B2738" s="18"/>
      <c r="C2738" s="18"/>
      <c r="D2738" s="18"/>
      <c r="E2738" s="18">
        <v>22765</v>
      </c>
      <c r="F2738" s="18">
        <v>22765</v>
      </c>
    </row>
    <row r="2739" spans="1:6" x14ac:dyDescent="0.3">
      <c r="A2739" s="17" t="s">
        <v>3495</v>
      </c>
      <c r="B2739" s="18"/>
      <c r="C2739" s="18"/>
      <c r="D2739" s="18"/>
      <c r="E2739" s="18">
        <v>3000</v>
      </c>
      <c r="F2739" s="18">
        <v>3000</v>
      </c>
    </row>
    <row r="2740" spans="1:6" x14ac:dyDescent="0.3">
      <c r="A2740" s="17" t="s">
        <v>3752</v>
      </c>
      <c r="B2740" s="18"/>
      <c r="C2740" s="18"/>
      <c r="D2740" s="18"/>
      <c r="E2740" s="18">
        <v>550</v>
      </c>
      <c r="F2740" s="18">
        <v>550</v>
      </c>
    </row>
    <row r="2741" spans="1:6" x14ac:dyDescent="0.3">
      <c r="A2741" s="17" t="s">
        <v>1791</v>
      </c>
      <c r="B2741" s="18"/>
      <c r="C2741" s="18">
        <v>33000</v>
      </c>
      <c r="D2741" s="18"/>
      <c r="E2741" s="18"/>
      <c r="F2741" s="18">
        <v>33000</v>
      </c>
    </row>
    <row r="2742" spans="1:6" x14ac:dyDescent="0.3">
      <c r="A2742" s="17" t="s">
        <v>1063</v>
      </c>
      <c r="B2742" s="18">
        <v>199</v>
      </c>
      <c r="C2742" s="18"/>
      <c r="D2742" s="18"/>
      <c r="E2742" s="18"/>
      <c r="F2742" s="18">
        <v>199</v>
      </c>
    </row>
    <row r="2743" spans="1:6" x14ac:dyDescent="0.3">
      <c r="A2743" s="17" t="s">
        <v>3826</v>
      </c>
      <c r="B2743" s="18"/>
      <c r="C2743" s="18"/>
      <c r="D2743" s="18"/>
      <c r="E2743" s="18">
        <v>500</v>
      </c>
      <c r="F2743" s="18">
        <v>500</v>
      </c>
    </row>
    <row r="2744" spans="1:6" x14ac:dyDescent="0.3">
      <c r="A2744" s="17" t="s">
        <v>409</v>
      </c>
      <c r="B2744" s="18"/>
      <c r="C2744" s="18"/>
      <c r="D2744" s="18"/>
      <c r="E2744" s="18">
        <v>6000</v>
      </c>
      <c r="F2744" s="18">
        <v>6000</v>
      </c>
    </row>
    <row r="2745" spans="1:6" x14ac:dyDescent="0.3">
      <c r="A2745" s="17" t="s">
        <v>742</v>
      </c>
      <c r="B2745" s="18"/>
      <c r="C2745" s="18"/>
      <c r="D2745" s="18"/>
      <c r="E2745" s="18">
        <v>13000</v>
      </c>
      <c r="F2745" s="18">
        <v>13000</v>
      </c>
    </row>
    <row r="2746" spans="1:6" x14ac:dyDescent="0.3">
      <c r="A2746" s="17" t="s">
        <v>356</v>
      </c>
      <c r="B2746" s="18"/>
      <c r="C2746" s="18"/>
      <c r="D2746" s="18"/>
      <c r="E2746" s="18">
        <v>35000</v>
      </c>
      <c r="F2746" s="18">
        <v>35000</v>
      </c>
    </row>
    <row r="2747" spans="1:6" x14ac:dyDescent="0.3">
      <c r="A2747" s="17" t="s">
        <v>2063</v>
      </c>
      <c r="B2747" s="18"/>
      <c r="C2747" s="18"/>
      <c r="D2747" s="18"/>
      <c r="E2747" s="18">
        <v>100000</v>
      </c>
      <c r="F2747" s="18">
        <v>100000</v>
      </c>
    </row>
    <row r="2748" spans="1:6" x14ac:dyDescent="0.3">
      <c r="A2748" s="17" t="s">
        <v>2316</v>
      </c>
      <c r="B2748" s="18"/>
      <c r="C2748" s="18"/>
      <c r="D2748" s="18"/>
      <c r="E2748" s="18">
        <v>2500</v>
      </c>
      <c r="F2748" s="18">
        <v>2500</v>
      </c>
    </row>
    <row r="2749" spans="1:6" x14ac:dyDescent="0.3">
      <c r="A2749" s="17" t="s">
        <v>3312</v>
      </c>
      <c r="B2749" s="18"/>
      <c r="C2749" s="18"/>
      <c r="D2749" s="18"/>
      <c r="E2749" s="18">
        <v>2500</v>
      </c>
      <c r="F2749" s="18">
        <v>2500</v>
      </c>
    </row>
    <row r="2750" spans="1:6" x14ac:dyDescent="0.3">
      <c r="A2750" s="17" t="s">
        <v>3137</v>
      </c>
      <c r="B2750" s="18"/>
      <c r="C2750" s="18"/>
      <c r="D2750" s="18">
        <v>1500</v>
      </c>
      <c r="E2750" s="18"/>
      <c r="F2750" s="18">
        <v>1500</v>
      </c>
    </row>
    <row r="2751" spans="1:6" x14ac:dyDescent="0.3">
      <c r="A2751" s="17" t="s">
        <v>783</v>
      </c>
      <c r="B2751" s="18"/>
      <c r="C2751" s="18"/>
      <c r="D2751" s="18"/>
      <c r="E2751" s="18">
        <v>700</v>
      </c>
      <c r="F2751" s="18">
        <v>700</v>
      </c>
    </row>
    <row r="2752" spans="1:6" x14ac:dyDescent="0.3">
      <c r="A2752" s="17" t="s">
        <v>1022</v>
      </c>
      <c r="B2752" s="18"/>
      <c r="C2752" s="18"/>
      <c r="D2752" s="18"/>
      <c r="E2752" s="18">
        <v>3000</v>
      </c>
      <c r="F2752" s="18">
        <v>3000</v>
      </c>
    </row>
    <row r="2753" spans="1:6" x14ac:dyDescent="0.3">
      <c r="A2753" s="17" t="s">
        <v>713</v>
      </c>
      <c r="B2753" s="18"/>
      <c r="C2753" s="18">
        <v>48500</v>
      </c>
      <c r="D2753" s="18"/>
      <c r="E2753" s="18"/>
      <c r="F2753" s="18">
        <v>48500</v>
      </c>
    </row>
    <row r="2754" spans="1:6" x14ac:dyDescent="0.3">
      <c r="A2754" s="17" t="s">
        <v>2263</v>
      </c>
      <c r="B2754" s="18"/>
      <c r="C2754" s="18"/>
      <c r="D2754" s="18"/>
      <c r="E2754" s="18">
        <v>3300</v>
      </c>
      <c r="F2754" s="18">
        <v>3300</v>
      </c>
    </row>
    <row r="2755" spans="1:6" x14ac:dyDescent="0.3">
      <c r="A2755" s="17" t="s">
        <v>3301</v>
      </c>
      <c r="B2755" s="18"/>
      <c r="C2755" s="18"/>
      <c r="D2755" s="18"/>
      <c r="E2755" s="18">
        <v>3000</v>
      </c>
      <c r="F2755" s="18">
        <v>3000</v>
      </c>
    </row>
    <row r="2756" spans="1:6" x14ac:dyDescent="0.3">
      <c r="A2756" s="17" t="s">
        <v>2929</v>
      </c>
      <c r="B2756" s="18"/>
      <c r="C2756" s="18"/>
      <c r="D2756" s="18"/>
      <c r="E2756" s="18">
        <v>8000</v>
      </c>
      <c r="F2756" s="18">
        <v>8000</v>
      </c>
    </row>
    <row r="2757" spans="1:6" x14ac:dyDescent="0.3">
      <c r="A2757" s="17" t="s">
        <v>2875</v>
      </c>
      <c r="B2757" s="18"/>
      <c r="C2757" s="18">
        <v>20000</v>
      </c>
      <c r="D2757" s="18"/>
      <c r="E2757" s="18"/>
      <c r="F2757" s="18">
        <v>20000</v>
      </c>
    </row>
    <row r="2758" spans="1:6" x14ac:dyDescent="0.3">
      <c r="A2758" s="17" t="s">
        <v>2060</v>
      </c>
      <c r="B2758" s="18"/>
      <c r="C2758" s="18"/>
      <c r="D2758" s="18"/>
      <c r="E2758" s="18">
        <v>30000</v>
      </c>
      <c r="F2758" s="18">
        <v>30000</v>
      </c>
    </row>
    <row r="2759" spans="1:6" x14ac:dyDescent="0.3">
      <c r="A2759" s="17" t="s">
        <v>1338</v>
      </c>
      <c r="B2759" s="18">
        <v>50000</v>
      </c>
      <c r="C2759" s="18"/>
      <c r="D2759" s="18"/>
      <c r="E2759" s="18"/>
      <c r="F2759" s="18">
        <v>50000</v>
      </c>
    </row>
    <row r="2760" spans="1:6" x14ac:dyDescent="0.3">
      <c r="A2760" s="17" t="s">
        <v>860</v>
      </c>
      <c r="B2760" s="18"/>
      <c r="C2760" s="18"/>
      <c r="D2760" s="18"/>
      <c r="E2760" s="18">
        <v>4000</v>
      </c>
      <c r="F2760" s="18">
        <v>4000</v>
      </c>
    </row>
    <row r="2761" spans="1:6" x14ac:dyDescent="0.3">
      <c r="A2761" s="17" t="s">
        <v>1661</v>
      </c>
      <c r="B2761" s="18"/>
      <c r="C2761" s="18"/>
      <c r="D2761" s="18"/>
      <c r="E2761" s="18">
        <v>80</v>
      </c>
      <c r="F2761" s="18">
        <v>80</v>
      </c>
    </row>
    <row r="2762" spans="1:6" x14ac:dyDescent="0.3">
      <c r="A2762" s="17" t="s">
        <v>1011</v>
      </c>
      <c r="B2762" s="18">
        <v>115250</v>
      </c>
      <c r="C2762" s="18"/>
      <c r="D2762" s="18"/>
      <c r="E2762" s="18"/>
      <c r="F2762" s="18">
        <v>115250</v>
      </c>
    </row>
    <row r="2763" spans="1:6" x14ac:dyDescent="0.3">
      <c r="A2763" s="17" t="s">
        <v>1001</v>
      </c>
      <c r="B2763" s="18">
        <v>894700</v>
      </c>
      <c r="C2763" s="18"/>
      <c r="D2763" s="18"/>
      <c r="E2763" s="18"/>
      <c r="F2763" s="18">
        <v>894700</v>
      </c>
    </row>
    <row r="2764" spans="1:6" x14ac:dyDescent="0.3">
      <c r="A2764" s="17" t="s">
        <v>2199</v>
      </c>
      <c r="B2764" s="18"/>
      <c r="C2764" s="18"/>
      <c r="D2764" s="18"/>
      <c r="E2764" s="18">
        <v>40000</v>
      </c>
      <c r="F2764" s="18">
        <v>40000</v>
      </c>
    </row>
    <row r="2765" spans="1:6" x14ac:dyDescent="0.3">
      <c r="A2765" s="17" t="s">
        <v>1628</v>
      </c>
      <c r="B2765" s="18"/>
      <c r="C2765" s="18"/>
      <c r="D2765" s="18"/>
      <c r="E2765" s="18">
        <v>2000</v>
      </c>
      <c r="F2765" s="18">
        <v>2000</v>
      </c>
    </row>
    <row r="2766" spans="1:6" x14ac:dyDescent="0.3">
      <c r="A2766" s="17" t="s">
        <v>1190</v>
      </c>
      <c r="B2766" s="18"/>
      <c r="C2766" s="18"/>
      <c r="D2766" s="18"/>
      <c r="E2766" s="18">
        <v>9000</v>
      </c>
      <c r="F2766" s="18">
        <v>9000</v>
      </c>
    </row>
    <row r="2767" spans="1:6" x14ac:dyDescent="0.3">
      <c r="A2767" s="17" t="s">
        <v>3200</v>
      </c>
      <c r="B2767" s="18"/>
      <c r="C2767" s="18">
        <v>50000</v>
      </c>
      <c r="D2767" s="18"/>
      <c r="E2767" s="18"/>
      <c r="F2767" s="18">
        <v>50000</v>
      </c>
    </row>
    <row r="2768" spans="1:6" x14ac:dyDescent="0.3">
      <c r="A2768" s="17" t="s">
        <v>945</v>
      </c>
      <c r="B2768" s="18"/>
      <c r="C2768" s="18">
        <v>50000</v>
      </c>
      <c r="D2768" s="18"/>
      <c r="E2768" s="18"/>
      <c r="F2768" s="18">
        <v>50000</v>
      </c>
    </row>
    <row r="2769" spans="1:6" x14ac:dyDescent="0.3">
      <c r="A2769" s="17" t="s">
        <v>3849</v>
      </c>
      <c r="B2769" s="18"/>
      <c r="C2769" s="18">
        <v>10000</v>
      </c>
      <c r="D2769" s="18"/>
      <c r="E2769" s="18"/>
      <c r="F2769" s="18">
        <v>10000</v>
      </c>
    </row>
    <row r="2770" spans="1:6" x14ac:dyDescent="0.3">
      <c r="A2770" s="17" t="s">
        <v>2569</v>
      </c>
      <c r="B2770" s="18">
        <v>6500</v>
      </c>
      <c r="C2770" s="18"/>
      <c r="D2770" s="18"/>
      <c r="E2770" s="18"/>
      <c r="F2770" s="18">
        <v>6500</v>
      </c>
    </row>
    <row r="2771" spans="1:6" x14ac:dyDescent="0.3">
      <c r="A2771" s="17" t="s">
        <v>271</v>
      </c>
      <c r="B2771" s="18"/>
      <c r="C2771" s="18"/>
      <c r="D2771" s="18"/>
      <c r="E2771" s="18">
        <v>2300</v>
      </c>
      <c r="F2771" s="18">
        <v>2300</v>
      </c>
    </row>
    <row r="2772" spans="1:6" x14ac:dyDescent="0.3">
      <c r="A2772" s="17" t="s">
        <v>1400</v>
      </c>
      <c r="B2772" s="18"/>
      <c r="C2772" s="18"/>
      <c r="D2772" s="18"/>
      <c r="E2772" s="18">
        <v>9000</v>
      </c>
      <c r="F2772" s="18">
        <v>9000</v>
      </c>
    </row>
    <row r="2773" spans="1:6" x14ac:dyDescent="0.3">
      <c r="A2773" s="17" t="s">
        <v>296</v>
      </c>
      <c r="B2773" s="18"/>
      <c r="C2773" s="18"/>
      <c r="D2773" s="18"/>
      <c r="E2773" s="18">
        <v>50000</v>
      </c>
      <c r="F2773" s="18">
        <v>50000</v>
      </c>
    </row>
    <row r="2774" spans="1:6" x14ac:dyDescent="0.3">
      <c r="A2774" s="17" t="s">
        <v>2399</v>
      </c>
      <c r="B2774" s="18">
        <v>4000</v>
      </c>
      <c r="C2774" s="18"/>
      <c r="D2774" s="18"/>
      <c r="E2774" s="18"/>
      <c r="F2774" s="18">
        <v>4000</v>
      </c>
    </row>
    <row r="2775" spans="1:6" x14ac:dyDescent="0.3">
      <c r="A2775" s="17" t="s">
        <v>3507</v>
      </c>
      <c r="B2775" s="18"/>
      <c r="C2775" s="18"/>
      <c r="D2775" s="18"/>
      <c r="E2775" s="18">
        <v>100</v>
      </c>
      <c r="F2775" s="18">
        <v>100</v>
      </c>
    </row>
    <row r="2776" spans="1:6" x14ac:dyDescent="0.3">
      <c r="A2776" s="17" t="s">
        <v>55</v>
      </c>
      <c r="B2776" s="18"/>
      <c r="C2776" s="18"/>
      <c r="D2776" s="18"/>
      <c r="E2776" s="18">
        <v>3000</v>
      </c>
      <c r="F2776" s="18">
        <v>3000</v>
      </c>
    </row>
    <row r="2777" spans="1:6" x14ac:dyDescent="0.3">
      <c r="A2777" s="17" t="s">
        <v>598</v>
      </c>
      <c r="B2777" s="18"/>
      <c r="C2777" s="18">
        <v>7500</v>
      </c>
      <c r="D2777" s="18"/>
      <c r="E2777" s="18"/>
      <c r="F2777" s="18">
        <v>7500</v>
      </c>
    </row>
    <row r="2778" spans="1:6" x14ac:dyDescent="0.3">
      <c r="A2778" s="17" t="s">
        <v>141</v>
      </c>
      <c r="B2778" s="18"/>
      <c r="C2778" s="18"/>
      <c r="D2778" s="18"/>
      <c r="E2778" s="18">
        <v>500</v>
      </c>
      <c r="F2778" s="18">
        <v>500</v>
      </c>
    </row>
    <row r="2779" spans="1:6" x14ac:dyDescent="0.3">
      <c r="A2779" s="17" t="s">
        <v>142</v>
      </c>
      <c r="B2779" s="18">
        <v>200000</v>
      </c>
      <c r="C2779" s="18"/>
      <c r="D2779" s="18"/>
      <c r="E2779" s="18"/>
      <c r="F2779" s="18">
        <v>200000</v>
      </c>
    </row>
    <row r="2780" spans="1:6" x14ac:dyDescent="0.3">
      <c r="A2780" s="17" t="s">
        <v>3807</v>
      </c>
      <c r="B2780" s="18"/>
      <c r="C2780" s="18"/>
      <c r="D2780" s="18"/>
      <c r="E2780" s="18">
        <v>1500</v>
      </c>
      <c r="F2780" s="18">
        <v>1500</v>
      </c>
    </row>
    <row r="2781" spans="1:6" x14ac:dyDescent="0.3">
      <c r="A2781" s="17" t="s">
        <v>3176</v>
      </c>
      <c r="B2781" s="18"/>
      <c r="C2781" s="18"/>
      <c r="D2781" s="18"/>
      <c r="E2781" s="18">
        <v>1900</v>
      </c>
      <c r="F2781" s="18">
        <v>1900</v>
      </c>
    </row>
    <row r="2782" spans="1:6" x14ac:dyDescent="0.3">
      <c r="A2782" s="17" t="s">
        <v>3914</v>
      </c>
      <c r="B2782" s="18"/>
      <c r="C2782" s="18">
        <v>3500</v>
      </c>
      <c r="D2782" s="18"/>
      <c r="E2782" s="18"/>
      <c r="F2782" s="18">
        <v>3500</v>
      </c>
    </row>
    <row r="2783" spans="1:6" x14ac:dyDescent="0.3">
      <c r="A2783" s="17" t="s">
        <v>2850</v>
      </c>
      <c r="B2783" s="18"/>
      <c r="C2783" s="18">
        <v>8000</v>
      </c>
      <c r="D2783" s="18"/>
      <c r="E2783" s="18"/>
      <c r="F2783" s="18">
        <v>8000</v>
      </c>
    </row>
    <row r="2784" spans="1:6" x14ac:dyDescent="0.3">
      <c r="A2784" s="17" t="s">
        <v>3977</v>
      </c>
      <c r="B2784" s="18"/>
      <c r="C2784" s="18">
        <v>2500</v>
      </c>
      <c r="D2784" s="18"/>
      <c r="E2784" s="18"/>
      <c r="F2784" s="18">
        <v>2500</v>
      </c>
    </row>
    <row r="2785" spans="1:6" x14ac:dyDescent="0.3">
      <c r="A2785" s="17" t="s">
        <v>3318</v>
      </c>
      <c r="B2785" s="18"/>
      <c r="C2785" s="18"/>
      <c r="D2785" s="18"/>
      <c r="E2785" s="18">
        <v>2000</v>
      </c>
      <c r="F2785" s="18">
        <v>2000</v>
      </c>
    </row>
    <row r="2786" spans="1:6" x14ac:dyDescent="0.3">
      <c r="A2786" s="17" t="s">
        <v>2100</v>
      </c>
      <c r="B2786" s="18"/>
      <c r="C2786" s="18"/>
      <c r="D2786" s="18"/>
      <c r="E2786" s="18">
        <v>3000</v>
      </c>
      <c r="F2786" s="18">
        <v>3000</v>
      </c>
    </row>
    <row r="2787" spans="1:6" x14ac:dyDescent="0.3">
      <c r="A2787" s="17" t="s">
        <v>2165</v>
      </c>
      <c r="B2787" s="18"/>
      <c r="C2787" s="18"/>
      <c r="D2787" s="18"/>
      <c r="E2787" s="18">
        <v>5500</v>
      </c>
      <c r="F2787" s="18">
        <v>5500</v>
      </c>
    </row>
    <row r="2788" spans="1:6" x14ac:dyDescent="0.3">
      <c r="A2788" s="17" t="s">
        <v>3377</v>
      </c>
      <c r="B2788" s="18"/>
      <c r="C2788" s="18"/>
      <c r="D2788" s="18"/>
      <c r="E2788" s="18">
        <v>550</v>
      </c>
      <c r="F2788" s="18">
        <v>550</v>
      </c>
    </row>
    <row r="2789" spans="1:6" x14ac:dyDescent="0.3">
      <c r="A2789" s="17" t="s">
        <v>161</v>
      </c>
      <c r="B2789" s="18">
        <v>500000</v>
      </c>
      <c r="C2789" s="18"/>
      <c r="D2789" s="18"/>
      <c r="E2789" s="18"/>
      <c r="F2789" s="18">
        <v>500000</v>
      </c>
    </row>
    <row r="2790" spans="1:6" x14ac:dyDescent="0.3">
      <c r="A2790" s="17" t="s">
        <v>3245</v>
      </c>
      <c r="B2790" s="18"/>
      <c r="C2790" s="18"/>
      <c r="D2790" s="18"/>
      <c r="E2790" s="18">
        <v>21000</v>
      </c>
      <c r="F2790" s="18">
        <v>21000</v>
      </c>
    </row>
    <row r="2791" spans="1:6" x14ac:dyDescent="0.3">
      <c r="A2791" s="17" t="s">
        <v>3419</v>
      </c>
      <c r="B2791" s="18"/>
      <c r="C2791" s="18"/>
      <c r="D2791" s="18"/>
      <c r="E2791" s="18">
        <v>700</v>
      </c>
      <c r="F2791" s="18">
        <v>700</v>
      </c>
    </row>
    <row r="2792" spans="1:6" x14ac:dyDescent="0.3">
      <c r="A2792" s="17" t="s">
        <v>2598</v>
      </c>
      <c r="B2792" s="18"/>
      <c r="C2792" s="18">
        <v>3000</v>
      </c>
      <c r="D2792" s="18"/>
      <c r="E2792" s="18"/>
      <c r="F2792" s="18">
        <v>3000</v>
      </c>
    </row>
    <row r="2793" spans="1:6" x14ac:dyDescent="0.3">
      <c r="A2793" s="17" t="s">
        <v>3667</v>
      </c>
      <c r="B2793" s="18"/>
      <c r="C2793" s="18"/>
      <c r="D2793" s="18"/>
      <c r="E2793" s="18">
        <v>220</v>
      </c>
      <c r="F2793" s="18">
        <v>220</v>
      </c>
    </row>
    <row r="2794" spans="1:6" x14ac:dyDescent="0.3">
      <c r="A2794" s="17" t="s">
        <v>344</v>
      </c>
      <c r="B2794" s="18"/>
      <c r="C2794" s="18"/>
      <c r="D2794" s="18"/>
      <c r="E2794" s="18">
        <v>30000</v>
      </c>
      <c r="F2794" s="18">
        <v>30000</v>
      </c>
    </row>
    <row r="2795" spans="1:6" x14ac:dyDescent="0.3">
      <c r="A2795" s="17" t="s">
        <v>1635</v>
      </c>
      <c r="B2795" s="18"/>
      <c r="C2795" s="18"/>
      <c r="D2795" s="18"/>
      <c r="E2795" s="18">
        <v>2000</v>
      </c>
      <c r="F2795" s="18">
        <v>2000</v>
      </c>
    </row>
    <row r="2796" spans="1:6" x14ac:dyDescent="0.3">
      <c r="A2796" s="17" t="s">
        <v>896</v>
      </c>
      <c r="B2796" s="18"/>
      <c r="C2796" s="18">
        <v>8000</v>
      </c>
      <c r="D2796" s="18"/>
      <c r="E2796" s="18"/>
      <c r="F2796" s="18">
        <v>8000</v>
      </c>
    </row>
    <row r="2797" spans="1:6" x14ac:dyDescent="0.3">
      <c r="A2797" s="17" t="s">
        <v>1392</v>
      </c>
      <c r="B2797" s="18"/>
      <c r="C2797" s="18"/>
      <c r="D2797" s="18"/>
      <c r="E2797" s="18">
        <v>500</v>
      </c>
      <c r="F2797" s="18">
        <v>500</v>
      </c>
    </row>
    <row r="2798" spans="1:6" x14ac:dyDescent="0.3">
      <c r="A2798" s="17" t="s">
        <v>814</v>
      </c>
      <c r="B2798" s="18"/>
      <c r="C2798" s="18"/>
      <c r="D2798" s="18"/>
      <c r="E2798" s="18">
        <v>1500</v>
      </c>
      <c r="F2798" s="18">
        <v>1500</v>
      </c>
    </row>
    <row r="2799" spans="1:6" x14ac:dyDescent="0.3">
      <c r="A2799" s="17" t="s">
        <v>756</v>
      </c>
      <c r="B2799" s="18"/>
      <c r="C2799" s="18"/>
      <c r="D2799" s="18"/>
      <c r="E2799" s="18">
        <v>2500</v>
      </c>
      <c r="F2799" s="18">
        <v>2500</v>
      </c>
    </row>
    <row r="2800" spans="1:6" x14ac:dyDescent="0.3">
      <c r="A2800" s="17" t="s">
        <v>567</v>
      </c>
      <c r="B2800" s="18"/>
      <c r="C2800" s="18">
        <v>5000</v>
      </c>
      <c r="D2800" s="18"/>
      <c r="E2800" s="18"/>
      <c r="F2800" s="18">
        <v>5000</v>
      </c>
    </row>
    <row r="2801" spans="1:6" x14ac:dyDescent="0.3">
      <c r="A2801" s="17" t="s">
        <v>3827</v>
      </c>
      <c r="B2801" s="18"/>
      <c r="C2801" s="18"/>
      <c r="D2801" s="18"/>
      <c r="E2801" s="18">
        <v>100</v>
      </c>
      <c r="F2801" s="18">
        <v>100</v>
      </c>
    </row>
    <row r="2802" spans="1:6" x14ac:dyDescent="0.3">
      <c r="A2802" s="17" t="s">
        <v>1274</v>
      </c>
      <c r="B2802" s="18"/>
      <c r="C2802" s="18"/>
      <c r="D2802" s="18"/>
      <c r="E2802" s="18">
        <v>4000</v>
      </c>
      <c r="F2802" s="18">
        <v>4000</v>
      </c>
    </row>
    <row r="2803" spans="1:6" x14ac:dyDescent="0.3">
      <c r="A2803" s="17" t="s">
        <v>777</v>
      </c>
      <c r="B2803" s="18"/>
      <c r="C2803" s="18">
        <v>7000</v>
      </c>
      <c r="D2803" s="18"/>
      <c r="E2803" s="18"/>
      <c r="F2803" s="18">
        <v>7000</v>
      </c>
    </row>
    <row r="2804" spans="1:6" x14ac:dyDescent="0.3">
      <c r="A2804" s="17" t="s">
        <v>1813</v>
      </c>
      <c r="B2804" s="18"/>
      <c r="C2804" s="18">
        <v>6500</v>
      </c>
      <c r="D2804" s="18"/>
      <c r="E2804" s="18"/>
      <c r="F2804" s="18">
        <v>6500</v>
      </c>
    </row>
    <row r="2805" spans="1:6" x14ac:dyDescent="0.3">
      <c r="A2805" s="17" t="s">
        <v>1103</v>
      </c>
      <c r="B2805" s="18"/>
      <c r="C2805" s="18">
        <v>8000</v>
      </c>
      <c r="D2805" s="18"/>
      <c r="E2805" s="18"/>
      <c r="F2805" s="18">
        <v>8000</v>
      </c>
    </row>
    <row r="2806" spans="1:6" x14ac:dyDescent="0.3">
      <c r="A2806" s="17" t="s">
        <v>916</v>
      </c>
      <c r="B2806" s="18"/>
      <c r="C2806" s="18">
        <v>6500</v>
      </c>
      <c r="D2806" s="18"/>
      <c r="E2806" s="18"/>
      <c r="F2806" s="18">
        <v>6500</v>
      </c>
    </row>
    <row r="2807" spans="1:6" x14ac:dyDescent="0.3">
      <c r="A2807" s="17" t="s">
        <v>992</v>
      </c>
      <c r="B2807" s="18"/>
      <c r="C2807" s="18">
        <v>5000</v>
      </c>
      <c r="D2807" s="18"/>
      <c r="E2807" s="18"/>
      <c r="F2807" s="18">
        <v>5000</v>
      </c>
    </row>
    <row r="2808" spans="1:6" x14ac:dyDescent="0.3">
      <c r="A2808" s="17" t="s">
        <v>1514</v>
      </c>
      <c r="B2808" s="18"/>
      <c r="C2808" s="18"/>
      <c r="D2808" s="18"/>
      <c r="E2808" s="18">
        <v>8000</v>
      </c>
      <c r="F2808" s="18">
        <v>8000</v>
      </c>
    </row>
    <row r="2809" spans="1:6" x14ac:dyDescent="0.3">
      <c r="A2809" s="17" t="s">
        <v>3864</v>
      </c>
      <c r="B2809" s="18"/>
      <c r="C2809" s="18">
        <v>2000</v>
      </c>
      <c r="D2809" s="18"/>
      <c r="E2809" s="18"/>
      <c r="F2809" s="18">
        <v>2000</v>
      </c>
    </row>
    <row r="2810" spans="1:6" x14ac:dyDescent="0.3">
      <c r="A2810" s="17" t="s">
        <v>1944</v>
      </c>
      <c r="B2810" s="18"/>
      <c r="C2810" s="18"/>
      <c r="D2810" s="18"/>
      <c r="E2810" s="18">
        <v>10000</v>
      </c>
      <c r="F2810" s="18">
        <v>10000</v>
      </c>
    </row>
    <row r="2811" spans="1:6" x14ac:dyDescent="0.3">
      <c r="A2811" s="17" t="s">
        <v>800</v>
      </c>
      <c r="B2811" s="18"/>
      <c r="C2811" s="18"/>
      <c r="D2811" s="18"/>
      <c r="E2811" s="18">
        <v>5000</v>
      </c>
      <c r="F2811" s="18">
        <v>5000</v>
      </c>
    </row>
    <row r="2812" spans="1:6" x14ac:dyDescent="0.3">
      <c r="A2812" s="17" t="s">
        <v>2499</v>
      </c>
      <c r="B2812" s="18"/>
      <c r="C2812" s="18"/>
      <c r="D2812" s="18"/>
      <c r="E2812" s="18">
        <v>4000</v>
      </c>
      <c r="F2812" s="18">
        <v>4000</v>
      </c>
    </row>
    <row r="2813" spans="1:6" x14ac:dyDescent="0.3">
      <c r="A2813" s="17" t="s">
        <v>890</v>
      </c>
      <c r="B2813" s="18"/>
      <c r="C2813" s="18">
        <v>25000</v>
      </c>
      <c r="D2813" s="18"/>
      <c r="E2813" s="18"/>
      <c r="F2813" s="18">
        <v>25000</v>
      </c>
    </row>
    <row r="2814" spans="1:6" x14ac:dyDescent="0.3">
      <c r="A2814" s="17" t="s">
        <v>1505</v>
      </c>
      <c r="B2814" s="18"/>
      <c r="C2814" s="18"/>
      <c r="D2814" s="18"/>
      <c r="E2814" s="18">
        <v>6500</v>
      </c>
      <c r="F2814" s="18">
        <v>6500</v>
      </c>
    </row>
    <row r="2815" spans="1:6" x14ac:dyDescent="0.3">
      <c r="A2815" s="17" t="s">
        <v>2275</v>
      </c>
      <c r="B2815" s="18"/>
      <c r="C2815" s="18"/>
      <c r="D2815" s="18"/>
      <c r="E2815" s="18">
        <v>2500</v>
      </c>
      <c r="F2815" s="18">
        <v>2500</v>
      </c>
    </row>
    <row r="2816" spans="1:6" x14ac:dyDescent="0.3">
      <c r="A2816" s="17" t="s">
        <v>978</v>
      </c>
      <c r="B2816" s="18"/>
      <c r="C2816" s="18">
        <v>2700</v>
      </c>
      <c r="D2816" s="18"/>
      <c r="E2816" s="18"/>
      <c r="F2816" s="18">
        <v>2700</v>
      </c>
    </row>
    <row r="2817" spans="1:6" x14ac:dyDescent="0.3">
      <c r="A2817" s="17" t="s">
        <v>2409</v>
      </c>
      <c r="B2817" s="18"/>
      <c r="C2817" s="18">
        <v>15000</v>
      </c>
      <c r="D2817" s="18"/>
      <c r="E2817" s="18"/>
      <c r="F2817" s="18">
        <v>15000</v>
      </c>
    </row>
    <row r="2818" spans="1:6" x14ac:dyDescent="0.3">
      <c r="A2818" s="17" t="s">
        <v>4103</v>
      </c>
      <c r="B2818" s="18"/>
      <c r="C2818" s="18">
        <v>2000</v>
      </c>
      <c r="D2818" s="18"/>
      <c r="E2818" s="18"/>
      <c r="F2818" s="18">
        <v>2000</v>
      </c>
    </row>
    <row r="2819" spans="1:6" x14ac:dyDescent="0.3">
      <c r="A2819" s="17" t="s">
        <v>2626</v>
      </c>
      <c r="B2819" s="18"/>
      <c r="C2819" s="18"/>
      <c r="D2819" s="18"/>
      <c r="E2819" s="18">
        <v>2500</v>
      </c>
      <c r="F2819" s="18">
        <v>2500</v>
      </c>
    </row>
    <row r="2820" spans="1:6" x14ac:dyDescent="0.3">
      <c r="A2820" s="17" t="s">
        <v>2283</v>
      </c>
      <c r="B2820" s="18"/>
      <c r="C2820" s="18"/>
      <c r="D2820" s="18"/>
      <c r="E2820" s="18">
        <v>750</v>
      </c>
      <c r="F2820" s="18">
        <v>750</v>
      </c>
    </row>
    <row r="2821" spans="1:6" x14ac:dyDescent="0.3">
      <c r="A2821" s="17" t="s">
        <v>895</v>
      </c>
      <c r="B2821" s="18"/>
      <c r="C2821" s="18">
        <v>20000</v>
      </c>
      <c r="D2821" s="18"/>
      <c r="E2821" s="18"/>
      <c r="F2821" s="18">
        <v>20000</v>
      </c>
    </row>
    <row r="2822" spans="1:6" x14ac:dyDescent="0.3">
      <c r="A2822" s="17" t="s">
        <v>1732</v>
      </c>
      <c r="B2822" s="18"/>
      <c r="C2822" s="18">
        <v>1000</v>
      </c>
      <c r="D2822" s="18"/>
      <c r="E2822" s="18"/>
      <c r="F2822" s="18">
        <v>1000</v>
      </c>
    </row>
    <row r="2823" spans="1:6" x14ac:dyDescent="0.3">
      <c r="A2823" s="17" t="s">
        <v>1650</v>
      </c>
      <c r="B2823" s="18"/>
      <c r="C2823" s="18"/>
      <c r="D2823" s="18"/>
      <c r="E2823" s="18">
        <v>3800</v>
      </c>
      <c r="F2823" s="18">
        <v>3800</v>
      </c>
    </row>
    <row r="2824" spans="1:6" x14ac:dyDescent="0.3">
      <c r="A2824" s="17" t="s">
        <v>144</v>
      </c>
      <c r="B2824" s="18">
        <v>3000</v>
      </c>
      <c r="C2824" s="18"/>
      <c r="D2824" s="18"/>
      <c r="E2824" s="18"/>
      <c r="F2824" s="18">
        <v>3000</v>
      </c>
    </row>
    <row r="2825" spans="1:6" x14ac:dyDescent="0.3">
      <c r="A2825" s="17" t="s">
        <v>1023</v>
      </c>
      <c r="B2825" s="18"/>
      <c r="C2825" s="18"/>
      <c r="D2825" s="18"/>
      <c r="E2825" s="18">
        <v>2000</v>
      </c>
      <c r="F2825" s="18">
        <v>2000</v>
      </c>
    </row>
    <row r="2826" spans="1:6" x14ac:dyDescent="0.3">
      <c r="A2826" s="17" t="s">
        <v>836</v>
      </c>
      <c r="B2826" s="18"/>
      <c r="C2826" s="18"/>
      <c r="D2826" s="18"/>
      <c r="E2826" s="18">
        <v>2000</v>
      </c>
      <c r="F2826" s="18">
        <v>2000</v>
      </c>
    </row>
    <row r="2827" spans="1:6" x14ac:dyDescent="0.3">
      <c r="A2827" s="17" t="s">
        <v>2276</v>
      </c>
      <c r="B2827" s="18"/>
      <c r="C2827" s="18"/>
      <c r="D2827" s="18"/>
      <c r="E2827" s="18">
        <v>650</v>
      </c>
      <c r="F2827" s="18">
        <v>650</v>
      </c>
    </row>
    <row r="2828" spans="1:6" x14ac:dyDescent="0.3">
      <c r="A2828" s="17" t="s">
        <v>1655</v>
      </c>
      <c r="B2828" s="18"/>
      <c r="C2828" s="18"/>
      <c r="D2828" s="18"/>
      <c r="E2828" s="18">
        <v>1100</v>
      </c>
      <c r="F2828" s="18">
        <v>1100</v>
      </c>
    </row>
    <row r="2829" spans="1:6" x14ac:dyDescent="0.3">
      <c r="A2829" s="17" t="s">
        <v>3699</v>
      </c>
      <c r="B2829" s="18"/>
      <c r="C2829" s="18"/>
      <c r="D2829" s="18"/>
      <c r="E2829" s="18">
        <v>3000</v>
      </c>
      <c r="F2829" s="18">
        <v>3000</v>
      </c>
    </row>
    <row r="2830" spans="1:6" x14ac:dyDescent="0.3">
      <c r="A2830" s="17" t="s">
        <v>887</v>
      </c>
      <c r="B2830" s="18"/>
      <c r="C2830" s="18">
        <v>500</v>
      </c>
      <c r="D2830" s="18"/>
      <c r="E2830" s="18"/>
      <c r="F2830" s="18">
        <v>500</v>
      </c>
    </row>
    <row r="2831" spans="1:6" x14ac:dyDescent="0.3">
      <c r="A2831" s="17" t="s">
        <v>1369</v>
      </c>
      <c r="B2831" s="18"/>
      <c r="C2831" s="18"/>
      <c r="D2831" s="18"/>
      <c r="E2831" s="18">
        <v>5000</v>
      </c>
      <c r="F2831" s="18">
        <v>5000</v>
      </c>
    </row>
    <row r="2832" spans="1:6" x14ac:dyDescent="0.3">
      <c r="A2832" s="17" t="s">
        <v>2242</v>
      </c>
      <c r="B2832" s="18"/>
      <c r="C2832" s="18"/>
      <c r="D2832" s="18"/>
      <c r="E2832" s="18">
        <v>1000</v>
      </c>
      <c r="F2832" s="18">
        <v>1000</v>
      </c>
    </row>
    <row r="2833" spans="1:6" x14ac:dyDescent="0.3">
      <c r="A2833" s="17" t="s">
        <v>3809</v>
      </c>
      <c r="B2833" s="18"/>
      <c r="C2833" s="18"/>
      <c r="D2833" s="18"/>
      <c r="E2833" s="18">
        <v>2000</v>
      </c>
      <c r="F2833" s="18">
        <v>2000</v>
      </c>
    </row>
    <row r="2834" spans="1:6" x14ac:dyDescent="0.3">
      <c r="A2834" s="17" t="s">
        <v>3034</v>
      </c>
      <c r="B2834" s="18"/>
      <c r="C2834" s="18"/>
      <c r="D2834" s="18"/>
      <c r="E2834" s="18">
        <v>100000</v>
      </c>
      <c r="F2834" s="18">
        <v>100000</v>
      </c>
    </row>
    <row r="2835" spans="1:6" x14ac:dyDescent="0.3">
      <c r="A2835" s="17" t="s">
        <v>3004</v>
      </c>
      <c r="B2835" s="18"/>
      <c r="C2835" s="18"/>
      <c r="D2835" s="18"/>
      <c r="E2835" s="18">
        <v>40000</v>
      </c>
      <c r="F2835" s="18">
        <v>40000</v>
      </c>
    </row>
    <row r="2836" spans="1:6" x14ac:dyDescent="0.3">
      <c r="A2836" s="17" t="s">
        <v>2640</v>
      </c>
      <c r="B2836" s="18"/>
      <c r="C2836" s="18"/>
      <c r="D2836" s="18"/>
      <c r="E2836" s="18">
        <v>3000</v>
      </c>
      <c r="F2836" s="18">
        <v>3000</v>
      </c>
    </row>
    <row r="2837" spans="1:6" x14ac:dyDescent="0.3">
      <c r="A2837" s="17" t="s">
        <v>3123</v>
      </c>
      <c r="B2837" s="18">
        <v>125000</v>
      </c>
      <c r="C2837" s="18"/>
      <c r="D2837" s="18"/>
      <c r="E2837" s="18"/>
      <c r="F2837" s="18">
        <v>125000</v>
      </c>
    </row>
    <row r="2838" spans="1:6" x14ac:dyDescent="0.3">
      <c r="A2838" s="17" t="s">
        <v>3060</v>
      </c>
      <c r="B2838" s="18"/>
      <c r="C2838" s="18">
        <v>220000</v>
      </c>
      <c r="D2838" s="18"/>
      <c r="E2838" s="18"/>
      <c r="F2838" s="18">
        <v>220000</v>
      </c>
    </row>
    <row r="2839" spans="1:6" x14ac:dyDescent="0.3">
      <c r="A2839" s="17" t="s">
        <v>3090</v>
      </c>
      <c r="B2839" s="18"/>
      <c r="C2839" s="18">
        <v>225000</v>
      </c>
      <c r="D2839" s="18"/>
      <c r="E2839" s="18"/>
      <c r="F2839" s="18">
        <v>225000</v>
      </c>
    </row>
    <row r="2840" spans="1:6" x14ac:dyDescent="0.3">
      <c r="A2840" s="17" t="s">
        <v>2920</v>
      </c>
      <c r="B2840" s="18"/>
      <c r="C2840" s="18">
        <v>2500</v>
      </c>
      <c r="D2840" s="18"/>
      <c r="E2840" s="18"/>
      <c r="F2840" s="18">
        <v>2500</v>
      </c>
    </row>
    <row r="2841" spans="1:6" x14ac:dyDescent="0.3">
      <c r="A2841" s="17" t="s">
        <v>3036</v>
      </c>
      <c r="B2841" s="18"/>
      <c r="C2841" s="18"/>
      <c r="D2841" s="18"/>
      <c r="E2841" s="18">
        <v>25000</v>
      </c>
      <c r="F2841" s="18">
        <v>25000</v>
      </c>
    </row>
    <row r="2842" spans="1:6" x14ac:dyDescent="0.3">
      <c r="A2842" s="17" t="s">
        <v>3109</v>
      </c>
      <c r="B2842" s="18"/>
      <c r="C2842" s="18">
        <v>26500</v>
      </c>
      <c r="D2842" s="18"/>
      <c r="E2842" s="18"/>
      <c r="F2842" s="18">
        <v>26500</v>
      </c>
    </row>
    <row r="2843" spans="1:6" x14ac:dyDescent="0.3">
      <c r="A2843" s="17" t="s">
        <v>3271</v>
      </c>
      <c r="B2843" s="18"/>
      <c r="C2843" s="18"/>
      <c r="D2843" s="18"/>
      <c r="E2843" s="18">
        <v>1500</v>
      </c>
      <c r="F2843" s="18">
        <v>1500</v>
      </c>
    </row>
    <row r="2844" spans="1:6" x14ac:dyDescent="0.3">
      <c r="A2844" s="17" t="s">
        <v>3829</v>
      </c>
      <c r="B2844" s="18"/>
      <c r="C2844" s="18"/>
      <c r="D2844" s="18"/>
      <c r="E2844" s="18">
        <v>1200</v>
      </c>
      <c r="F2844" s="18">
        <v>1200</v>
      </c>
    </row>
    <row r="2845" spans="1:6" x14ac:dyDescent="0.3">
      <c r="A2845" s="17" t="s">
        <v>3917</v>
      </c>
      <c r="B2845" s="18"/>
      <c r="C2845" s="18">
        <v>2500</v>
      </c>
      <c r="D2845" s="18"/>
      <c r="E2845" s="18"/>
      <c r="F2845" s="18">
        <v>2500</v>
      </c>
    </row>
    <row r="2846" spans="1:6" x14ac:dyDescent="0.3">
      <c r="A2846" s="17" t="s">
        <v>2840</v>
      </c>
      <c r="B2846" s="18"/>
      <c r="C2846" s="18"/>
      <c r="D2846" s="18"/>
      <c r="E2846" s="18">
        <v>2500</v>
      </c>
      <c r="F2846" s="18">
        <v>2500</v>
      </c>
    </row>
    <row r="2847" spans="1:6" x14ac:dyDescent="0.3">
      <c r="A2847" s="17" t="s">
        <v>3965</v>
      </c>
      <c r="B2847" s="18"/>
      <c r="C2847" s="18">
        <v>5000</v>
      </c>
      <c r="D2847" s="18"/>
      <c r="E2847" s="18"/>
      <c r="F2847" s="18">
        <v>5000</v>
      </c>
    </row>
    <row r="2848" spans="1:6" x14ac:dyDescent="0.3">
      <c r="A2848" s="17" t="s">
        <v>1595</v>
      </c>
      <c r="B2848" s="18"/>
      <c r="C2848" s="18">
        <v>1000</v>
      </c>
      <c r="D2848" s="18"/>
      <c r="E2848" s="18"/>
      <c r="F2848" s="18">
        <v>1000</v>
      </c>
    </row>
    <row r="2849" spans="1:6" x14ac:dyDescent="0.3">
      <c r="A2849" s="17" t="s">
        <v>1583</v>
      </c>
      <c r="B2849" s="18"/>
      <c r="C2849" s="18">
        <v>1000</v>
      </c>
      <c r="D2849" s="18"/>
      <c r="E2849" s="18"/>
      <c r="F2849" s="18">
        <v>1000</v>
      </c>
    </row>
    <row r="2850" spans="1:6" x14ac:dyDescent="0.3">
      <c r="A2850" s="17" t="s">
        <v>1465</v>
      </c>
      <c r="B2850" s="18"/>
      <c r="C2850" s="18"/>
      <c r="D2850" s="18"/>
      <c r="E2850" s="18">
        <v>5000</v>
      </c>
      <c r="F2850" s="18">
        <v>5000</v>
      </c>
    </row>
    <row r="2851" spans="1:6" x14ac:dyDescent="0.3">
      <c r="A2851" s="17" t="s">
        <v>392</v>
      </c>
      <c r="B2851" s="18"/>
      <c r="C2851" s="18"/>
      <c r="D2851" s="18"/>
      <c r="E2851" s="18">
        <v>20000</v>
      </c>
      <c r="F2851" s="18">
        <v>20000</v>
      </c>
    </row>
    <row r="2852" spans="1:6" x14ac:dyDescent="0.3">
      <c r="A2852" s="17" t="s">
        <v>2967</v>
      </c>
      <c r="B2852" s="18"/>
      <c r="C2852" s="18"/>
      <c r="D2852" s="18"/>
      <c r="E2852" s="18">
        <v>5000</v>
      </c>
      <c r="F2852" s="18">
        <v>5000</v>
      </c>
    </row>
    <row r="2853" spans="1:6" x14ac:dyDescent="0.3">
      <c r="A2853" s="17" t="s">
        <v>3474</v>
      </c>
      <c r="B2853" s="18"/>
      <c r="C2853" s="18"/>
      <c r="D2853" s="18"/>
      <c r="E2853" s="18">
        <v>300</v>
      </c>
      <c r="F2853" s="18">
        <v>300</v>
      </c>
    </row>
    <row r="2854" spans="1:6" x14ac:dyDescent="0.3">
      <c r="A2854" s="17" t="s">
        <v>776</v>
      </c>
      <c r="B2854" s="18"/>
      <c r="C2854" s="18">
        <v>10000</v>
      </c>
      <c r="D2854" s="18"/>
      <c r="E2854" s="18"/>
      <c r="F2854" s="18">
        <v>10000</v>
      </c>
    </row>
    <row r="2855" spans="1:6" x14ac:dyDescent="0.3">
      <c r="A2855" s="17" t="s">
        <v>2132</v>
      </c>
      <c r="B2855" s="18"/>
      <c r="C2855" s="18">
        <v>500</v>
      </c>
      <c r="D2855" s="18"/>
      <c r="E2855" s="18"/>
      <c r="F2855" s="18">
        <v>500</v>
      </c>
    </row>
    <row r="2856" spans="1:6" x14ac:dyDescent="0.3">
      <c r="A2856" s="17" t="s">
        <v>3261</v>
      </c>
      <c r="B2856" s="18"/>
      <c r="C2856" s="18"/>
      <c r="D2856" s="18"/>
      <c r="E2856" s="18">
        <v>3300</v>
      </c>
      <c r="F2856" s="18">
        <v>3300</v>
      </c>
    </row>
    <row r="2857" spans="1:6" x14ac:dyDescent="0.3">
      <c r="A2857" s="17" t="s">
        <v>72</v>
      </c>
      <c r="B2857" s="18"/>
      <c r="C2857" s="18"/>
      <c r="D2857" s="18"/>
      <c r="E2857" s="18">
        <v>500</v>
      </c>
      <c r="F2857" s="18">
        <v>500</v>
      </c>
    </row>
    <row r="2858" spans="1:6" x14ac:dyDescent="0.3">
      <c r="A2858" s="17" t="s">
        <v>3099</v>
      </c>
      <c r="B2858" s="18"/>
      <c r="C2858" s="18">
        <v>2000</v>
      </c>
      <c r="D2858" s="18"/>
      <c r="E2858" s="18"/>
      <c r="F2858" s="18">
        <v>2000</v>
      </c>
    </row>
    <row r="2859" spans="1:6" x14ac:dyDescent="0.3">
      <c r="A2859" s="17" t="s">
        <v>2019</v>
      </c>
      <c r="B2859" s="18"/>
      <c r="C2859" s="18"/>
      <c r="D2859" s="18"/>
      <c r="E2859" s="18">
        <v>65000</v>
      </c>
      <c r="F2859" s="18">
        <v>65000</v>
      </c>
    </row>
    <row r="2860" spans="1:6" x14ac:dyDescent="0.3">
      <c r="A2860" s="17" t="s">
        <v>585</v>
      </c>
      <c r="B2860" s="18"/>
      <c r="C2860" s="18">
        <v>1000</v>
      </c>
      <c r="D2860" s="18"/>
      <c r="E2860" s="18"/>
      <c r="F2860" s="18">
        <v>1000</v>
      </c>
    </row>
    <row r="2861" spans="1:6" x14ac:dyDescent="0.3">
      <c r="A2861" s="17" t="s">
        <v>3347</v>
      </c>
      <c r="B2861" s="18"/>
      <c r="C2861" s="18"/>
      <c r="D2861" s="18"/>
      <c r="E2861" s="18">
        <v>2000</v>
      </c>
      <c r="F2861" s="18">
        <v>2000</v>
      </c>
    </row>
    <row r="2862" spans="1:6" x14ac:dyDescent="0.3">
      <c r="A2862" s="17" t="s">
        <v>2996</v>
      </c>
      <c r="B2862" s="18"/>
      <c r="C2862" s="18"/>
      <c r="D2862" s="18"/>
      <c r="E2862" s="18">
        <v>35000</v>
      </c>
      <c r="F2862" s="18">
        <v>35000</v>
      </c>
    </row>
    <row r="2863" spans="1:6" x14ac:dyDescent="0.3">
      <c r="A2863" s="17" t="s">
        <v>3404</v>
      </c>
      <c r="B2863" s="18"/>
      <c r="C2863" s="18"/>
      <c r="D2863" s="18"/>
      <c r="E2863" s="18">
        <v>350</v>
      </c>
      <c r="F2863" s="18">
        <v>350</v>
      </c>
    </row>
    <row r="2864" spans="1:6" x14ac:dyDescent="0.3">
      <c r="A2864" s="17" t="s">
        <v>2386</v>
      </c>
      <c r="B2864" s="18">
        <v>65000</v>
      </c>
      <c r="C2864" s="18"/>
      <c r="D2864" s="18"/>
      <c r="E2864" s="18"/>
      <c r="F2864" s="18">
        <v>65000</v>
      </c>
    </row>
    <row r="2865" spans="1:6" x14ac:dyDescent="0.3">
      <c r="A2865" s="17" t="s">
        <v>3659</v>
      </c>
      <c r="B2865" s="18"/>
      <c r="C2865" s="18"/>
      <c r="D2865" s="18"/>
      <c r="E2865" s="18">
        <v>8000</v>
      </c>
      <c r="F2865" s="18">
        <v>8000</v>
      </c>
    </row>
    <row r="2866" spans="1:6" x14ac:dyDescent="0.3">
      <c r="A2866" s="17" t="s">
        <v>2095</v>
      </c>
      <c r="B2866" s="18"/>
      <c r="C2866" s="18"/>
      <c r="D2866" s="18"/>
      <c r="E2866" s="18">
        <v>3500</v>
      </c>
      <c r="F2866" s="18">
        <v>3500</v>
      </c>
    </row>
    <row r="2867" spans="1:6" x14ac:dyDescent="0.3">
      <c r="A2867" s="17" t="s">
        <v>2564</v>
      </c>
      <c r="B2867" s="18">
        <v>40000</v>
      </c>
      <c r="C2867" s="18"/>
      <c r="D2867" s="18"/>
      <c r="E2867" s="18"/>
      <c r="F2867" s="18">
        <v>40000</v>
      </c>
    </row>
    <row r="2868" spans="1:6" x14ac:dyDescent="0.3">
      <c r="A2868" s="17" t="s">
        <v>1293</v>
      </c>
      <c r="B2868" s="18"/>
      <c r="C2868" s="18"/>
      <c r="D2868" s="18"/>
      <c r="E2868" s="18">
        <v>1700</v>
      </c>
      <c r="F2868" s="18">
        <v>1700</v>
      </c>
    </row>
    <row r="2869" spans="1:6" x14ac:dyDescent="0.3">
      <c r="A2869" s="17" t="s">
        <v>3504</v>
      </c>
      <c r="B2869" s="18"/>
      <c r="C2869" s="18"/>
      <c r="D2869" s="18"/>
      <c r="E2869" s="18">
        <v>2500</v>
      </c>
      <c r="F2869" s="18">
        <v>2500</v>
      </c>
    </row>
    <row r="2870" spans="1:6" x14ac:dyDescent="0.3">
      <c r="A2870" s="17" t="s">
        <v>88</v>
      </c>
      <c r="B2870" s="18"/>
      <c r="C2870" s="18"/>
      <c r="D2870" s="18"/>
      <c r="E2870" s="18">
        <v>6000</v>
      </c>
      <c r="F2870" s="18">
        <v>6000</v>
      </c>
    </row>
    <row r="2871" spans="1:6" x14ac:dyDescent="0.3">
      <c r="A2871" s="17" t="s">
        <v>2832</v>
      </c>
      <c r="B2871" s="18"/>
      <c r="C2871" s="18"/>
      <c r="D2871" s="18"/>
      <c r="E2871" s="18">
        <v>2500</v>
      </c>
      <c r="F2871" s="18">
        <v>2500</v>
      </c>
    </row>
    <row r="2872" spans="1:6" x14ac:dyDescent="0.3">
      <c r="A2872" s="17" t="s">
        <v>4054</v>
      </c>
      <c r="B2872" s="18"/>
      <c r="C2872" s="18">
        <v>3750</v>
      </c>
      <c r="D2872" s="18"/>
      <c r="E2872" s="18"/>
      <c r="F2872" s="18">
        <v>3750</v>
      </c>
    </row>
    <row r="2873" spans="1:6" x14ac:dyDescent="0.3">
      <c r="A2873" s="17" t="s">
        <v>548</v>
      </c>
      <c r="B2873" s="18"/>
      <c r="C2873" s="18">
        <v>7500</v>
      </c>
      <c r="D2873" s="18"/>
      <c r="E2873" s="18"/>
      <c r="F2873" s="18">
        <v>7500</v>
      </c>
    </row>
    <row r="2874" spans="1:6" x14ac:dyDescent="0.3">
      <c r="A2874" s="17" t="s">
        <v>714</v>
      </c>
      <c r="B2874" s="18"/>
      <c r="C2874" s="18">
        <v>25000</v>
      </c>
      <c r="D2874" s="18"/>
      <c r="E2874" s="18"/>
      <c r="F2874" s="18">
        <v>25000</v>
      </c>
    </row>
    <row r="2875" spans="1:6" x14ac:dyDescent="0.3">
      <c r="A2875" s="17" t="s">
        <v>612</v>
      </c>
      <c r="B2875" s="18">
        <v>80000</v>
      </c>
      <c r="C2875" s="18"/>
      <c r="D2875" s="18"/>
      <c r="E2875" s="18"/>
      <c r="F2875" s="18">
        <v>80000</v>
      </c>
    </row>
    <row r="2876" spans="1:6" x14ac:dyDescent="0.3">
      <c r="A2876" s="17" t="s">
        <v>3613</v>
      </c>
      <c r="B2876" s="18"/>
      <c r="C2876" s="18"/>
      <c r="D2876" s="18"/>
      <c r="E2876" s="18">
        <v>2500</v>
      </c>
      <c r="F2876" s="18">
        <v>2500</v>
      </c>
    </row>
    <row r="2877" spans="1:6" x14ac:dyDescent="0.3">
      <c r="A2877" s="17" t="s">
        <v>164</v>
      </c>
      <c r="B2877" s="18"/>
      <c r="C2877" s="18">
        <v>2800</v>
      </c>
      <c r="D2877" s="18"/>
      <c r="E2877" s="18"/>
      <c r="F2877" s="18">
        <v>2800</v>
      </c>
    </row>
    <row r="2878" spans="1:6" x14ac:dyDescent="0.3">
      <c r="A2878" s="17" t="s">
        <v>2380</v>
      </c>
      <c r="B2878" s="18">
        <v>30000</v>
      </c>
      <c r="C2878" s="18"/>
      <c r="D2878" s="18"/>
      <c r="E2878" s="18"/>
      <c r="F2878" s="18">
        <v>30000</v>
      </c>
    </row>
    <row r="2879" spans="1:6" x14ac:dyDescent="0.3">
      <c r="A2879" s="17" t="s">
        <v>2823</v>
      </c>
      <c r="B2879" s="18"/>
      <c r="C2879" s="18"/>
      <c r="D2879" s="18"/>
      <c r="E2879" s="18">
        <v>100</v>
      </c>
      <c r="F2879" s="18">
        <v>100</v>
      </c>
    </row>
    <row r="2880" spans="1:6" x14ac:dyDescent="0.3">
      <c r="A2880" s="17" t="s">
        <v>554</v>
      </c>
      <c r="B2880" s="18"/>
      <c r="C2880" s="18">
        <v>25000</v>
      </c>
      <c r="D2880" s="18"/>
      <c r="E2880" s="18"/>
      <c r="F2880" s="18">
        <v>25000</v>
      </c>
    </row>
    <row r="2881" spans="1:6" x14ac:dyDescent="0.3">
      <c r="A2881" s="17" t="s">
        <v>957</v>
      </c>
      <c r="B2881" s="18"/>
      <c r="C2881" s="18">
        <v>50000</v>
      </c>
      <c r="D2881" s="18"/>
      <c r="E2881" s="18"/>
      <c r="F2881" s="18">
        <v>50000</v>
      </c>
    </row>
    <row r="2882" spans="1:6" x14ac:dyDescent="0.3">
      <c r="A2882" s="17" t="s">
        <v>3782</v>
      </c>
      <c r="B2882" s="18"/>
      <c r="C2882" s="18"/>
      <c r="D2882" s="18"/>
      <c r="E2882" s="18">
        <v>2000</v>
      </c>
      <c r="F2882" s="18">
        <v>2000</v>
      </c>
    </row>
    <row r="2883" spans="1:6" x14ac:dyDescent="0.3">
      <c r="A2883" s="17" t="s">
        <v>3721</v>
      </c>
      <c r="B2883" s="18"/>
      <c r="C2883" s="18"/>
      <c r="D2883" s="18"/>
      <c r="E2883" s="18">
        <v>4300</v>
      </c>
      <c r="F2883" s="18">
        <v>4300</v>
      </c>
    </row>
    <row r="2884" spans="1:6" x14ac:dyDescent="0.3">
      <c r="A2884" s="17" t="s">
        <v>2555</v>
      </c>
      <c r="B2884" s="18"/>
      <c r="C2884" s="18"/>
      <c r="D2884" s="18"/>
      <c r="E2884" s="18">
        <v>2000</v>
      </c>
      <c r="F2884" s="18">
        <v>2000</v>
      </c>
    </row>
    <row r="2885" spans="1:6" x14ac:dyDescent="0.3">
      <c r="A2885" s="17" t="s">
        <v>3496</v>
      </c>
      <c r="B2885" s="18"/>
      <c r="C2885" s="18"/>
      <c r="D2885" s="18"/>
      <c r="E2885" s="18">
        <v>1551</v>
      </c>
      <c r="F2885" s="18">
        <v>1551</v>
      </c>
    </row>
    <row r="2886" spans="1:6" x14ac:dyDescent="0.3">
      <c r="A2886" s="17" t="s">
        <v>3254</v>
      </c>
      <c r="B2886" s="18"/>
      <c r="C2886" s="18"/>
      <c r="D2886" s="18"/>
      <c r="E2886" s="18">
        <v>13000</v>
      </c>
      <c r="F2886" s="18">
        <v>13000</v>
      </c>
    </row>
    <row r="2887" spans="1:6" x14ac:dyDescent="0.3">
      <c r="A2887" s="17" t="s">
        <v>3512</v>
      </c>
      <c r="B2887" s="18"/>
      <c r="C2887" s="18"/>
      <c r="D2887" s="18"/>
      <c r="E2887" s="18">
        <v>2800</v>
      </c>
      <c r="F2887" s="18">
        <v>2800</v>
      </c>
    </row>
    <row r="2888" spans="1:6" x14ac:dyDescent="0.3">
      <c r="A2888" s="17" t="s">
        <v>1267</v>
      </c>
      <c r="B2888" s="18"/>
      <c r="C2888" s="18"/>
      <c r="D2888" s="18"/>
      <c r="E2888" s="18">
        <v>9500</v>
      </c>
      <c r="F2888" s="18">
        <v>9500</v>
      </c>
    </row>
    <row r="2889" spans="1:6" x14ac:dyDescent="0.3">
      <c r="A2889" s="17" t="s">
        <v>125</v>
      </c>
      <c r="B2889" s="18">
        <v>55000</v>
      </c>
      <c r="C2889" s="18"/>
      <c r="D2889" s="18"/>
      <c r="E2889" s="18"/>
      <c r="F2889" s="18">
        <v>55000</v>
      </c>
    </row>
    <row r="2890" spans="1:6" x14ac:dyDescent="0.3">
      <c r="A2890" s="17" t="s">
        <v>2745</v>
      </c>
      <c r="B2890" s="18"/>
      <c r="C2890" s="18">
        <v>8000</v>
      </c>
      <c r="D2890" s="18"/>
      <c r="E2890" s="18"/>
      <c r="F2890" s="18">
        <v>8000</v>
      </c>
    </row>
    <row r="2891" spans="1:6" x14ac:dyDescent="0.3">
      <c r="A2891" s="17" t="s">
        <v>1314</v>
      </c>
      <c r="B2891" s="18">
        <v>40000</v>
      </c>
      <c r="C2891" s="18"/>
      <c r="D2891" s="18"/>
      <c r="E2891" s="18"/>
      <c r="F2891" s="18">
        <v>40000</v>
      </c>
    </row>
    <row r="2892" spans="1:6" x14ac:dyDescent="0.3">
      <c r="A2892" s="17" t="s">
        <v>3317</v>
      </c>
      <c r="B2892" s="18"/>
      <c r="C2892" s="18"/>
      <c r="D2892" s="18"/>
      <c r="E2892" s="18">
        <v>1050</v>
      </c>
      <c r="F2892" s="18">
        <v>1050</v>
      </c>
    </row>
    <row r="2893" spans="1:6" x14ac:dyDescent="0.3">
      <c r="A2893" s="17" t="s">
        <v>3135</v>
      </c>
      <c r="B2893" s="18"/>
      <c r="C2893" s="18"/>
      <c r="D2893" s="18">
        <v>777</v>
      </c>
      <c r="E2893" s="18"/>
      <c r="F2893" s="18">
        <v>777</v>
      </c>
    </row>
    <row r="2894" spans="1:6" x14ac:dyDescent="0.3">
      <c r="A2894" s="17" t="s">
        <v>3595</v>
      </c>
      <c r="B2894" s="18"/>
      <c r="C2894" s="18"/>
      <c r="D2894" s="18"/>
      <c r="E2894" s="18">
        <v>1100</v>
      </c>
      <c r="F2894" s="18">
        <v>1100</v>
      </c>
    </row>
    <row r="2895" spans="1:6" x14ac:dyDescent="0.3">
      <c r="A2895" s="17" t="s">
        <v>846</v>
      </c>
      <c r="B2895" s="18"/>
      <c r="C2895" s="18"/>
      <c r="D2895" s="18"/>
      <c r="E2895" s="18">
        <v>5000</v>
      </c>
      <c r="F2895" s="18">
        <v>5000</v>
      </c>
    </row>
    <row r="2896" spans="1:6" x14ac:dyDescent="0.3">
      <c r="A2896" s="17" t="s">
        <v>2296</v>
      </c>
      <c r="B2896" s="18"/>
      <c r="C2896" s="18"/>
      <c r="D2896" s="18"/>
      <c r="E2896" s="18">
        <v>1200</v>
      </c>
      <c r="F2896" s="18">
        <v>1200</v>
      </c>
    </row>
    <row r="2897" spans="1:6" x14ac:dyDescent="0.3">
      <c r="A2897" s="17" t="s">
        <v>1838</v>
      </c>
      <c r="B2897" s="18"/>
      <c r="C2897" s="18"/>
      <c r="D2897" s="18"/>
      <c r="E2897" s="18">
        <v>600</v>
      </c>
      <c r="F2897" s="18">
        <v>600</v>
      </c>
    </row>
    <row r="2898" spans="1:6" x14ac:dyDescent="0.3">
      <c r="A2898" s="17" t="s">
        <v>3054</v>
      </c>
      <c r="B2898" s="18"/>
      <c r="C2898" s="18">
        <v>300</v>
      </c>
      <c r="D2898" s="18"/>
      <c r="E2898" s="18"/>
      <c r="F2898" s="18">
        <v>300</v>
      </c>
    </row>
    <row r="2899" spans="1:6" x14ac:dyDescent="0.3">
      <c r="A2899" s="17" t="s">
        <v>1950</v>
      </c>
      <c r="B2899" s="18"/>
      <c r="C2899" s="18"/>
      <c r="D2899" s="18"/>
      <c r="E2899" s="18">
        <v>50000</v>
      </c>
      <c r="F2899" s="18">
        <v>50000</v>
      </c>
    </row>
    <row r="2900" spans="1:6" x14ac:dyDescent="0.3">
      <c r="A2900" s="17" t="s">
        <v>3222</v>
      </c>
      <c r="B2900" s="18"/>
      <c r="C2900" s="18"/>
      <c r="D2900" s="18"/>
      <c r="E2900" s="18">
        <v>2500</v>
      </c>
      <c r="F2900" s="18">
        <v>2500</v>
      </c>
    </row>
    <row r="2901" spans="1:6" x14ac:dyDescent="0.3">
      <c r="A2901" s="17" t="s">
        <v>3731</v>
      </c>
      <c r="B2901" s="18"/>
      <c r="C2901" s="18">
        <v>1500</v>
      </c>
      <c r="D2901" s="18"/>
      <c r="E2901" s="18"/>
      <c r="F2901" s="18">
        <v>1500</v>
      </c>
    </row>
    <row r="2902" spans="1:6" x14ac:dyDescent="0.3">
      <c r="A2902" s="17" t="s">
        <v>1421</v>
      </c>
      <c r="B2902" s="18"/>
      <c r="C2902" s="18">
        <v>110</v>
      </c>
      <c r="D2902" s="18"/>
      <c r="E2902" s="18"/>
      <c r="F2902" s="18">
        <v>110</v>
      </c>
    </row>
    <row r="2903" spans="1:6" x14ac:dyDescent="0.3">
      <c r="A2903" s="17" t="s">
        <v>4011</v>
      </c>
      <c r="B2903" s="18"/>
      <c r="C2903" s="18">
        <v>7000</v>
      </c>
      <c r="D2903" s="18"/>
      <c r="E2903" s="18"/>
      <c r="F2903" s="18">
        <v>7000</v>
      </c>
    </row>
    <row r="2904" spans="1:6" x14ac:dyDescent="0.3">
      <c r="A2904" s="17" t="s">
        <v>2961</v>
      </c>
      <c r="B2904" s="18"/>
      <c r="C2904" s="18"/>
      <c r="D2904" s="18"/>
      <c r="E2904" s="18">
        <v>5000</v>
      </c>
      <c r="F2904" s="18">
        <v>5000</v>
      </c>
    </row>
    <row r="2905" spans="1:6" x14ac:dyDescent="0.3">
      <c r="A2905" s="17" t="s">
        <v>3509</v>
      </c>
      <c r="B2905" s="18"/>
      <c r="C2905" s="18"/>
      <c r="D2905" s="18"/>
      <c r="E2905" s="18">
        <v>900</v>
      </c>
      <c r="F2905" s="18">
        <v>900</v>
      </c>
    </row>
    <row r="2906" spans="1:6" x14ac:dyDescent="0.3">
      <c r="A2906" s="17" t="s">
        <v>3830</v>
      </c>
      <c r="B2906" s="18"/>
      <c r="C2906" s="18"/>
      <c r="D2906" s="18"/>
      <c r="E2906" s="18">
        <v>1200</v>
      </c>
      <c r="F2906" s="18">
        <v>1200</v>
      </c>
    </row>
    <row r="2907" spans="1:6" x14ac:dyDescent="0.3">
      <c r="A2907" s="17" t="s">
        <v>539</v>
      </c>
      <c r="B2907" s="18"/>
      <c r="C2907" s="18"/>
      <c r="D2907" s="18"/>
      <c r="E2907" s="18">
        <v>5000</v>
      </c>
      <c r="F2907" s="18">
        <v>5000</v>
      </c>
    </row>
    <row r="2908" spans="1:6" x14ac:dyDescent="0.3">
      <c r="A2908" s="17" t="s">
        <v>3941</v>
      </c>
      <c r="B2908" s="18"/>
      <c r="C2908" s="18">
        <v>5000</v>
      </c>
      <c r="D2908" s="18"/>
      <c r="E2908" s="18"/>
      <c r="F2908" s="18">
        <v>5000</v>
      </c>
    </row>
    <row r="2909" spans="1:6" x14ac:dyDescent="0.3">
      <c r="A2909" s="17" t="s">
        <v>3955</v>
      </c>
      <c r="B2909" s="18"/>
      <c r="C2909" s="18">
        <v>2000</v>
      </c>
      <c r="D2909" s="18"/>
      <c r="E2909" s="18"/>
      <c r="F2909" s="18">
        <v>2000</v>
      </c>
    </row>
    <row r="2910" spans="1:6" x14ac:dyDescent="0.3">
      <c r="A2910" s="17" t="s">
        <v>3544</v>
      </c>
      <c r="B2910" s="18"/>
      <c r="C2910" s="18"/>
      <c r="D2910" s="18"/>
      <c r="E2910" s="18">
        <v>250</v>
      </c>
      <c r="F2910" s="18">
        <v>250</v>
      </c>
    </row>
    <row r="2911" spans="1:6" x14ac:dyDescent="0.3">
      <c r="A2911" s="17" t="s">
        <v>3346</v>
      </c>
      <c r="B2911" s="18"/>
      <c r="C2911" s="18"/>
      <c r="D2911" s="18"/>
      <c r="E2911" s="18">
        <v>1500</v>
      </c>
      <c r="F2911" s="18">
        <v>1500</v>
      </c>
    </row>
    <row r="2912" spans="1:6" x14ac:dyDescent="0.3">
      <c r="A2912" s="17" t="s">
        <v>3620</v>
      </c>
      <c r="B2912" s="18"/>
      <c r="C2912" s="18"/>
      <c r="D2912" s="18"/>
      <c r="E2912" s="18">
        <v>1000</v>
      </c>
      <c r="F2912" s="18">
        <v>1000</v>
      </c>
    </row>
    <row r="2913" spans="1:6" x14ac:dyDescent="0.3">
      <c r="A2913" s="17" t="s">
        <v>3918</v>
      </c>
      <c r="B2913" s="18"/>
      <c r="C2913" s="18">
        <v>3000</v>
      </c>
      <c r="D2913" s="18"/>
      <c r="E2913" s="18"/>
      <c r="F2913" s="18">
        <v>3000</v>
      </c>
    </row>
    <row r="2914" spans="1:6" x14ac:dyDescent="0.3">
      <c r="A2914" s="17" t="s">
        <v>3839</v>
      </c>
      <c r="B2914" s="18"/>
      <c r="C2914" s="18">
        <v>5000</v>
      </c>
      <c r="D2914" s="18"/>
      <c r="E2914" s="18"/>
      <c r="F2914" s="18">
        <v>5000</v>
      </c>
    </row>
    <row r="2915" spans="1:6" x14ac:dyDescent="0.3">
      <c r="A2915" s="17" t="s">
        <v>1234</v>
      </c>
      <c r="B2915" s="18">
        <v>1000</v>
      </c>
      <c r="C2915" s="18"/>
      <c r="D2915" s="18"/>
      <c r="E2915" s="18"/>
      <c r="F2915" s="18">
        <v>1000</v>
      </c>
    </row>
    <row r="2916" spans="1:6" x14ac:dyDescent="0.3">
      <c r="A2916" s="17" t="s">
        <v>692</v>
      </c>
      <c r="B2916" s="18"/>
      <c r="C2916" s="18">
        <v>50000</v>
      </c>
      <c r="D2916" s="18"/>
      <c r="E2916" s="18"/>
      <c r="F2916" s="18">
        <v>50000</v>
      </c>
    </row>
    <row r="2917" spans="1:6" x14ac:dyDescent="0.3">
      <c r="A2917" s="17" t="s">
        <v>1036</v>
      </c>
      <c r="B2917" s="18"/>
      <c r="C2917" s="18"/>
      <c r="D2917" s="18"/>
      <c r="E2917" s="18">
        <v>4600</v>
      </c>
      <c r="F2917" s="18">
        <v>4600</v>
      </c>
    </row>
    <row r="2918" spans="1:6" x14ac:dyDescent="0.3">
      <c r="A2918" s="17" t="s">
        <v>1348</v>
      </c>
      <c r="B2918" s="18"/>
      <c r="C2918" s="18"/>
      <c r="D2918" s="18"/>
      <c r="E2918" s="18">
        <v>2500</v>
      </c>
      <c r="F2918" s="18">
        <v>2500</v>
      </c>
    </row>
    <row r="2919" spans="1:6" x14ac:dyDescent="0.3">
      <c r="A2919" s="17" t="s">
        <v>3469</v>
      </c>
      <c r="B2919" s="18"/>
      <c r="C2919" s="18"/>
      <c r="D2919" s="18"/>
      <c r="E2919" s="18">
        <v>250</v>
      </c>
      <c r="F2919" s="18">
        <v>250</v>
      </c>
    </row>
    <row r="2920" spans="1:6" x14ac:dyDescent="0.3">
      <c r="A2920" s="17" t="s">
        <v>3463</v>
      </c>
      <c r="B2920" s="18"/>
      <c r="C2920" s="18"/>
      <c r="D2920" s="18"/>
      <c r="E2920" s="18">
        <v>5000</v>
      </c>
      <c r="F2920" s="18">
        <v>5000</v>
      </c>
    </row>
    <row r="2921" spans="1:6" x14ac:dyDescent="0.3">
      <c r="A2921" s="17" t="s">
        <v>2400</v>
      </c>
      <c r="B2921" s="18">
        <v>13000</v>
      </c>
      <c r="C2921" s="18"/>
      <c r="D2921" s="18"/>
      <c r="E2921" s="18"/>
      <c r="F2921" s="18">
        <v>13000</v>
      </c>
    </row>
    <row r="2922" spans="1:6" x14ac:dyDescent="0.3">
      <c r="A2922" s="17" t="s">
        <v>450</v>
      </c>
      <c r="B2922" s="18"/>
      <c r="C2922" s="18">
        <v>2000</v>
      </c>
      <c r="D2922" s="18"/>
      <c r="E2922" s="18"/>
      <c r="F2922" s="18">
        <v>2000</v>
      </c>
    </row>
    <row r="2923" spans="1:6" x14ac:dyDescent="0.3">
      <c r="A2923" s="17" t="s">
        <v>3039</v>
      </c>
      <c r="B2923" s="18"/>
      <c r="C2923" s="18"/>
      <c r="D2923" s="18"/>
      <c r="E2923" s="18">
        <v>20000</v>
      </c>
      <c r="F2923" s="18">
        <v>20000</v>
      </c>
    </row>
    <row r="2924" spans="1:6" x14ac:dyDescent="0.3">
      <c r="A2924" s="17" t="s">
        <v>757</v>
      </c>
      <c r="B2924" s="18"/>
      <c r="C2924" s="18"/>
      <c r="D2924" s="18"/>
      <c r="E2924" s="18">
        <v>700</v>
      </c>
      <c r="F2924" s="18">
        <v>700</v>
      </c>
    </row>
    <row r="2925" spans="1:6" x14ac:dyDescent="0.3">
      <c r="A2925" s="17" t="s">
        <v>3886</v>
      </c>
      <c r="B2925" s="18"/>
      <c r="C2925" s="18">
        <v>8000</v>
      </c>
      <c r="D2925" s="18"/>
      <c r="E2925" s="18"/>
      <c r="F2925" s="18">
        <v>8000</v>
      </c>
    </row>
    <row r="2926" spans="1:6" x14ac:dyDescent="0.3">
      <c r="A2926" s="17" t="s">
        <v>1718</v>
      </c>
      <c r="B2926" s="18"/>
      <c r="C2926" s="18">
        <v>3265</v>
      </c>
      <c r="D2926" s="18"/>
      <c r="E2926" s="18"/>
      <c r="F2926" s="18">
        <v>3265</v>
      </c>
    </row>
    <row r="2927" spans="1:6" x14ac:dyDescent="0.3">
      <c r="A2927" s="17" t="s">
        <v>658</v>
      </c>
      <c r="B2927" s="18"/>
      <c r="C2927" s="18"/>
      <c r="D2927" s="18"/>
      <c r="E2927" s="18">
        <v>15000</v>
      </c>
      <c r="F2927" s="18">
        <v>15000</v>
      </c>
    </row>
    <row r="2928" spans="1:6" x14ac:dyDescent="0.3">
      <c r="A2928" s="17" t="s">
        <v>3869</v>
      </c>
      <c r="B2928" s="18">
        <v>15000</v>
      </c>
      <c r="C2928" s="18"/>
      <c r="D2928" s="18"/>
      <c r="E2928" s="18"/>
      <c r="F2928" s="18">
        <v>15000</v>
      </c>
    </row>
    <row r="2929" spans="1:6" x14ac:dyDescent="0.3">
      <c r="A2929" s="17" t="s">
        <v>517</v>
      </c>
      <c r="B2929" s="18"/>
      <c r="C2929" s="18">
        <v>5000</v>
      </c>
      <c r="D2929" s="18"/>
      <c r="E2929" s="18"/>
      <c r="F2929" s="18">
        <v>5000</v>
      </c>
    </row>
    <row r="2930" spans="1:6" x14ac:dyDescent="0.3">
      <c r="A2930" s="17" t="s">
        <v>3193</v>
      </c>
      <c r="B2930" s="18"/>
      <c r="C2930" s="18">
        <v>5000</v>
      </c>
      <c r="D2930" s="18"/>
      <c r="E2930" s="18"/>
      <c r="F2930" s="18">
        <v>5000</v>
      </c>
    </row>
    <row r="2931" spans="1:6" x14ac:dyDescent="0.3">
      <c r="A2931" s="17" t="s">
        <v>1216</v>
      </c>
      <c r="B2931" s="18"/>
      <c r="C2931" s="18"/>
      <c r="D2931" s="18"/>
      <c r="E2931" s="18">
        <v>5000</v>
      </c>
      <c r="F2931" s="18">
        <v>5000</v>
      </c>
    </row>
    <row r="2932" spans="1:6" x14ac:dyDescent="0.3">
      <c r="A2932" s="17" t="s">
        <v>3053</v>
      </c>
      <c r="B2932" s="18"/>
      <c r="C2932" s="18">
        <v>10000</v>
      </c>
      <c r="D2932" s="18"/>
      <c r="E2932" s="18"/>
      <c r="F2932" s="18">
        <v>10000</v>
      </c>
    </row>
    <row r="2933" spans="1:6" x14ac:dyDescent="0.3">
      <c r="A2933" s="17" t="s">
        <v>3642</v>
      </c>
      <c r="B2933" s="18"/>
      <c r="C2933" s="18">
        <v>5000</v>
      </c>
      <c r="D2933" s="18"/>
      <c r="E2933" s="18"/>
      <c r="F2933" s="18">
        <v>5000</v>
      </c>
    </row>
    <row r="2934" spans="1:6" x14ac:dyDescent="0.3">
      <c r="A2934" s="17" t="s">
        <v>1990</v>
      </c>
      <c r="B2934" s="18"/>
      <c r="C2934" s="18">
        <v>5000</v>
      </c>
      <c r="D2934" s="18"/>
      <c r="E2934" s="18"/>
      <c r="F2934" s="18">
        <v>5000</v>
      </c>
    </row>
    <row r="2935" spans="1:6" x14ac:dyDescent="0.3">
      <c r="A2935" s="17" t="s">
        <v>446</v>
      </c>
      <c r="B2935" s="18"/>
      <c r="C2935" s="18">
        <v>60000</v>
      </c>
      <c r="D2935" s="18"/>
      <c r="E2935" s="18"/>
      <c r="F2935" s="18">
        <v>60000</v>
      </c>
    </row>
    <row r="2936" spans="1:6" x14ac:dyDescent="0.3">
      <c r="A2936" s="17" t="s">
        <v>808</v>
      </c>
      <c r="B2936" s="18"/>
      <c r="C2936" s="18"/>
      <c r="D2936" s="18"/>
      <c r="E2936" s="18">
        <v>4000</v>
      </c>
      <c r="F2936" s="18">
        <v>4000</v>
      </c>
    </row>
    <row r="2937" spans="1:6" x14ac:dyDescent="0.3">
      <c r="A2937" s="17" t="s">
        <v>224</v>
      </c>
      <c r="B2937" s="18"/>
      <c r="C2937" s="18">
        <v>1000</v>
      </c>
      <c r="D2937" s="18"/>
      <c r="E2937" s="18"/>
      <c r="F2937" s="18">
        <v>1000</v>
      </c>
    </row>
    <row r="2938" spans="1:6" x14ac:dyDescent="0.3">
      <c r="A2938" s="17" t="s">
        <v>3694</v>
      </c>
      <c r="B2938" s="18"/>
      <c r="C2938" s="18"/>
      <c r="D2938" s="18"/>
      <c r="E2938" s="18">
        <v>2000</v>
      </c>
      <c r="F2938" s="18">
        <v>2000</v>
      </c>
    </row>
    <row r="2939" spans="1:6" x14ac:dyDescent="0.3">
      <c r="A2939" s="17" t="s">
        <v>735</v>
      </c>
      <c r="B2939" s="18"/>
      <c r="C2939" s="18"/>
      <c r="D2939" s="18"/>
      <c r="E2939" s="18">
        <v>8500</v>
      </c>
      <c r="F2939" s="18">
        <v>8500</v>
      </c>
    </row>
    <row r="2940" spans="1:6" x14ac:dyDescent="0.3">
      <c r="A2940" s="17" t="s">
        <v>457</v>
      </c>
      <c r="B2940" s="18"/>
      <c r="C2940" s="18">
        <v>8888</v>
      </c>
      <c r="D2940" s="18"/>
      <c r="E2940" s="18"/>
      <c r="F2940" s="18">
        <v>8888</v>
      </c>
    </row>
    <row r="2941" spans="1:6" x14ac:dyDescent="0.3">
      <c r="A2941" s="17" t="s">
        <v>477</v>
      </c>
      <c r="B2941" s="18"/>
      <c r="C2941" s="18">
        <v>220000</v>
      </c>
      <c r="D2941" s="18"/>
      <c r="E2941" s="18"/>
      <c r="F2941" s="18">
        <v>220000</v>
      </c>
    </row>
    <row r="2942" spans="1:6" x14ac:dyDescent="0.3">
      <c r="A2942" s="17" t="s">
        <v>693</v>
      </c>
      <c r="B2942" s="18"/>
      <c r="C2942" s="18">
        <v>20000</v>
      </c>
      <c r="D2942" s="18"/>
      <c r="E2942" s="18"/>
      <c r="F2942" s="18">
        <v>20000</v>
      </c>
    </row>
    <row r="2943" spans="1:6" x14ac:dyDescent="0.3">
      <c r="A2943" s="17" t="s">
        <v>1442</v>
      </c>
      <c r="B2943" s="18"/>
      <c r="C2943" s="18">
        <v>180000</v>
      </c>
      <c r="D2943" s="18"/>
      <c r="E2943" s="18"/>
      <c r="F2943" s="18">
        <v>180000</v>
      </c>
    </row>
    <row r="2944" spans="1:6" x14ac:dyDescent="0.3">
      <c r="A2944" s="17" t="s">
        <v>178</v>
      </c>
      <c r="B2944" s="18"/>
      <c r="C2944" s="18">
        <v>1500</v>
      </c>
      <c r="D2944" s="18"/>
      <c r="E2944" s="18"/>
      <c r="F2944" s="18">
        <v>1500</v>
      </c>
    </row>
    <row r="2945" spans="1:6" x14ac:dyDescent="0.3">
      <c r="A2945" s="17" t="s">
        <v>3510</v>
      </c>
      <c r="B2945" s="18"/>
      <c r="C2945" s="18"/>
      <c r="D2945" s="18"/>
      <c r="E2945" s="18">
        <v>1500</v>
      </c>
      <c r="F2945" s="18">
        <v>1500</v>
      </c>
    </row>
    <row r="2946" spans="1:6" x14ac:dyDescent="0.3">
      <c r="A2946" s="17" t="s">
        <v>3032</v>
      </c>
      <c r="B2946" s="18"/>
      <c r="C2946" s="18"/>
      <c r="D2946" s="18"/>
      <c r="E2946" s="18">
        <v>1000</v>
      </c>
      <c r="F2946" s="18">
        <v>1000</v>
      </c>
    </row>
    <row r="2947" spans="1:6" x14ac:dyDescent="0.3">
      <c r="A2947" s="17" t="s">
        <v>780</v>
      </c>
      <c r="B2947" s="18"/>
      <c r="C2947" s="18">
        <v>15000</v>
      </c>
      <c r="D2947" s="18"/>
      <c r="E2947" s="18"/>
      <c r="F2947" s="18">
        <v>15000</v>
      </c>
    </row>
    <row r="2948" spans="1:6" x14ac:dyDescent="0.3">
      <c r="A2948" s="17" t="s">
        <v>648</v>
      </c>
      <c r="B2948" s="18"/>
      <c r="C2948" s="18"/>
      <c r="D2948" s="18"/>
      <c r="E2948" s="18">
        <v>2000</v>
      </c>
      <c r="F2948" s="18">
        <v>2000</v>
      </c>
    </row>
    <row r="2949" spans="1:6" x14ac:dyDescent="0.3">
      <c r="A2949" s="17" t="s">
        <v>1526</v>
      </c>
      <c r="B2949" s="18"/>
      <c r="C2949" s="18"/>
      <c r="D2949" s="18"/>
      <c r="E2949" s="18">
        <v>2600</v>
      </c>
      <c r="F2949" s="18">
        <v>2600</v>
      </c>
    </row>
    <row r="2950" spans="1:6" x14ac:dyDescent="0.3">
      <c r="A2950" s="17" t="s">
        <v>2508</v>
      </c>
      <c r="B2950" s="18"/>
      <c r="C2950" s="18">
        <v>20000</v>
      </c>
      <c r="D2950" s="18"/>
      <c r="E2950" s="18"/>
      <c r="F2950" s="18">
        <v>20000</v>
      </c>
    </row>
    <row r="2951" spans="1:6" x14ac:dyDescent="0.3">
      <c r="A2951" s="17" t="s">
        <v>1881</v>
      </c>
      <c r="B2951" s="18"/>
      <c r="C2951" s="18">
        <v>5000</v>
      </c>
      <c r="D2951" s="18"/>
      <c r="E2951" s="18"/>
      <c r="F2951" s="18">
        <v>5000</v>
      </c>
    </row>
    <row r="2952" spans="1:6" x14ac:dyDescent="0.3">
      <c r="A2952" s="17" t="s">
        <v>1169</v>
      </c>
      <c r="B2952" s="18"/>
      <c r="C2952" s="18">
        <v>18000</v>
      </c>
      <c r="D2952" s="18"/>
      <c r="E2952" s="18"/>
      <c r="F2952" s="18">
        <v>18000</v>
      </c>
    </row>
    <row r="2953" spans="1:6" x14ac:dyDescent="0.3">
      <c r="A2953" s="17" t="s">
        <v>1666</v>
      </c>
      <c r="B2953" s="18"/>
      <c r="C2953" s="18"/>
      <c r="D2953" s="18"/>
      <c r="E2953" s="18">
        <v>3500</v>
      </c>
      <c r="F2953" s="18">
        <v>3500</v>
      </c>
    </row>
    <row r="2954" spans="1:6" x14ac:dyDescent="0.3">
      <c r="A2954" s="17" t="s">
        <v>2846</v>
      </c>
      <c r="B2954" s="18"/>
      <c r="C2954" s="18">
        <v>8000</v>
      </c>
      <c r="D2954" s="18"/>
      <c r="E2954" s="18"/>
      <c r="F2954" s="18">
        <v>8000</v>
      </c>
    </row>
    <row r="2955" spans="1:6" x14ac:dyDescent="0.3">
      <c r="A2955" s="17" t="s">
        <v>734</v>
      </c>
      <c r="B2955" s="18"/>
      <c r="C2955" s="18"/>
      <c r="D2955" s="18"/>
      <c r="E2955" s="18">
        <v>2500</v>
      </c>
      <c r="F2955" s="18">
        <v>2500</v>
      </c>
    </row>
    <row r="2956" spans="1:6" x14ac:dyDescent="0.3">
      <c r="A2956" s="17" t="s">
        <v>3621</v>
      </c>
      <c r="B2956" s="18"/>
      <c r="C2956" s="18"/>
      <c r="D2956" s="18"/>
      <c r="E2956" s="18">
        <v>2500</v>
      </c>
      <c r="F2956" s="18">
        <v>2500</v>
      </c>
    </row>
    <row r="2957" spans="1:6" x14ac:dyDescent="0.3">
      <c r="A2957" s="17" t="s">
        <v>1692</v>
      </c>
      <c r="B2957" s="18"/>
      <c r="C2957" s="18"/>
      <c r="D2957" s="18">
        <v>30000</v>
      </c>
      <c r="E2957" s="18"/>
      <c r="F2957" s="18">
        <v>30000</v>
      </c>
    </row>
    <row r="2958" spans="1:6" x14ac:dyDescent="0.3">
      <c r="A2958" s="17" t="s">
        <v>2544</v>
      </c>
      <c r="B2958" s="18"/>
      <c r="C2958" s="18"/>
      <c r="D2958" s="18"/>
      <c r="E2958" s="18">
        <v>5000</v>
      </c>
      <c r="F2958" s="18">
        <v>5000</v>
      </c>
    </row>
    <row r="2959" spans="1:6" x14ac:dyDescent="0.3">
      <c r="A2959" s="17" t="s">
        <v>107</v>
      </c>
      <c r="B2959" s="18"/>
      <c r="C2959" s="18"/>
      <c r="D2959" s="18"/>
      <c r="E2959" s="18">
        <v>2200</v>
      </c>
      <c r="F2959" s="18">
        <v>2200</v>
      </c>
    </row>
    <row r="2960" spans="1:6" x14ac:dyDescent="0.3">
      <c r="A2960" s="17" t="s">
        <v>1080</v>
      </c>
      <c r="B2960" s="18"/>
      <c r="C2960" s="18">
        <v>26000</v>
      </c>
      <c r="D2960" s="18"/>
      <c r="E2960" s="18"/>
      <c r="F2960" s="18">
        <v>26000</v>
      </c>
    </row>
    <row r="2961" spans="1:6" x14ac:dyDescent="0.3">
      <c r="A2961" s="17" t="s">
        <v>1375</v>
      </c>
      <c r="B2961" s="18"/>
      <c r="C2961" s="18"/>
      <c r="D2961" s="18"/>
      <c r="E2961" s="18">
        <v>1500</v>
      </c>
      <c r="F2961" s="18">
        <v>1500</v>
      </c>
    </row>
    <row r="2962" spans="1:6" x14ac:dyDescent="0.3">
      <c r="A2962" s="17" t="s">
        <v>2370</v>
      </c>
      <c r="B2962" s="18">
        <v>25000</v>
      </c>
      <c r="C2962" s="18"/>
      <c r="D2962" s="18"/>
      <c r="E2962" s="18"/>
      <c r="F2962" s="18">
        <v>25000</v>
      </c>
    </row>
    <row r="2963" spans="1:6" x14ac:dyDescent="0.3">
      <c r="A2963" s="17" t="s">
        <v>2055</v>
      </c>
      <c r="B2963" s="18"/>
      <c r="C2963" s="18"/>
      <c r="D2963" s="18"/>
      <c r="E2963" s="18">
        <v>35000</v>
      </c>
      <c r="F2963" s="18">
        <v>35000</v>
      </c>
    </row>
    <row r="2964" spans="1:6" x14ac:dyDescent="0.3">
      <c r="A2964" s="17" t="s">
        <v>1379</v>
      </c>
      <c r="B2964" s="18"/>
      <c r="C2964" s="18"/>
      <c r="D2964" s="18"/>
      <c r="E2964" s="18">
        <v>2000</v>
      </c>
      <c r="F2964" s="18">
        <v>2000</v>
      </c>
    </row>
    <row r="2965" spans="1:6" x14ac:dyDescent="0.3">
      <c r="A2965" s="17" t="s">
        <v>1495</v>
      </c>
      <c r="B2965" s="18"/>
      <c r="C2965" s="18">
        <v>5000</v>
      </c>
      <c r="D2965" s="18"/>
      <c r="E2965" s="18"/>
      <c r="F2965" s="18">
        <v>5000</v>
      </c>
    </row>
    <row r="2966" spans="1:6" x14ac:dyDescent="0.3">
      <c r="A2966" s="17" t="s">
        <v>10</v>
      </c>
      <c r="B2966" s="18"/>
      <c r="C2966" s="18"/>
      <c r="D2966" s="18"/>
      <c r="E2966" s="18">
        <v>3500</v>
      </c>
      <c r="F2966" s="18">
        <v>3500</v>
      </c>
    </row>
    <row r="2967" spans="1:6" x14ac:dyDescent="0.3">
      <c r="A2967" s="17" t="s">
        <v>1612</v>
      </c>
      <c r="B2967" s="18"/>
      <c r="C2967" s="18"/>
      <c r="D2967" s="18"/>
      <c r="E2967" s="18">
        <v>800</v>
      </c>
      <c r="F2967" s="18">
        <v>800</v>
      </c>
    </row>
    <row r="2968" spans="1:6" x14ac:dyDescent="0.3">
      <c r="A2968" s="17" t="s">
        <v>1284</v>
      </c>
      <c r="B2968" s="18"/>
      <c r="C2968" s="18"/>
      <c r="D2968" s="18"/>
      <c r="E2968" s="18">
        <v>1000</v>
      </c>
      <c r="F2968" s="18">
        <v>1000</v>
      </c>
    </row>
    <row r="2969" spans="1:6" x14ac:dyDescent="0.3">
      <c r="A2969" s="17" t="s">
        <v>1160</v>
      </c>
      <c r="B2969" s="18"/>
      <c r="C2969" s="18">
        <v>6750</v>
      </c>
      <c r="D2969" s="18"/>
      <c r="E2969" s="18"/>
      <c r="F2969" s="18">
        <v>6750</v>
      </c>
    </row>
    <row r="2970" spans="1:6" x14ac:dyDescent="0.3">
      <c r="A2970" s="17" t="s">
        <v>1016</v>
      </c>
      <c r="B2970" s="18">
        <v>9000</v>
      </c>
      <c r="C2970" s="18"/>
      <c r="D2970" s="18"/>
      <c r="E2970" s="18"/>
      <c r="F2970" s="18">
        <v>9000</v>
      </c>
    </row>
    <row r="2971" spans="1:6" x14ac:dyDescent="0.3">
      <c r="A2971" s="17" t="s">
        <v>9</v>
      </c>
      <c r="B2971" s="18"/>
      <c r="C2971" s="18"/>
      <c r="D2971" s="18"/>
      <c r="E2971" s="18">
        <v>9000</v>
      </c>
      <c r="F2971" s="18">
        <v>9000</v>
      </c>
    </row>
    <row r="2972" spans="1:6" x14ac:dyDescent="0.3">
      <c r="A2972" s="17" t="s">
        <v>1081</v>
      </c>
      <c r="B2972" s="18"/>
      <c r="C2972" s="18">
        <v>20000</v>
      </c>
      <c r="D2972" s="18"/>
      <c r="E2972" s="18"/>
      <c r="F2972" s="18">
        <v>20000</v>
      </c>
    </row>
    <row r="2973" spans="1:6" x14ac:dyDescent="0.3">
      <c r="A2973" s="17" t="s">
        <v>53</v>
      </c>
      <c r="B2973" s="18"/>
      <c r="C2973" s="18"/>
      <c r="D2973" s="18"/>
      <c r="E2973" s="18">
        <v>11000</v>
      </c>
      <c r="F2973" s="18">
        <v>11000</v>
      </c>
    </row>
    <row r="2974" spans="1:6" x14ac:dyDescent="0.3">
      <c r="A2974" s="17" t="s">
        <v>1980</v>
      </c>
      <c r="B2974" s="18"/>
      <c r="C2974" s="18"/>
      <c r="D2974" s="18"/>
      <c r="E2974" s="18">
        <v>200000</v>
      </c>
      <c r="F2974" s="18">
        <v>200000</v>
      </c>
    </row>
    <row r="2975" spans="1:6" x14ac:dyDescent="0.3">
      <c r="A2975" s="17" t="s">
        <v>2110</v>
      </c>
      <c r="B2975" s="18"/>
      <c r="C2975" s="18"/>
      <c r="D2975" s="18"/>
      <c r="E2975" s="18">
        <v>4000</v>
      </c>
      <c r="F2975" s="18">
        <v>4000</v>
      </c>
    </row>
    <row r="2976" spans="1:6" x14ac:dyDescent="0.3">
      <c r="A2976" s="17" t="s">
        <v>626</v>
      </c>
      <c r="B2976" s="18">
        <v>25000</v>
      </c>
      <c r="C2976" s="18"/>
      <c r="D2976" s="18"/>
      <c r="E2976" s="18"/>
      <c r="F2976" s="18">
        <v>25000</v>
      </c>
    </row>
    <row r="2977" spans="1:6" x14ac:dyDescent="0.3">
      <c r="A2977" s="17" t="s">
        <v>1139</v>
      </c>
      <c r="B2977" s="18"/>
      <c r="C2977" s="18">
        <v>35000</v>
      </c>
      <c r="D2977" s="18"/>
      <c r="E2977" s="18"/>
      <c r="F2977" s="18">
        <v>35000</v>
      </c>
    </row>
    <row r="2978" spans="1:6" x14ac:dyDescent="0.3">
      <c r="A2978" s="17" t="s">
        <v>85</v>
      </c>
      <c r="B2978" s="18"/>
      <c r="C2978" s="18"/>
      <c r="D2978" s="18"/>
      <c r="E2978" s="18">
        <v>200</v>
      </c>
      <c r="F2978" s="18">
        <v>200</v>
      </c>
    </row>
    <row r="2979" spans="1:6" x14ac:dyDescent="0.3">
      <c r="A2979" s="17" t="s">
        <v>1344</v>
      </c>
      <c r="B2979" s="18"/>
      <c r="C2979" s="18"/>
      <c r="D2979" s="18"/>
      <c r="E2979" s="18">
        <v>50000</v>
      </c>
      <c r="F2979" s="18">
        <v>50000</v>
      </c>
    </row>
    <row r="2980" spans="1:6" x14ac:dyDescent="0.3">
      <c r="A2980" s="17" t="s">
        <v>944</v>
      </c>
      <c r="B2980" s="18"/>
      <c r="C2980" s="18">
        <v>3000</v>
      </c>
      <c r="D2980" s="18"/>
      <c r="E2980" s="18"/>
      <c r="F2980" s="18">
        <v>3000</v>
      </c>
    </row>
    <row r="2981" spans="1:6" x14ac:dyDescent="0.3">
      <c r="A2981" s="17" t="s">
        <v>1021</v>
      </c>
      <c r="B2981" s="18"/>
      <c r="C2981" s="18"/>
      <c r="D2981" s="18"/>
      <c r="E2981" s="18">
        <v>1550</v>
      </c>
      <c r="F2981" s="18">
        <v>1550</v>
      </c>
    </row>
    <row r="2982" spans="1:6" x14ac:dyDescent="0.3">
      <c r="A2982" s="17" t="s">
        <v>1147</v>
      </c>
      <c r="B2982" s="18"/>
      <c r="C2982" s="18">
        <v>6000</v>
      </c>
      <c r="D2982" s="18"/>
      <c r="E2982" s="18"/>
      <c r="F2982" s="18">
        <v>6000</v>
      </c>
    </row>
    <row r="2983" spans="1:6" x14ac:dyDescent="0.3">
      <c r="A2983" s="17" t="s">
        <v>2376</v>
      </c>
      <c r="B2983" s="18">
        <v>10000</v>
      </c>
      <c r="C2983" s="18"/>
      <c r="D2983" s="18"/>
      <c r="E2983" s="18"/>
      <c r="F2983" s="18">
        <v>10000</v>
      </c>
    </row>
    <row r="2984" spans="1:6" x14ac:dyDescent="0.3">
      <c r="A2984" s="17" t="s">
        <v>338</v>
      </c>
      <c r="B2984" s="18"/>
      <c r="C2984" s="18"/>
      <c r="D2984" s="18"/>
      <c r="E2984" s="18">
        <v>3000</v>
      </c>
      <c r="F2984" s="18">
        <v>3000</v>
      </c>
    </row>
    <row r="2985" spans="1:6" x14ac:dyDescent="0.3">
      <c r="A2985" s="17" t="s">
        <v>854</v>
      </c>
      <c r="B2985" s="18"/>
      <c r="C2985" s="18"/>
      <c r="D2985" s="18"/>
      <c r="E2985" s="18">
        <v>300</v>
      </c>
      <c r="F2985" s="18">
        <v>300</v>
      </c>
    </row>
    <row r="2986" spans="1:6" x14ac:dyDescent="0.3">
      <c r="A2986" s="17" t="s">
        <v>1682</v>
      </c>
      <c r="B2986" s="18"/>
      <c r="C2986" s="18"/>
      <c r="D2986" s="18"/>
      <c r="E2986" s="18">
        <v>65000</v>
      </c>
      <c r="F2986" s="18">
        <v>65000</v>
      </c>
    </row>
    <row r="2987" spans="1:6" x14ac:dyDescent="0.3">
      <c r="A2987" s="17" t="s">
        <v>802</v>
      </c>
      <c r="B2987" s="18"/>
      <c r="C2987" s="18"/>
      <c r="D2987" s="18"/>
      <c r="E2987" s="18">
        <v>2000</v>
      </c>
      <c r="F2987" s="18">
        <v>2000</v>
      </c>
    </row>
    <row r="2988" spans="1:6" x14ac:dyDescent="0.3">
      <c r="A2988" s="17" t="s">
        <v>1905</v>
      </c>
      <c r="B2988" s="18"/>
      <c r="C2988" s="18">
        <v>50000</v>
      </c>
      <c r="D2988" s="18"/>
      <c r="E2988" s="18"/>
      <c r="F2988" s="18">
        <v>50000</v>
      </c>
    </row>
    <row r="2989" spans="1:6" x14ac:dyDescent="0.3">
      <c r="A2989" s="17" t="s">
        <v>1536</v>
      </c>
      <c r="B2989" s="18"/>
      <c r="C2989" s="18"/>
      <c r="D2989" s="18"/>
      <c r="E2989" s="18">
        <v>4000</v>
      </c>
      <c r="F2989" s="18">
        <v>4000</v>
      </c>
    </row>
    <row r="2990" spans="1:6" x14ac:dyDescent="0.3">
      <c r="A2990" s="17" t="s">
        <v>3019</v>
      </c>
      <c r="B2990" s="18"/>
      <c r="C2990" s="18"/>
      <c r="D2990" s="18"/>
      <c r="E2990" s="18">
        <v>15000</v>
      </c>
      <c r="F2990" s="18">
        <v>15000</v>
      </c>
    </row>
    <row r="2991" spans="1:6" x14ac:dyDescent="0.3">
      <c r="A2991" s="17" t="s">
        <v>983</v>
      </c>
      <c r="B2991" s="18"/>
      <c r="C2991" s="18">
        <v>17500</v>
      </c>
      <c r="D2991" s="18"/>
      <c r="E2991" s="18"/>
      <c r="F2991" s="18">
        <v>17500</v>
      </c>
    </row>
    <row r="2992" spans="1:6" x14ac:dyDescent="0.3">
      <c r="A2992" s="17" t="s">
        <v>952</v>
      </c>
      <c r="B2992" s="18"/>
      <c r="C2992" s="18">
        <v>50000</v>
      </c>
      <c r="D2992" s="18"/>
      <c r="E2992" s="18"/>
      <c r="F2992" s="18">
        <v>50000</v>
      </c>
    </row>
    <row r="2993" spans="1:6" x14ac:dyDescent="0.3">
      <c r="A2993" s="17" t="s">
        <v>1008</v>
      </c>
      <c r="B2993" s="18">
        <v>30000</v>
      </c>
      <c r="C2993" s="18"/>
      <c r="D2993" s="18"/>
      <c r="E2993" s="18"/>
      <c r="F2993" s="18">
        <v>30000</v>
      </c>
    </row>
    <row r="2994" spans="1:6" x14ac:dyDescent="0.3">
      <c r="A2994" s="17" t="s">
        <v>2009</v>
      </c>
      <c r="B2994" s="18"/>
      <c r="C2994" s="18"/>
      <c r="D2994" s="18"/>
      <c r="E2994" s="18">
        <v>1570.79</v>
      </c>
      <c r="F2994" s="18">
        <v>1570.79</v>
      </c>
    </row>
    <row r="2995" spans="1:6" x14ac:dyDescent="0.3">
      <c r="A2995" s="17" t="s">
        <v>2061</v>
      </c>
      <c r="B2995" s="18"/>
      <c r="C2995" s="18"/>
      <c r="D2995" s="18"/>
      <c r="E2995" s="18">
        <v>25000</v>
      </c>
      <c r="F2995" s="18">
        <v>25000</v>
      </c>
    </row>
    <row r="2996" spans="1:6" x14ac:dyDescent="0.3">
      <c r="A2996" s="17" t="s">
        <v>1532</v>
      </c>
      <c r="B2996" s="18"/>
      <c r="C2996" s="18"/>
      <c r="D2996" s="18"/>
      <c r="E2996" s="18">
        <v>2350</v>
      </c>
      <c r="F2996" s="18">
        <v>2350</v>
      </c>
    </row>
    <row r="2997" spans="1:6" x14ac:dyDescent="0.3">
      <c r="A2997" s="17" t="s">
        <v>630</v>
      </c>
      <c r="B2997" s="18">
        <v>200000</v>
      </c>
      <c r="C2997" s="18"/>
      <c r="D2997" s="18"/>
      <c r="E2997" s="18"/>
      <c r="F2997" s="18">
        <v>200000</v>
      </c>
    </row>
    <row r="2998" spans="1:6" x14ac:dyDescent="0.3">
      <c r="A2998" s="17" t="s">
        <v>2459</v>
      </c>
      <c r="B2998" s="18"/>
      <c r="C2998" s="18"/>
      <c r="D2998" s="18"/>
      <c r="E2998" s="18">
        <v>5000</v>
      </c>
      <c r="F2998" s="18">
        <v>5000</v>
      </c>
    </row>
    <row r="2999" spans="1:6" x14ac:dyDescent="0.3">
      <c r="A2999" s="17" t="s">
        <v>3631</v>
      </c>
      <c r="B2999" s="18"/>
      <c r="C2999" s="18">
        <v>5000</v>
      </c>
      <c r="D2999" s="18"/>
      <c r="E2999" s="18"/>
      <c r="F2999" s="18">
        <v>5000</v>
      </c>
    </row>
    <row r="3000" spans="1:6" x14ac:dyDescent="0.3">
      <c r="A3000" s="17" t="s">
        <v>2417</v>
      </c>
      <c r="B3000" s="18"/>
      <c r="C3000" s="18">
        <v>20000</v>
      </c>
      <c r="D3000" s="18"/>
      <c r="E3000" s="18"/>
      <c r="F3000" s="18">
        <v>20000</v>
      </c>
    </row>
    <row r="3001" spans="1:6" x14ac:dyDescent="0.3">
      <c r="A3001" s="17" t="s">
        <v>672</v>
      </c>
      <c r="B3001" s="18"/>
      <c r="C3001" s="18">
        <v>30000</v>
      </c>
      <c r="D3001" s="18"/>
      <c r="E3001" s="18"/>
      <c r="F3001" s="18">
        <v>30000</v>
      </c>
    </row>
    <row r="3002" spans="1:6" x14ac:dyDescent="0.3">
      <c r="A3002" s="17" t="s">
        <v>572</v>
      </c>
      <c r="B3002" s="18"/>
      <c r="C3002" s="18">
        <v>25000</v>
      </c>
      <c r="D3002" s="18"/>
      <c r="E3002" s="18"/>
      <c r="F3002" s="18">
        <v>25000</v>
      </c>
    </row>
    <row r="3003" spans="1:6" x14ac:dyDescent="0.3">
      <c r="A3003" s="17" t="s">
        <v>3131</v>
      </c>
      <c r="B3003" s="18"/>
      <c r="C3003" s="18"/>
      <c r="D3003" s="18">
        <v>4100</v>
      </c>
      <c r="E3003" s="18"/>
      <c r="F3003" s="18">
        <v>4100</v>
      </c>
    </row>
    <row r="3004" spans="1:6" x14ac:dyDescent="0.3">
      <c r="A3004" s="17" t="s">
        <v>2066</v>
      </c>
      <c r="B3004" s="18"/>
      <c r="C3004" s="18"/>
      <c r="D3004" s="18"/>
      <c r="E3004" s="18">
        <v>40000</v>
      </c>
      <c r="F3004" s="18">
        <v>40000</v>
      </c>
    </row>
    <row r="3005" spans="1:6" x14ac:dyDescent="0.3">
      <c r="A3005" s="17" t="s">
        <v>942</v>
      </c>
      <c r="B3005" s="18"/>
      <c r="C3005" s="18">
        <v>50000</v>
      </c>
      <c r="D3005" s="18"/>
      <c r="E3005" s="18"/>
      <c r="F3005" s="18">
        <v>50000</v>
      </c>
    </row>
    <row r="3006" spans="1:6" x14ac:dyDescent="0.3">
      <c r="A3006" s="17" t="s">
        <v>530</v>
      </c>
      <c r="B3006" s="18"/>
      <c r="C3006" s="18"/>
      <c r="D3006" s="18"/>
      <c r="E3006" s="18">
        <v>1200</v>
      </c>
      <c r="F3006" s="18">
        <v>1200</v>
      </c>
    </row>
    <row r="3007" spans="1:6" x14ac:dyDescent="0.3">
      <c r="A3007" s="17" t="s">
        <v>1007</v>
      </c>
      <c r="B3007" s="18">
        <v>4000</v>
      </c>
      <c r="C3007" s="18"/>
      <c r="D3007" s="18"/>
      <c r="E3007" s="18"/>
      <c r="F3007" s="18">
        <v>4000</v>
      </c>
    </row>
    <row r="3008" spans="1:6" x14ac:dyDescent="0.3">
      <c r="A3008" s="17" t="s">
        <v>1361</v>
      </c>
      <c r="B3008" s="18"/>
      <c r="C3008" s="18"/>
      <c r="D3008" s="18"/>
      <c r="E3008" s="18">
        <v>1500</v>
      </c>
      <c r="F3008" s="18">
        <v>1500</v>
      </c>
    </row>
    <row r="3009" spans="1:6" x14ac:dyDescent="0.3">
      <c r="A3009" s="17" t="s">
        <v>1067</v>
      </c>
      <c r="B3009" s="18"/>
      <c r="C3009" s="18">
        <v>150000</v>
      </c>
      <c r="D3009" s="18"/>
      <c r="E3009" s="18"/>
      <c r="F3009" s="18">
        <v>150000</v>
      </c>
    </row>
    <row r="3010" spans="1:6" x14ac:dyDescent="0.3">
      <c r="A3010" s="17" t="s">
        <v>1749</v>
      </c>
      <c r="B3010" s="18"/>
      <c r="C3010" s="18"/>
      <c r="D3010" s="18"/>
      <c r="E3010" s="18">
        <v>50000</v>
      </c>
      <c r="F3010" s="18">
        <v>50000</v>
      </c>
    </row>
    <row r="3011" spans="1:6" x14ac:dyDescent="0.3">
      <c r="A3011" s="17" t="s">
        <v>1611</v>
      </c>
      <c r="B3011" s="18"/>
      <c r="C3011" s="18"/>
      <c r="D3011" s="18"/>
      <c r="E3011" s="18">
        <v>2000</v>
      </c>
      <c r="F3011" s="18">
        <v>2000</v>
      </c>
    </row>
    <row r="3012" spans="1:6" x14ac:dyDescent="0.3">
      <c r="A3012" s="17" t="s">
        <v>3146</v>
      </c>
      <c r="B3012" s="18"/>
      <c r="C3012" s="18"/>
      <c r="D3012" s="18">
        <v>50000</v>
      </c>
      <c r="E3012" s="18"/>
      <c r="F3012" s="18">
        <v>50000</v>
      </c>
    </row>
    <row r="3013" spans="1:6" x14ac:dyDescent="0.3">
      <c r="A3013" s="17" t="s">
        <v>997</v>
      </c>
      <c r="B3013" s="18"/>
      <c r="C3013" s="18">
        <v>4000</v>
      </c>
      <c r="D3013" s="18"/>
      <c r="E3013" s="18"/>
      <c r="F3013" s="18">
        <v>4000</v>
      </c>
    </row>
    <row r="3014" spans="1:6" x14ac:dyDescent="0.3">
      <c r="A3014" s="17" t="s">
        <v>2346</v>
      </c>
      <c r="B3014" s="18">
        <v>3000</v>
      </c>
      <c r="C3014" s="18"/>
      <c r="D3014" s="18"/>
      <c r="E3014" s="18"/>
      <c r="F3014" s="18">
        <v>3000</v>
      </c>
    </row>
    <row r="3015" spans="1:6" x14ac:dyDescent="0.3">
      <c r="A3015" s="17" t="s">
        <v>2385</v>
      </c>
      <c r="B3015" s="18">
        <v>1000</v>
      </c>
      <c r="C3015" s="18"/>
      <c r="D3015" s="18"/>
      <c r="E3015" s="18"/>
      <c r="F3015" s="18">
        <v>1000</v>
      </c>
    </row>
    <row r="3016" spans="1:6" x14ac:dyDescent="0.3">
      <c r="A3016" s="17" t="s">
        <v>645</v>
      </c>
      <c r="B3016" s="18"/>
      <c r="C3016" s="18"/>
      <c r="D3016" s="18"/>
      <c r="E3016" s="18">
        <v>25000</v>
      </c>
      <c r="F3016" s="18">
        <v>25000</v>
      </c>
    </row>
    <row r="3017" spans="1:6" x14ac:dyDescent="0.3">
      <c r="A3017" s="17" t="s">
        <v>1326</v>
      </c>
      <c r="B3017" s="18">
        <v>20000</v>
      </c>
      <c r="C3017" s="18"/>
      <c r="D3017" s="18"/>
      <c r="E3017" s="18"/>
      <c r="F3017" s="18">
        <v>20000</v>
      </c>
    </row>
    <row r="3018" spans="1:6" x14ac:dyDescent="0.3">
      <c r="A3018" s="17" t="s">
        <v>284</v>
      </c>
      <c r="B3018" s="18"/>
      <c r="C3018" s="18"/>
      <c r="D3018" s="18"/>
      <c r="E3018" s="18">
        <v>18000</v>
      </c>
      <c r="F3018" s="18">
        <v>18000</v>
      </c>
    </row>
    <row r="3019" spans="1:6" x14ac:dyDescent="0.3">
      <c r="A3019" s="17" t="s">
        <v>310</v>
      </c>
      <c r="B3019" s="18"/>
      <c r="C3019" s="18"/>
      <c r="D3019" s="18"/>
      <c r="E3019" s="18">
        <v>18000</v>
      </c>
      <c r="F3019" s="18">
        <v>18000</v>
      </c>
    </row>
    <row r="3020" spans="1:6" x14ac:dyDescent="0.3">
      <c r="A3020" s="17" t="s">
        <v>1913</v>
      </c>
      <c r="B3020" s="18"/>
      <c r="C3020" s="18">
        <v>5000</v>
      </c>
      <c r="D3020" s="18"/>
      <c r="E3020" s="18"/>
      <c r="F3020" s="18">
        <v>5000</v>
      </c>
    </row>
    <row r="3021" spans="1:6" x14ac:dyDescent="0.3">
      <c r="A3021" s="17" t="s">
        <v>341</v>
      </c>
      <c r="B3021" s="18"/>
      <c r="C3021" s="18"/>
      <c r="D3021" s="18"/>
      <c r="E3021" s="18">
        <v>35000</v>
      </c>
      <c r="F3021" s="18">
        <v>35000</v>
      </c>
    </row>
    <row r="3022" spans="1:6" x14ac:dyDescent="0.3">
      <c r="A3022" s="17" t="s">
        <v>3675</v>
      </c>
      <c r="B3022" s="18"/>
      <c r="C3022" s="18"/>
      <c r="D3022" s="18"/>
      <c r="E3022" s="18">
        <v>2000</v>
      </c>
      <c r="F3022" s="18">
        <v>2000</v>
      </c>
    </row>
    <row r="3023" spans="1:6" x14ac:dyDescent="0.3">
      <c r="A3023" s="17" t="s">
        <v>2470</v>
      </c>
      <c r="B3023" s="18"/>
      <c r="C3023" s="18"/>
      <c r="D3023" s="18"/>
      <c r="E3023" s="18">
        <v>1200</v>
      </c>
      <c r="F3023" s="18">
        <v>1200</v>
      </c>
    </row>
    <row r="3024" spans="1:6" x14ac:dyDescent="0.3">
      <c r="A3024" s="17" t="s">
        <v>3630</v>
      </c>
      <c r="B3024" s="18"/>
      <c r="C3024" s="18">
        <v>500</v>
      </c>
      <c r="D3024" s="18"/>
      <c r="E3024" s="18"/>
      <c r="F3024" s="18">
        <v>500</v>
      </c>
    </row>
    <row r="3025" spans="1:6" x14ac:dyDescent="0.3">
      <c r="A3025" s="17" t="s">
        <v>816</v>
      </c>
      <c r="B3025" s="18"/>
      <c r="C3025" s="18"/>
      <c r="D3025" s="18"/>
      <c r="E3025" s="18">
        <v>4000</v>
      </c>
      <c r="F3025" s="18">
        <v>4000</v>
      </c>
    </row>
    <row r="3026" spans="1:6" x14ac:dyDescent="0.3">
      <c r="A3026" s="17" t="s">
        <v>2512</v>
      </c>
      <c r="B3026" s="18"/>
      <c r="C3026" s="18">
        <v>1150</v>
      </c>
      <c r="D3026" s="18"/>
      <c r="E3026" s="18"/>
      <c r="F3026" s="18">
        <v>1150</v>
      </c>
    </row>
    <row r="3027" spans="1:6" x14ac:dyDescent="0.3">
      <c r="A3027" s="17" t="s">
        <v>2892</v>
      </c>
      <c r="B3027" s="18"/>
      <c r="C3027" s="18">
        <v>5500</v>
      </c>
      <c r="D3027" s="18"/>
      <c r="E3027" s="18"/>
      <c r="F3027" s="18">
        <v>5500</v>
      </c>
    </row>
    <row r="3028" spans="1:6" x14ac:dyDescent="0.3">
      <c r="A3028" s="17" t="s">
        <v>675</v>
      </c>
      <c r="B3028" s="18"/>
      <c r="C3028" s="18">
        <v>50000</v>
      </c>
      <c r="D3028" s="18"/>
      <c r="E3028" s="18"/>
      <c r="F3028" s="18">
        <v>50000</v>
      </c>
    </row>
    <row r="3029" spans="1:6" x14ac:dyDescent="0.3">
      <c r="A3029" s="17" t="s">
        <v>3887</v>
      </c>
      <c r="B3029" s="18"/>
      <c r="C3029" s="18">
        <v>15000</v>
      </c>
      <c r="D3029" s="18"/>
      <c r="E3029" s="18"/>
      <c r="F3029" s="18">
        <v>15000</v>
      </c>
    </row>
    <row r="3030" spans="1:6" x14ac:dyDescent="0.3">
      <c r="A3030" s="17" t="s">
        <v>1457</v>
      </c>
      <c r="B3030" s="18">
        <v>5000</v>
      </c>
      <c r="C3030" s="18"/>
      <c r="D3030" s="18"/>
      <c r="E3030" s="18"/>
      <c r="F3030" s="18">
        <v>5000</v>
      </c>
    </row>
    <row r="3031" spans="1:6" x14ac:dyDescent="0.3">
      <c r="A3031" s="17" t="s">
        <v>706</v>
      </c>
      <c r="B3031" s="18"/>
      <c r="C3031" s="18">
        <v>100000</v>
      </c>
      <c r="D3031" s="18"/>
      <c r="E3031" s="18"/>
      <c r="F3031" s="18">
        <v>100000</v>
      </c>
    </row>
    <row r="3032" spans="1:6" x14ac:dyDescent="0.3">
      <c r="A3032" s="17" t="s">
        <v>519</v>
      </c>
      <c r="B3032" s="18"/>
      <c r="C3032" s="18">
        <v>7175</v>
      </c>
      <c r="D3032" s="18"/>
      <c r="E3032" s="18"/>
      <c r="F3032" s="18">
        <v>7175</v>
      </c>
    </row>
    <row r="3033" spans="1:6" x14ac:dyDescent="0.3">
      <c r="A3033" s="17" t="s">
        <v>2281</v>
      </c>
      <c r="B3033" s="18"/>
      <c r="C3033" s="18"/>
      <c r="D3033" s="18"/>
      <c r="E3033" s="18">
        <v>9800</v>
      </c>
      <c r="F3033" s="18">
        <v>9800</v>
      </c>
    </row>
    <row r="3034" spans="1:6" x14ac:dyDescent="0.3">
      <c r="A3034" s="17" t="s">
        <v>3757</v>
      </c>
      <c r="B3034" s="18"/>
      <c r="C3034" s="18"/>
      <c r="D3034" s="18"/>
      <c r="E3034" s="18">
        <v>5000</v>
      </c>
      <c r="F3034" s="18">
        <v>5000</v>
      </c>
    </row>
    <row r="3035" spans="1:6" x14ac:dyDescent="0.3">
      <c r="A3035" s="17" t="s">
        <v>2934</v>
      </c>
      <c r="B3035" s="18"/>
      <c r="C3035" s="18"/>
      <c r="D3035" s="18"/>
      <c r="E3035" s="18">
        <v>2500</v>
      </c>
      <c r="F3035" s="18">
        <v>2500</v>
      </c>
    </row>
    <row r="3036" spans="1:6" x14ac:dyDescent="0.3">
      <c r="A3036" s="17" t="s">
        <v>2319</v>
      </c>
      <c r="B3036" s="18"/>
      <c r="C3036" s="18"/>
      <c r="D3036" s="18"/>
      <c r="E3036" s="18">
        <v>5000</v>
      </c>
      <c r="F3036" s="18">
        <v>5000</v>
      </c>
    </row>
    <row r="3037" spans="1:6" x14ac:dyDescent="0.3">
      <c r="A3037" s="17" t="s">
        <v>873</v>
      </c>
      <c r="B3037" s="18"/>
      <c r="C3037" s="18">
        <v>8000</v>
      </c>
      <c r="D3037" s="18"/>
      <c r="E3037" s="18"/>
      <c r="F3037" s="18">
        <v>8000</v>
      </c>
    </row>
    <row r="3038" spans="1:6" x14ac:dyDescent="0.3">
      <c r="A3038" s="17" t="s">
        <v>2997</v>
      </c>
      <c r="B3038" s="18"/>
      <c r="C3038" s="18"/>
      <c r="D3038" s="18"/>
      <c r="E3038" s="18">
        <v>10000</v>
      </c>
      <c r="F3038" s="18">
        <v>10000</v>
      </c>
    </row>
    <row r="3039" spans="1:6" x14ac:dyDescent="0.3">
      <c r="A3039" s="17" t="s">
        <v>770</v>
      </c>
      <c r="B3039" s="18"/>
      <c r="C3039" s="18">
        <v>4000</v>
      </c>
      <c r="D3039" s="18"/>
      <c r="E3039" s="18"/>
      <c r="F3039" s="18">
        <v>4000</v>
      </c>
    </row>
    <row r="3040" spans="1:6" x14ac:dyDescent="0.3">
      <c r="A3040" s="17" t="s">
        <v>2337</v>
      </c>
      <c r="B3040" s="18"/>
      <c r="C3040" s="18"/>
      <c r="D3040" s="18"/>
      <c r="E3040" s="18">
        <v>20000</v>
      </c>
      <c r="F3040" s="18">
        <v>20000</v>
      </c>
    </row>
    <row r="3041" spans="1:6" x14ac:dyDescent="0.3">
      <c r="A3041" s="17" t="s">
        <v>823</v>
      </c>
      <c r="B3041" s="18"/>
      <c r="C3041" s="18"/>
      <c r="D3041" s="18"/>
      <c r="E3041" s="18">
        <v>3000</v>
      </c>
      <c r="F3041" s="18">
        <v>3000</v>
      </c>
    </row>
    <row r="3042" spans="1:6" x14ac:dyDescent="0.3">
      <c r="A3042" s="17" t="s">
        <v>915</v>
      </c>
      <c r="B3042" s="18"/>
      <c r="C3042" s="18">
        <v>1500</v>
      </c>
      <c r="D3042" s="18"/>
      <c r="E3042" s="18"/>
      <c r="F3042" s="18">
        <v>1500</v>
      </c>
    </row>
    <row r="3043" spans="1:6" x14ac:dyDescent="0.3">
      <c r="A3043" s="17" t="s">
        <v>1140</v>
      </c>
      <c r="B3043" s="18"/>
      <c r="C3043" s="18">
        <v>8000</v>
      </c>
      <c r="D3043" s="18"/>
      <c r="E3043" s="18"/>
      <c r="F3043" s="18">
        <v>8000</v>
      </c>
    </row>
    <row r="3044" spans="1:6" x14ac:dyDescent="0.3">
      <c r="A3044" s="17" t="s">
        <v>877</v>
      </c>
      <c r="B3044" s="18"/>
      <c r="C3044" s="18">
        <v>3152</v>
      </c>
      <c r="D3044" s="18"/>
      <c r="E3044" s="18"/>
      <c r="F3044" s="18">
        <v>3152</v>
      </c>
    </row>
    <row r="3045" spans="1:6" x14ac:dyDescent="0.3">
      <c r="A3045" s="17" t="s">
        <v>1548</v>
      </c>
      <c r="B3045" s="18"/>
      <c r="C3045" s="18">
        <v>20</v>
      </c>
      <c r="D3045" s="18"/>
      <c r="E3045" s="18"/>
      <c r="F3045" s="18">
        <v>20</v>
      </c>
    </row>
    <row r="3046" spans="1:6" x14ac:dyDescent="0.3">
      <c r="A3046" s="17" t="s">
        <v>2043</v>
      </c>
      <c r="B3046" s="18"/>
      <c r="C3046" s="18"/>
      <c r="D3046" s="18"/>
      <c r="E3046" s="18">
        <v>10000</v>
      </c>
      <c r="F3046" s="18">
        <v>10000</v>
      </c>
    </row>
    <row r="3047" spans="1:6" x14ac:dyDescent="0.3">
      <c r="A3047" s="17" t="s">
        <v>4000</v>
      </c>
      <c r="B3047" s="18"/>
      <c r="C3047" s="18">
        <v>500</v>
      </c>
      <c r="D3047" s="18"/>
      <c r="E3047" s="18"/>
      <c r="F3047" s="18">
        <v>500</v>
      </c>
    </row>
    <row r="3048" spans="1:6" x14ac:dyDescent="0.3">
      <c r="A3048" s="17" t="s">
        <v>2518</v>
      </c>
      <c r="B3048" s="18"/>
      <c r="C3048" s="18">
        <v>5000</v>
      </c>
      <c r="D3048" s="18"/>
      <c r="E3048" s="18"/>
      <c r="F3048" s="18">
        <v>5000</v>
      </c>
    </row>
    <row r="3049" spans="1:6" x14ac:dyDescent="0.3">
      <c r="A3049" s="17" t="s">
        <v>2573</v>
      </c>
      <c r="B3049" s="18">
        <v>8000</v>
      </c>
      <c r="C3049" s="18"/>
      <c r="D3049" s="18"/>
      <c r="E3049" s="18"/>
      <c r="F3049" s="18">
        <v>8000</v>
      </c>
    </row>
    <row r="3050" spans="1:6" x14ac:dyDescent="0.3">
      <c r="A3050" s="17" t="s">
        <v>413</v>
      </c>
      <c r="B3050" s="18"/>
      <c r="C3050" s="18"/>
      <c r="D3050" s="18"/>
      <c r="E3050" s="18">
        <v>2500</v>
      </c>
      <c r="F3050" s="18">
        <v>2500</v>
      </c>
    </row>
    <row r="3051" spans="1:6" x14ac:dyDescent="0.3">
      <c r="A3051" s="17" t="s">
        <v>4066</v>
      </c>
      <c r="B3051" s="18"/>
      <c r="C3051" s="18">
        <v>1000</v>
      </c>
      <c r="D3051" s="18"/>
      <c r="E3051" s="18"/>
      <c r="F3051" s="18">
        <v>1000</v>
      </c>
    </row>
    <row r="3052" spans="1:6" x14ac:dyDescent="0.3">
      <c r="A3052" s="17" t="s">
        <v>559</v>
      </c>
      <c r="B3052" s="18"/>
      <c r="C3052" s="18">
        <v>750</v>
      </c>
      <c r="D3052" s="18"/>
      <c r="E3052" s="18"/>
      <c r="F3052" s="18">
        <v>750</v>
      </c>
    </row>
    <row r="3053" spans="1:6" x14ac:dyDescent="0.3">
      <c r="A3053" s="17" t="s">
        <v>2618</v>
      </c>
      <c r="B3053" s="18"/>
      <c r="C3053" s="18"/>
      <c r="D3053" s="18"/>
      <c r="E3053" s="18">
        <v>15000</v>
      </c>
      <c r="F3053" s="18">
        <v>15000</v>
      </c>
    </row>
    <row r="3054" spans="1:6" x14ac:dyDescent="0.3">
      <c r="A3054" s="17" t="s">
        <v>2624</v>
      </c>
      <c r="B3054" s="18"/>
      <c r="C3054" s="18"/>
      <c r="D3054" s="18"/>
      <c r="E3054" s="18">
        <v>8000</v>
      </c>
      <c r="F3054" s="18">
        <v>8000</v>
      </c>
    </row>
    <row r="3055" spans="1:6" x14ac:dyDescent="0.3">
      <c r="A3055" s="17" t="s">
        <v>150</v>
      </c>
      <c r="B3055" s="18">
        <v>50000</v>
      </c>
      <c r="C3055" s="18"/>
      <c r="D3055" s="18"/>
      <c r="E3055" s="18"/>
      <c r="F3055" s="18">
        <v>50000</v>
      </c>
    </row>
    <row r="3056" spans="1:6" x14ac:dyDescent="0.3">
      <c r="A3056" s="17" t="s">
        <v>2153</v>
      </c>
      <c r="B3056" s="18"/>
      <c r="C3056" s="18">
        <v>30000</v>
      </c>
      <c r="D3056" s="18"/>
      <c r="E3056" s="18"/>
      <c r="F3056" s="18">
        <v>30000</v>
      </c>
    </row>
    <row r="3057" spans="1:6" x14ac:dyDescent="0.3">
      <c r="A3057" s="17" t="s">
        <v>2646</v>
      </c>
      <c r="B3057" s="18">
        <v>500000</v>
      </c>
      <c r="C3057" s="18"/>
      <c r="D3057" s="18"/>
      <c r="E3057" s="18"/>
      <c r="F3057" s="18">
        <v>500000</v>
      </c>
    </row>
    <row r="3058" spans="1:6" x14ac:dyDescent="0.3">
      <c r="A3058" s="17" t="s">
        <v>656</v>
      </c>
      <c r="B3058" s="18"/>
      <c r="C3058" s="18"/>
      <c r="D3058" s="18"/>
      <c r="E3058" s="18">
        <v>8000</v>
      </c>
      <c r="F3058" s="18">
        <v>8000</v>
      </c>
    </row>
    <row r="3059" spans="1:6" x14ac:dyDescent="0.3">
      <c r="A3059" s="17" t="s">
        <v>2018</v>
      </c>
      <c r="B3059" s="18"/>
      <c r="C3059" s="18"/>
      <c r="D3059" s="18"/>
      <c r="E3059" s="18">
        <v>25000</v>
      </c>
      <c r="F3059" s="18">
        <v>25000</v>
      </c>
    </row>
    <row r="3060" spans="1:6" x14ac:dyDescent="0.3">
      <c r="A3060" s="17" t="s">
        <v>313</v>
      </c>
      <c r="B3060" s="18"/>
      <c r="C3060" s="18"/>
      <c r="D3060" s="18"/>
      <c r="E3060" s="18">
        <v>8000</v>
      </c>
      <c r="F3060" s="18">
        <v>8000</v>
      </c>
    </row>
    <row r="3061" spans="1:6" x14ac:dyDescent="0.3">
      <c r="A3061" s="17" t="s">
        <v>1957</v>
      </c>
      <c r="B3061" s="18"/>
      <c r="C3061" s="18"/>
      <c r="D3061" s="18"/>
      <c r="E3061" s="18">
        <v>60000</v>
      </c>
      <c r="F3061" s="18">
        <v>60000</v>
      </c>
    </row>
    <row r="3062" spans="1:6" x14ac:dyDescent="0.3">
      <c r="A3062" s="17" t="s">
        <v>4022</v>
      </c>
      <c r="B3062" s="18"/>
      <c r="C3062" s="18">
        <v>4000</v>
      </c>
      <c r="D3062" s="18"/>
      <c r="E3062" s="18"/>
      <c r="F3062" s="18">
        <v>4000</v>
      </c>
    </row>
    <row r="3063" spans="1:6" x14ac:dyDescent="0.3">
      <c r="A3063" s="17" t="s">
        <v>3063</v>
      </c>
      <c r="B3063" s="18"/>
      <c r="C3063" s="18">
        <v>3000</v>
      </c>
      <c r="D3063" s="18"/>
      <c r="E3063" s="18"/>
      <c r="F3063" s="18">
        <v>3000</v>
      </c>
    </row>
    <row r="3064" spans="1:6" x14ac:dyDescent="0.3">
      <c r="A3064" s="17" t="s">
        <v>2192</v>
      </c>
      <c r="B3064" s="18"/>
      <c r="C3064" s="18"/>
      <c r="D3064" s="18"/>
      <c r="E3064" s="18">
        <v>750</v>
      </c>
      <c r="F3064" s="18">
        <v>750</v>
      </c>
    </row>
    <row r="3065" spans="1:6" x14ac:dyDescent="0.3">
      <c r="A3065" s="17" t="s">
        <v>3493</v>
      </c>
      <c r="B3065" s="18"/>
      <c r="C3065" s="18"/>
      <c r="D3065" s="18"/>
      <c r="E3065" s="18">
        <v>400</v>
      </c>
      <c r="F3065" s="18">
        <v>400</v>
      </c>
    </row>
    <row r="3066" spans="1:6" x14ac:dyDescent="0.3">
      <c r="A3066" s="17" t="s">
        <v>64</v>
      </c>
      <c r="B3066" s="18"/>
      <c r="C3066" s="18"/>
      <c r="D3066" s="18"/>
      <c r="E3066" s="18">
        <v>3000</v>
      </c>
      <c r="F3066" s="18">
        <v>3000</v>
      </c>
    </row>
    <row r="3067" spans="1:6" x14ac:dyDescent="0.3">
      <c r="A3067" s="17" t="s">
        <v>295</v>
      </c>
      <c r="B3067" s="18"/>
      <c r="C3067" s="18"/>
      <c r="D3067" s="18"/>
      <c r="E3067" s="18">
        <v>5000</v>
      </c>
      <c r="F3067" s="18">
        <v>5000</v>
      </c>
    </row>
    <row r="3068" spans="1:6" x14ac:dyDescent="0.3">
      <c r="A3068" s="17" t="s">
        <v>128</v>
      </c>
      <c r="B3068" s="18">
        <v>25000</v>
      </c>
      <c r="C3068" s="18"/>
      <c r="D3068" s="18"/>
      <c r="E3068" s="18"/>
      <c r="F3068" s="18">
        <v>25000</v>
      </c>
    </row>
    <row r="3069" spans="1:6" x14ac:dyDescent="0.3">
      <c r="A3069" s="17" t="s">
        <v>4044</v>
      </c>
      <c r="B3069" s="18"/>
      <c r="C3069" s="18">
        <v>17000</v>
      </c>
      <c r="D3069" s="18"/>
      <c r="E3069" s="18"/>
      <c r="F3069" s="18">
        <v>17000</v>
      </c>
    </row>
    <row r="3070" spans="1:6" x14ac:dyDescent="0.3">
      <c r="A3070" s="17" t="s">
        <v>2637</v>
      </c>
      <c r="B3070" s="18"/>
      <c r="C3070" s="18"/>
      <c r="D3070" s="18"/>
      <c r="E3070" s="18">
        <v>500</v>
      </c>
      <c r="F3070" s="18">
        <v>500</v>
      </c>
    </row>
    <row r="3071" spans="1:6" x14ac:dyDescent="0.3">
      <c r="A3071" s="17" t="s">
        <v>546</v>
      </c>
      <c r="B3071" s="18"/>
      <c r="C3071" s="18">
        <v>50000</v>
      </c>
      <c r="D3071" s="18"/>
      <c r="E3071" s="18"/>
      <c r="F3071" s="18">
        <v>50000</v>
      </c>
    </row>
    <row r="3072" spans="1:6" x14ac:dyDescent="0.3">
      <c r="A3072" s="17" t="s">
        <v>2215</v>
      </c>
      <c r="B3072" s="18"/>
      <c r="C3072" s="18"/>
      <c r="D3072" s="18"/>
      <c r="E3072" s="18">
        <v>600</v>
      </c>
      <c r="F3072" s="18">
        <v>600</v>
      </c>
    </row>
    <row r="3073" spans="1:6" x14ac:dyDescent="0.3">
      <c r="A3073" s="17" t="s">
        <v>3557</v>
      </c>
      <c r="B3073" s="18"/>
      <c r="C3073" s="18"/>
      <c r="D3073" s="18"/>
      <c r="E3073" s="18">
        <v>350</v>
      </c>
      <c r="F3073" s="18">
        <v>350</v>
      </c>
    </row>
    <row r="3074" spans="1:6" x14ac:dyDescent="0.3">
      <c r="A3074" s="17" t="s">
        <v>3788</v>
      </c>
      <c r="B3074" s="18"/>
      <c r="C3074" s="18">
        <v>1500</v>
      </c>
      <c r="D3074" s="18"/>
      <c r="E3074" s="18"/>
      <c r="F3074" s="18">
        <v>1500</v>
      </c>
    </row>
    <row r="3075" spans="1:6" x14ac:dyDescent="0.3">
      <c r="A3075" s="17" t="s">
        <v>553</v>
      </c>
      <c r="B3075" s="18"/>
      <c r="C3075" s="18">
        <v>45000</v>
      </c>
      <c r="D3075" s="18"/>
      <c r="E3075" s="18"/>
      <c r="F3075" s="18">
        <v>45000</v>
      </c>
    </row>
    <row r="3076" spans="1:6" x14ac:dyDescent="0.3">
      <c r="A3076" s="17" t="s">
        <v>3398</v>
      </c>
      <c r="B3076" s="18"/>
      <c r="C3076" s="18"/>
      <c r="D3076" s="18"/>
      <c r="E3076" s="18">
        <v>1200</v>
      </c>
      <c r="F3076" s="18">
        <v>1200</v>
      </c>
    </row>
    <row r="3077" spans="1:6" x14ac:dyDescent="0.3">
      <c r="A3077" s="17" t="s">
        <v>14</v>
      </c>
      <c r="B3077" s="18"/>
      <c r="C3077" s="18"/>
      <c r="D3077" s="18"/>
      <c r="E3077" s="18">
        <v>30000</v>
      </c>
      <c r="F3077" s="18">
        <v>30000</v>
      </c>
    </row>
    <row r="3078" spans="1:6" x14ac:dyDescent="0.3">
      <c r="A3078" s="17" t="s">
        <v>2949</v>
      </c>
      <c r="B3078" s="18"/>
      <c r="C3078" s="18">
        <v>1000</v>
      </c>
      <c r="D3078" s="18"/>
      <c r="E3078" s="18"/>
      <c r="F3078" s="18">
        <v>1000</v>
      </c>
    </row>
    <row r="3079" spans="1:6" x14ac:dyDescent="0.3">
      <c r="A3079" s="17" t="s">
        <v>63</v>
      </c>
      <c r="B3079" s="18"/>
      <c r="C3079" s="18"/>
      <c r="D3079" s="18"/>
      <c r="E3079" s="18">
        <v>5000</v>
      </c>
      <c r="F3079" s="18">
        <v>5000</v>
      </c>
    </row>
    <row r="3080" spans="1:6" x14ac:dyDescent="0.3">
      <c r="A3080" s="17" t="s">
        <v>3115</v>
      </c>
      <c r="B3080" s="18"/>
      <c r="C3080" s="18">
        <v>10000</v>
      </c>
      <c r="D3080" s="18"/>
      <c r="E3080" s="18"/>
      <c r="F3080" s="18">
        <v>10000</v>
      </c>
    </row>
    <row r="3081" spans="1:6" x14ac:dyDescent="0.3">
      <c r="A3081" s="17" t="s">
        <v>3465</v>
      </c>
      <c r="B3081" s="18"/>
      <c r="C3081" s="18"/>
      <c r="D3081" s="18"/>
      <c r="E3081" s="18">
        <v>3500</v>
      </c>
      <c r="F3081" s="18">
        <v>3500</v>
      </c>
    </row>
    <row r="3082" spans="1:6" x14ac:dyDescent="0.3">
      <c r="A3082" s="17" t="s">
        <v>3638</v>
      </c>
      <c r="B3082" s="18"/>
      <c r="C3082" s="18">
        <v>1000</v>
      </c>
      <c r="D3082" s="18"/>
      <c r="E3082" s="18"/>
      <c r="F3082" s="18">
        <v>1000</v>
      </c>
    </row>
    <row r="3083" spans="1:6" x14ac:dyDescent="0.3">
      <c r="A3083" s="17" t="s">
        <v>3801</v>
      </c>
      <c r="B3083" s="18"/>
      <c r="C3083" s="18">
        <v>8000</v>
      </c>
      <c r="D3083" s="18"/>
      <c r="E3083" s="18"/>
      <c r="F3083" s="18">
        <v>8000</v>
      </c>
    </row>
    <row r="3084" spans="1:6" x14ac:dyDescent="0.3">
      <c r="A3084" s="17" t="s">
        <v>1095</v>
      </c>
      <c r="B3084" s="18"/>
      <c r="C3084" s="18">
        <v>18000</v>
      </c>
      <c r="D3084" s="18"/>
      <c r="E3084" s="18"/>
      <c r="F3084" s="18">
        <v>18000</v>
      </c>
    </row>
    <row r="3085" spans="1:6" x14ac:dyDescent="0.3">
      <c r="A3085" s="17" t="s">
        <v>2405</v>
      </c>
      <c r="B3085" s="18"/>
      <c r="C3085" s="18">
        <v>15000</v>
      </c>
      <c r="D3085" s="18"/>
      <c r="E3085" s="18"/>
      <c r="F3085" s="18">
        <v>15000</v>
      </c>
    </row>
    <row r="3086" spans="1:6" x14ac:dyDescent="0.3">
      <c r="A3086" s="17" t="s">
        <v>2994</v>
      </c>
      <c r="B3086" s="18"/>
      <c r="C3086" s="18"/>
      <c r="D3086" s="18"/>
      <c r="E3086" s="18">
        <v>300</v>
      </c>
      <c r="F3086" s="18">
        <v>300</v>
      </c>
    </row>
    <row r="3087" spans="1:6" x14ac:dyDescent="0.3">
      <c r="A3087" s="17" t="s">
        <v>2743</v>
      </c>
      <c r="B3087" s="18"/>
      <c r="C3087" s="18">
        <v>5999</v>
      </c>
      <c r="D3087" s="18"/>
      <c r="E3087" s="18"/>
      <c r="F3087" s="18">
        <v>5999</v>
      </c>
    </row>
    <row r="3088" spans="1:6" x14ac:dyDescent="0.3">
      <c r="A3088" s="17" t="s">
        <v>2588</v>
      </c>
      <c r="B3088" s="18"/>
      <c r="C3088" s="18">
        <v>6000</v>
      </c>
      <c r="D3088" s="18"/>
      <c r="E3088" s="18"/>
      <c r="F3088" s="18">
        <v>6000</v>
      </c>
    </row>
    <row r="3089" spans="1:6" x14ac:dyDescent="0.3">
      <c r="A3089" s="17" t="s">
        <v>1889</v>
      </c>
      <c r="B3089" s="18"/>
      <c r="C3089" s="18"/>
      <c r="D3089" s="18"/>
      <c r="E3089" s="18">
        <v>2500</v>
      </c>
      <c r="F3089" s="18">
        <v>2500</v>
      </c>
    </row>
    <row r="3090" spans="1:6" x14ac:dyDescent="0.3">
      <c r="A3090" s="17" t="s">
        <v>3155</v>
      </c>
      <c r="B3090" s="18"/>
      <c r="C3090" s="18"/>
      <c r="D3090" s="18"/>
      <c r="E3090" s="18">
        <v>5000</v>
      </c>
      <c r="F3090" s="18">
        <v>5000</v>
      </c>
    </row>
    <row r="3091" spans="1:6" x14ac:dyDescent="0.3">
      <c r="A3091" s="17" t="s">
        <v>3743</v>
      </c>
      <c r="B3091" s="18"/>
      <c r="C3091" s="18">
        <v>8500</v>
      </c>
      <c r="D3091" s="18"/>
      <c r="E3091" s="18"/>
      <c r="F3091" s="18">
        <v>8500</v>
      </c>
    </row>
    <row r="3092" spans="1:6" x14ac:dyDescent="0.3">
      <c r="A3092" s="17" t="s">
        <v>4083</v>
      </c>
      <c r="B3092" s="18"/>
      <c r="C3092" s="18">
        <v>9600</v>
      </c>
      <c r="D3092" s="18"/>
      <c r="E3092" s="18"/>
      <c r="F3092" s="18">
        <v>9600</v>
      </c>
    </row>
    <row r="3093" spans="1:6" x14ac:dyDescent="0.3">
      <c r="A3093" s="17" t="s">
        <v>2855</v>
      </c>
      <c r="B3093" s="18"/>
      <c r="C3093" s="18">
        <v>600</v>
      </c>
      <c r="D3093" s="18"/>
      <c r="E3093" s="18"/>
      <c r="F3093" s="18">
        <v>600</v>
      </c>
    </row>
    <row r="3094" spans="1:6" x14ac:dyDescent="0.3">
      <c r="A3094" s="17" t="s">
        <v>3649</v>
      </c>
      <c r="B3094" s="18"/>
      <c r="C3094" s="18"/>
      <c r="D3094" s="18"/>
      <c r="E3094" s="18">
        <v>500</v>
      </c>
      <c r="F3094" s="18">
        <v>500</v>
      </c>
    </row>
    <row r="3095" spans="1:6" x14ac:dyDescent="0.3">
      <c r="A3095" s="17" t="s">
        <v>3970</v>
      </c>
      <c r="B3095" s="18"/>
      <c r="C3095" s="18">
        <v>5000</v>
      </c>
      <c r="D3095" s="18"/>
      <c r="E3095" s="18"/>
      <c r="F3095" s="18">
        <v>5000</v>
      </c>
    </row>
    <row r="3096" spans="1:6" x14ac:dyDescent="0.3">
      <c r="A3096" s="17" t="s">
        <v>3033</v>
      </c>
      <c r="B3096" s="18"/>
      <c r="C3096" s="18"/>
      <c r="D3096" s="18"/>
      <c r="E3096" s="18">
        <v>3000</v>
      </c>
      <c r="F3096" s="18">
        <v>3000</v>
      </c>
    </row>
    <row r="3097" spans="1:6" x14ac:dyDescent="0.3">
      <c r="A3097" s="17" t="s">
        <v>2833</v>
      </c>
      <c r="B3097" s="18"/>
      <c r="C3097" s="18"/>
      <c r="D3097" s="18"/>
      <c r="E3097" s="18">
        <v>2700</v>
      </c>
      <c r="F3097" s="18">
        <v>2700</v>
      </c>
    </row>
    <row r="3098" spans="1:6" x14ac:dyDescent="0.3">
      <c r="A3098" s="17" t="s">
        <v>152</v>
      </c>
      <c r="B3098" s="18">
        <v>130000</v>
      </c>
      <c r="C3098" s="18"/>
      <c r="D3098" s="18"/>
      <c r="E3098" s="18"/>
      <c r="F3098" s="18">
        <v>130000</v>
      </c>
    </row>
    <row r="3099" spans="1:6" x14ac:dyDescent="0.3">
      <c r="A3099" s="17" t="s">
        <v>127</v>
      </c>
      <c r="B3099" s="18">
        <v>500</v>
      </c>
      <c r="C3099" s="18"/>
      <c r="D3099" s="18"/>
      <c r="E3099" s="18"/>
      <c r="F3099" s="18">
        <v>500</v>
      </c>
    </row>
    <row r="3100" spans="1:6" x14ac:dyDescent="0.3">
      <c r="A3100" s="17" t="s">
        <v>78</v>
      </c>
      <c r="B3100" s="18"/>
      <c r="C3100" s="18"/>
      <c r="D3100" s="18"/>
      <c r="E3100" s="18">
        <v>300</v>
      </c>
      <c r="F3100" s="18">
        <v>300</v>
      </c>
    </row>
    <row r="3101" spans="1:6" x14ac:dyDescent="0.3">
      <c r="A3101" s="17" t="s">
        <v>2636</v>
      </c>
      <c r="B3101" s="18"/>
      <c r="C3101" s="18"/>
      <c r="D3101" s="18"/>
      <c r="E3101" s="18">
        <v>1000</v>
      </c>
      <c r="F3101" s="18">
        <v>1000</v>
      </c>
    </row>
    <row r="3102" spans="1:6" x14ac:dyDescent="0.3">
      <c r="A3102" s="17" t="s">
        <v>3747</v>
      </c>
      <c r="B3102" s="18"/>
      <c r="C3102" s="18"/>
      <c r="D3102" s="18"/>
      <c r="E3102" s="18">
        <v>6000</v>
      </c>
      <c r="F3102" s="18">
        <v>6000</v>
      </c>
    </row>
    <row r="3103" spans="1:6" x14ac:dyDescent="0.3">
      <c r="A3103" s="17" t="s">
        <v>2612</v>
      </c>
      <c r="B3103" s="18"/>
      <c r="C3103" s="18"/>
      <c r="D3103" s="18"/>
      <c r="E3103" s="18">
        <v>10000</v>
      </c>
      <c r="F3103" s="18">
        <v>10000</v>
      </c>
    </row>
    <row r="3104" spans="1:6" x14ac:dyDescent="0.3">
      <c r="A3104" s="17" t="s">
        <v>2631</v>
      </c>
      <c r="B3104" s="18"/>
      <c r="C3104" s="18"/>
      <c r="D3104" s="18"/>
      <c r="E3104" s="18">
        <v>20000</v>
      </c>
      <c r="F3104" s="18">
        <v>20000</v>
      </c>
    </row>
    <row r="3105" spans="1:6" x14ac:dyDescent="0.3">
      <c r="A3105" s="17" t="s">
        <v>3724</v>
      </c>
      <c r="B3105" s="18"/>
      <c r="C3105" s="18"/>
      <c r="D3105" s="18"/>
      <c r="E3105" s="18">
        <v>2000</v>
      </c>
      <c r="F3105" s="18">
        <v>2000</v>
      </c>
    </row>
    <row r="3106" spans="1:6" x14ac:dyDescent="0.3">
      <c r="A3106" s="17" t="s">
        <v>1048</v>
      </c>
      <c r="B3106" s="18">
        <v>2000</v>
      </c>
      <c r="C3106" s="18"/>
      <c r="D3106" s="18"/>
      <c r="E3106" s="18"/>
      <c r="F3106" s="18">
        <v>2000</v>
      </c>
    </row>
    <row r="3107" spans="1:6" x14ac:dyDescent="0.3">
      <c r="A3107" s="17" t="s">
        <v>440</v>
      </c>
      <c r="B3107" s="18"/>
      <c r="C3107" s="18">
        <v>450</v>
      </c>
      <c r="D3107" s="18"/>
      <c r="E3107" s="18"/>
      <c r="F3107" s="18">
        <v>450</v>
      </c>
    </row>
    <row r="3108" spans="1:6" x14ac:dyDescent="0.3">
      <c r="A3108" s="17" t="s">
        <v>2666</v>
      </c>
      <c r="B3108" s="18"/>
      <c r="C3108" s="18"/>
      <c r="D3108" s="18"/>
      <c r="E3108" s="18">
        <v>10000</v>
      </c>
      <c r="F3108" s="18">
        <v>10000</v>
      </c>
    </row>
    <row r="3109" spans="1:6" x14ac:dyDescent="0.3">
      <c r="A3109" s="17" t="s">
        <v>381</v>
      </c>
      <c r="B3109" s="18"/>
      <c r="C3109" s="18"/>
      <c r="D3109" s="18"/>
      <c r="E3109" s="18">
        <v>4000</v>
      </c>
      <c r="F3109" s="18">
        <v>4000</v>
      </c>
    </row>
    <row r="3110" spans="1:6" x14ac:dyDescent="0.3">
      <c r="A3110" s="17" t="s">
        <v>2686</v>
      </c>
      <c r="B3110" s="18"/>
      <c r="C3110" s="18">
        <v>30000</v>
      </c>
      <c r="D3110" s="18"/>
      <c r="E3110" s="18"/>
      <c r="F3110" s="18">
        <v>30000</v>
      </c>
    </row>
    <row r="3111" spans="1:6" x14ac:dyDescent="0.3">
      <c r="A3111" s="17" t="s">
        <v>785</v>
      </c>
      <c r="B3111" s="18"/>
      <c r="C3111" s="18"/>
      <c r="D3111" s="18"/>
      <c r="E3111" s="18">
        <v>1000</v>
      </c>
      <c r="F3111" s="18">
        <v>1000</v>
      </c>
    </row>
    <row r="3112" spans="1:6" x14ac:dyDescent="0.3">
      <c r="A3112" s="17" t="s">
        <v>2658</v>
      </c>
      <c r="B3112" s="18">
        <v>98000</v>
      </c>
      <c r="C3112" s="18"/>
      <c r="D3112" s="18"/>
      <c r="E3112" s="18"/>
      <c r="F3112" s="18">
        <v>98000</v>
      </c>
    </row>
    <row r="3113" spans="1:6" x14ac:dyDescent="0.3">
      <c r="A3113" s="17" t="s">
        <v>594</v>
      </c>
      <c r="B3113" s="18"/>
      <c r="C3113" s="18">
        <v>500</v>
      </c>
      <c r="D3113" s="18"/>
      <c r="E3113" s="18"/>
      <c r="F3113" s="18">
        <v>500</v>
      </c>
    </row>
    <row r="3114" spans="1:6" x14ac:dyDescent="0.3">
      <c r="A3114" s="17" t="s">
        <v>501</v>
      </c>
      <c r="B3114" s="18"/>
      <c r="C3114" s="18">
        <v>6500</v>
      </c>
      <c r="D3114" s="18"/>
      <c r="E3114" s="18"/>
      <c r="F3114" s="18">
        <v>6500</v>
      </c>
    </row>
    <row r="3115" spans="1:6" x14ac:dyDescent="0.3">
      <c r="A3115" s="17" t="s">
        <v>1843</v>
      </c>
      <c r="B3115" s="18"/>
      <c r="C3115" s="18"/>
      <c r="D3115" s="18"/>
      <c r="E3115" s="18">
        <v>2000</v>
      </c>
      <c r="F3115" s="18">
        <v>2000</v>
      </c>
    </row>
    <row r="3116" spans="1:6" x14ac:dyDescent="0.3">
      <c r="A3116" s="17" t="s">
        <v>3503</v>
      </c>
      <c r="B3116" s="18"/>
      <c r="C3116" s="18"/>
      <c r="D3116" s="18"/>
      <c r="E3116" s="18">
        <v>1000</v>
      </c>
      <c r="F3116" s="18">
        <v>1000</v>
      </c>
    </row>
    <row r="3117" spans="1:6" x14ac:dyDescent="0.3">
      <c r="A3117" s="17" t="s">
        <v>2171</v>
      </c>
      <c r="B3117" s="18"/>
      <c r="C3117" s="18"/>
      <c r="D3117" s="18"/>
      <c r="E3117" s="18">
        <v>350</v>
      </c>
      <c r="F3117" s="18">
        <v>350</v>
      </c>
    </row>
    <row r="3118" spans="1:6" x14ac:dyDescent="0.3">
      <c r="A3118" s="17" t="s">
        <v>1089</v>
      </c>
      <c r="B3118" s="18"/>
      <c r="C3118" s="18">
        <v>45000</v>
      </c>
      <c r="D3118" s="18"/>
      <c r="E3118" s="18"/>
      <c r="F3118" s="18">
        <v>45000</v>
      </c>
    </row>
    <row r="3119" spans="1:6" x14ac:dyDescent="0.3">
      <c r="A3119" s="17" t="s">
        <v>3928</v>
      </c>
      <c r="B3119" s="18"/>
      <c r="C3119" s="18">
        <v>8000</v>
      </c>
      <c r="D3119" s="18"/>
      <c r="E3119" s="18"/>
      <c r="F3119" s="18">
        <v>8000</v>
      </c>
    </row>
    <row r="3120" spans="1:6" x14ac:dyDescent="0.3">
      <c r="A3120" s="17" t="s">
        <v>617</v>
      </c>
      <c r="B3120" s="18">
        <v>5000</v>
      </c>
      <c r="C3120" s="18"/>
      <c r="D3120" s="18"/>
      <c r="E3120" s="18"/>
      <c r="F3120" s="18">
        <v>5000</v>
      </c>
    </row>
    <row r="3121" spans="1:6" x14ac:dyDescent="0.3">
      <c r="A3121" s="17" t="s">
        <v>2814</v>
      </c>
      <c r="B3121" s="18"/>
      <c r="C3121" s="18"/>
      <c r="D3121" s="18"/>
      <c r="E3121" s="18">
        <v>1500</v>
      </c>
      <c r="F3121" s="18">
        <v>1500</v>
      </c>
    </row>
    <row r="3122" spans="1:6" x14ac:dyDescent="0.3">
      <c r="A3122" s="17" t="s">
        <v>2054</v>
      </c>
      <c r="B3122" s="18"/>
      <c r="C3122" s="18"/>
      <c r="D3122" s="18"/>
      <c r="E3122" s="18">
        <v>5000</v>
      </c>
      <c r="F3122" s="18">
        <v>5000</v>
      </c>
    </row>
    <row r="3123" spans="1:6" x14ac:dyDescent="0.3">
      <c r="A3123" s="17" t="s">
        <v>1401</v>
      </c>
      <c r="B3123" s="18"/>
      <c r="C3123" s="18"/>
      <c r="D3123" s="18"/>
      <c r="E3123" s="18">
        <v>350</v>
      </c>
      <c r="F3123" s="18">
        <v>350</v>
      </c>
    </row>
    <row r="3124" spans="1:6" x14ac:dyDescent="0.3">
      <c r="A3124" s="17" t="s">
        <v>2268</v>
      </c>
      <c r="B3124" s="18"/>
      <c r="C3124" s="18"/>
      <c r="D3124" s="18"/>
      <c r="E3124" s="18">
        <v>20000</v>
      </c>
      <c r="F3124" s="18">
        <v>20000</v>
      </c>
    </row>
    <row r="3125" spans="1:6" x14ac:dyDescent="0.3">
      <c r="A3125" s="17" t="s">
        <v>2837</v>
      </c>
      <c r="B3125" s="18"/>
      <c r="C3125" s="18"/>
      <c r="D3125" s="18"/>
      <c r="E3125" s="18">
        <v>850</v>
      </c>
      <c r="F3125" s="18">
        <v>850</v>
      </c>
    </row>
    <row r="3126" spans="1:6" x14ac:dyDescent="0.3">
      <c r="A3126" s="17" t="s">
        <v>614</v>
      </c>
      <c r="B3126" s="18">
        <v>60000</v>
      </c>
      <c r="C3126" s="18"/>
      <c r="D3126" s="18"/>
      <c r="E3126" s="18"/>
      <c r="F3126" s="18">
        <v>60000</v>
      </c>
    </row>
    <row r="3127" spans="1:6" x14ac:dyDescent="0.3">
      <c r="A3127" s="17" t="s">
        <v>1882</v>
      </c>
      <c r="B3127" s="18"/>
      <c r="C3127" s="18"/>
      <c r="D3127" s="18"/>
      <c r="E3127" s="18">
        <v>2000</v>
      </c>
      <c r="F3127" s="18">
        <v>2000</v>
      </c>
    </row>
    <row r="3128" spans="1:6" x14ac:dyDescent="0.3">
      <c r="A3128" s="17" t="s">
        <v>469</v>
      </c>
      <c r="B3128" s="18"/>
      <c r="C3128" s="18">
        <v>7500</v>
      </c>
      <c r="D3128" s="18"/>
      <c r="E3128" s="18"/>
      <c r="F3128" s="18">
        <v>7500</v>
      </c>
    </row>
    <row r="3129" spans="1:6" x14ac:dyDescent="0.3">
      <c r="A3129" s="17" t="s">
        <v>1724</v>
      </c>
      <c r="B3129" s="18"/>
      <c r="C3129" s="18">
        <v>10000</v>
      </c>
      <c r="D3129" s="18"/>
      <c r="E3129" s="18"/>
      <c r="F3129" s="18">
        <v>10000</v>
      </c>
    </row>
    <row r="3130" spans="1:6" x14ac:dyDescent="0.3">
      <c r="A3130" s="17" t="s">
        <v>1102</v>
      </c>
      <c r="B3130" s="18"/>
      <c r="C3130" s="18">
        <v>100000</v>
      </c>
      <c r="D3130" s="18"/>
      <c r="E3130" s="18"/>
      <c r="F3130" s="18">
        <v>100000</v>
      </c>
    </row>
    <row r="3131" spans="1:6" x14ac:dyDescent="0.3">
      <c r="A3131" s="17" t="s">
        <v>3353</v>
      </c>
      <c r="B3131" s="18"/>
      <c r="C3131" s="18"/>
      <c r="D3131" s="18"/>
      <c r="E3131" s="18">
        <v>3000</v>
      </c>
      <c r="F3131" s="18">
        <v>3000</v>
      </c>
    </row>
    <row r="3132" spans="1:6" x14ac:dyDescent="0.3">
      <c r="A3132" s="17" t="s">
        <v>350</v>
      </c>
      <c r="B3132" s="18"/>
      <c r="C3132" s="18"/>
      <c r="D3132" s="18"/>
      <c r="E3132" s="18">
        <v>11260</v>
      </c>
      <c r="F3132" s="18">
        <v>11260</v>
      </c>
    </row>
    <row r="3133" spans="1:6" x14ac:dyDescent="0.3">
      <c r="A3133" s="17" t="s">
        <v>503</v>
      </c>
      <c r="B3133" s="18"/>
      <c r="C3133" s="18">
        <v>20000</v>
      </c>
      <c r="D3133" s="18"/>
      <c r="E3133" s="18"/>
      <c r="F3133" s="18">
        <v>20000</v>
      </c>
    </row>
    <row r="3134" spans="1:6" x14ac:dyDescent="0.3">
      <c r="A3134" s="17" t="s">
        <v>1105</v>
      </c>
      <c r="B3134" s="18"/>
      <c r="C3134" s="18">
        <v>60000</v>
      </c>
      <c r="D3134" s="18"/>
      <c r="E3134" s="18"/>
      <c r="F3134" s="18">
        <v>60000</v>
      </c>
    </row>
    <row r="3135" spans="1:6" x14ac:dyDescent="0.3">
      <c r="A3135" s="17" t="s">
        <v>2227</v>
      </c>
      <c r="B3135" s="18"/>
      <c r="C3135" s="18"/>
      <c r="D3135" s="18"/>
      <c r="E3135" s="18">
        <v>18000</v>
      </c>
      <c r="F3135" s="18">
        <v>18000</v>
      </c>
    </row>
    <row r="3136" spans="1:6" x14ac:dyDescent="0.3">
      <c r="A3136" s="17" t="s">
        <v>1735</v>
      </c>
      <c r="B3136" s="18"/>
      <c r="C3136" s="18">
        <v>4500</v>
      </c>
      <c r="D3136" s="18"/>
      <c r="E3136" s="18"/>
      <c r="F3136" s="18">
        <v>4500</v>
      </c>
    </row>
    <row r="3137" spans="1:6" x14ac:dyDescent="0.3">
      <c r="A3137" s="17" t="s">
        <v>1522</v>
      </c>
      <c r="B3137" s="18"/>
      <c r="C3137" s="18"/>
      <c r="D3137" s="18"/>
      <c r="E3137" s="18">
        <v>37500</v>
      </c>
      <c r="F3137" s="18">
        <v>37500</v>
      </c>
    </row>
    <row r="3138" spans="1:6" x14ac:dyDescent="0.3">
      <c r="A3138" s="17" t="s">
        <v>1012</v>
      </c>
      <c r="B3138" s="18">
        <v>20000</v>
      </c>
      <c r="C3138" s="18"/>
      <c r="D3138" s="18"/>
      <c r="E3138" s="18"/>
      <c r="F3138" s="18">
        <v>20000</v>
      </c>
    </row>
    <row r="3139" spans="1:6" x14ac:dyDescent="0.3">
      <c r="A3139" s="17" t="s">
        <v>2910</v>
      </c>
      <c r="B3139" s="18"/>
      <c r="C3139" s="18">
        <v>30000</v>
      </c>
      <c r="D3139" s="18"/>
      <c r="E3139" s="18"/>
      <c r="F3139" s="18">
        <v>30000</v>
      </c>
    </row>
    <row r="3140" spans="1:6" x14ac:dyDescent="0.3">
      <c r="A3140" s="17" t="s">
        <v>1030</v>
      </c>
      <c r="B3140" s="18"/>
      <c r="C3140" s="18"/>
      <c r="D3140" s="18"/>
      <c r="E3140" s="18">
        <v>10000</v>
      </c>
      <c r="F3140" s="18">
        <v>10000</v>
      </c>
    </row>
    <row r="3141" spans="1:6" x14ac:dyDescent="0.3">
      <c r="A3141" s="17" t="s">
        <v>3231</v>
      </c>
      <c r="B3141" s="18"/>
      <c r="C3141" s="18"/>
      <c r="D3141" s="18"/>
      <c r="E3141" s="18">
        <v>1000</v>
      </c>
      <c r="F3141" s="18">
        <v>1000</v>
      </c>
    </row>
    <row r="3142" spans="1:6" x14ac:dyDescent="0.3">
      <c r="A3142" s="17" t="s">
        <v>330</v>
      </c>
      <c r="B3142" s="18"/>
      <c r="C3142" s="18"/>
      <c r="D3142" s="18"/>
      <c r="E3142" s="18">
        <v>10000</v>
      </c>
      <c r="F3142" s="18">
        <v>10000</v>
      </c>
    </row>
    <row r="3143" spans="1:6" x14ac:dyDescent="0.3">
      <c r="A3143" s="17" t="s">
        <v>512</v>
      </c>
      <c r="B3143" s="18"/>
      <c r="C3143" s="18">
        <v>5000</v>
      </c>
      <c r="D3143" s="18"/>
      <c r="E3143" s="18"/>
      <c r="F3143" s="18">
        <v>5000</v>
      </c>
    </row>
    <row r="3144" spans="1:6" x14ac:dyDescent="0.3">
      <c r="A3144" s="17" t="s">
        <v>2627</v>
      </c>
      <c r="B3144" s="18"/>
      <c r="C3144" s="18"/>
      <c r="D3144" s="18"/>
      <c r="E3144" s="18">
        <v>150</v>
      </c>
      <c r="F3144" s="18">
        <v>150</v>
      </c>
    </row>
    <row r="3145" spans="1:6" x14ac:dyDescent="0.3">
      <c r="A3145" s="17" t="s">
        <v>3236</v>
      </c>
      <c r="B3145" s="18"/>
      <c r="C3145" s="18"/>
      <c r="D3145" s="18"/>
      <c r="E3145" s="18">
        <v>20000</v>
      </c>
      <c r="F3145" s="18">
        <v>20000</v>
      </c>
    </row>
    <row r="3146" spans="1:6" x14ac:dyDescent="0.3">
      <c r="A3146" s="17" t="s">
        <v>387</v>
      </c>
      <c r="B3146" s="18"/>
      <c r="C3146" s="18"/>
      <c r="D3146" s="18"/>
      <c r="E3146" s="18">
        <v>600</v>
      </c>
      <c r="F3146" s="18">
        <v>600</v>
      </c>
    </row>
    <row r="3147" spans="1:6" x14ac:dyDescent="0.3">
      <c r="A3147" s="17" t="s">
        <v>3120</v>
      </c>
      <c r="B3147" s="18"/>
      <c r="C3147" s="18">
        <v>1300000</v>
      </c>
      <c r="D3147" s="18"/>
      <c r="E3147" s="18"/>
      <c r="F3147" s="18">
        <v>1300000</v>
      </c>
    </row>
    <row r="3148" spans="1:6" x14ac:dyDescent="0.3">
      <c r="A3148" s="17" t="s">
        <v>1057</v>
      </c>
      <c r="B3148" s="18">
        <v>10000</v>
      </c>
      <c r="C3148" s="18"/>
      <c r="D3148" s="18"/>
      <c r="E3148" s="18"/>
      <c r="F3148" s="18">
        <v>10000</v>
      </c>
    </row>
    <row r="3149" spans="1:6" x14ac:dyDescent="0.3">
      <c r="A3149" s="17" t="s">
        <v>1254</v>
      </c>
      <c r="B3149" s="18"/>
      <c r="C3149" s="18"/>
      <c r="D3149" s="18"/>
      <c r="E3149" s="18">
        <v>10</v>
      </c>
      <c r="F3149" s="18">
        <v>10</v>
      </c>
    </row>
    <row r="3150" spans="1:6" x14ac:dyDescent="0.3">
      <c r="A3150" s="17" t="s">
        <v>1425</v>
      </c>
      <c r="B3150" s="18"/>
      <c r="C3150" s="18">
        <v>7500</v>
      </c>
      <c r="D3150" s="18"/>
      <c r="E3150" s="18"/>
      <c r="F3150" s="18">
        <v>7500</v>
      </c>
    </row>
    <row r="3151" spans="1:6" x14ac:dyDescent="0.3">
      <c r="A3151" s="17" t="s">
        <v>3810</v>
      </c>
      <c r="B3151" s="18"/>
      <c r="C3151" s="18"/>
      <c r="D3151" s="18"/>
      <c r="E3151" s="18">
        <v>2100</v>
      </c>
      <c r="F3151" s="18">
        <v>2100</v>
      </c>
    </row>
    <row r="3152" spans="1:6" x14ac:dyDescent="0.3">
      <c r="A3152" s="17" t="s">
        <v>3603</v>
      </c>
      <c r="B3152" s="18"/>
      <c r="C3152" s="18"/>
      <c r="D3152" s="18"/>
      <c r="E3152" s="18">
        <v>3000</v>
      </c>
      <c r="F3152" s="18">
        <v>3000</v>
      </c>
    </row>
    <row r="3153" spans="1:6" x14ac:dyDescent="0.3">
      <c r="A3153" s="17" t="s">
        <v>2809</v>
      </c>
      <c r="B3153" s="18"/>
      <c r="C3153" s="18"/>
      <c r="D3153" s="18"/>
      <c r="E3153" s="18">
        <v>2500</v>
      </c>
      <c r="F3153" s="18">
        <v>2500</v>
      </c>
    </row>
    <row r="3154" spans="1:6" x14ac:dyDescent="0.3">
      <c r="A3154" s="17" t="s">
        <v>2475</v>
      </c>
      <c r="B3154" s="18"/>
      <c r="C3154" s="18"/>
      <c r="D3154" s="18"/>
      <c r="E3154" s="18">
        <v>5000</v>
      </c>
      <c r="F3154" s="18">
        <v>5000</v>
      </c>
    </row>
    <row r="3155" spans="1:6" x14ac:dyDescent="0.3">
      <c r="A3155" s="17" t="s">
        <v>2843</v>
      </c>
      <c r="B3155" s="18"/>
      <c r="C3155" s="18">
        <v>1200</v>
      </c>
      <c r="D3155" s="18"/>
      <c r="E3155" s="18"/>
      <c r="F3155" s="18">
        <v>1200</v>
      </c>
    </row>
    <row r="3156" spans="1:6" x14ac:dyDescent="0.3">
      <c r="A3156" s="17" t="s">
        <v>2661</v>
      </c>
      <c r="B3156" s="18"/>
      <c r="C3156" s="18"/>
      <c r="D3156" s="18"/>
      <c r="E3156" s="18">
        <v>5000</v>
      </c>
      <c r="F3156" s="18">
        <v>5000</v>
      </c>
    </row>
    <row r="3157" spans="1:6" x14ac:dyDescent="0.3">
      <c r="A3157" s="17" t="s">
        <v>3157</v>
      </c>
      <c r="B3157" s="18"/>
      <c r="C3157" s="18"/>
      <c r="D3157" s="18"/>
      <c r="E3157" s="18">
        <v>4000</v>
      </c>
      <c r="F3157" s="18">
        <v>4000</v>
      </c>
    </row>
    <row r="3158" spans="1:6" x14ac:dyDescent="0.3">
      <c r="A3158" s="17" t="s">
        <v>1670</v>
      </c>
      <c r="B3158" s="18"/>
      <c r="C3158" s="18"/>
      <c r="D3158" s="18"/>
      <c r="E3158" s="18">
        <v>2000</v>
      </c>
      <c r="F3158" s="18">
        <v>2000</v>
      </c>
    </row>
    <row r="3159" spans="1:6" x14ac:dyDescent="0.3">
      <c r="A3159" s="17" t="s">
        <v>2114</v>
      </c>
      <c r="B3159" s="18"/>
      <c r="C3159" s="18"/>
      <c r="D3159" s="18"/>
      <c r="E3159" s="18">
        <v>7000</v>
      </c>
      <c r="F3159" s="18">
        <v>7000</v>
      </c>
    </row>
    <row r="3160" spans="1:6" x14ac:dyDescent="0.3">
      <c r="A3160" s="17" t="s">
        <v>779</v>
      </c>
      <c r="B3160" s="18"/>
      <c r="C3160" s="18">
        <v>500</v>
      </c>
      <c r="D3160" s="18"/>
      <c r="E3160" s="18"/>
      <c r="F3160" s="18">
        <v>500</v>
      </c>
    </row>
    <row r="3161" spans="1:6" x14ac:dyDescent="0.3">
      <c r="A3161" s="17" t="s">
        <v>1086</v>
      </c>
      <c r="B3161" s="18"/>
      <c r="C3161" s="18">
        <v>30000</v>
      </c>
      <c r="D3161" s="18"/>
      <c r="E3161" s="18"/>
      <c r="F3161" s="18">
        <v>30000</v>
      </c>
    </row>
    <row r="3162" spans="1:6" x14ac:dyDescent="0.3">
      <c r="A3162" s="17" t="s">
        <v>1325</v>
      </c>
      <c r="B3162" s="18">
        <v>50000</v>
      </c>
      <c r="C3162" s="18"/>
      <c r="D3162" s="18"/>
      <c r="E3162" s="18"/>
      <c r="F3162" s="18">
        <v>50000</v>
      </c>
    </row>
    <row r="3163" spans="1:6" x14ac:dyDescent="0.3">
      <c r="A3163" s="17" t="s">
        <v>1544</v>
      </c>
      <c r="B3163" s="18"/>
      <c r="C3163" s="18">
        <v>2250</v>
      </c>
      <c r="D3163" s="18"/>
      <c r="E3163" s="18"/>
      <c r="F3163" s="18">
        <v>2250</v>
      </c>
    </row>
    <row r="3164" spans="1:6" x14ac:dyDescent="0.3">
      <c r="A3164" s="17" t="s">
        <v>4020</v>
      </c>
      <c r="B3164" s="18"/>
      <c r="C3164" s="18">
        <v>800</v>
      </c>
      <c r="D3164" s="18"/>
      <c r="E3164" s="18"/>
      <c r="F3164" s="18">
        <v>800</v>
      </c>
    </row>
    <row r="3165" spans="1:6" x14ac:dyDescent="0.3">
      <c r="A3165" s="17" t="s">
        <v>455</v>
      </c>
      <c r="B3165" s="18"/>
      <c r="C3165" s="18">
        <v>10000</v>
      </c>
      <c r="D3165" s="18"/>
      <c r="E3165" s="18"/>
      <c r="F3165" s="18">
        <v>10000</v>
      </c>
    </row>
    <row r="3166" spans="1:6" x14ac:dyDescent="0.3">
      <c r="A3166" s="17" t="s">
        <v>1163</v>
      </c>
      <c r="B3166" s="18"/>
      <c r="C3166" s="18">
        <v>60000</v>
      </c>
      <c r="D3166" s="18"/>
      <c r="E3166" s="18"/>
      <c r="F3166" s="18">
        <v>60000</v>
      </c>
    </row>
    <row r="3167" spans="1:6" x14ac:dyDescent="0.3">
      <c r="A3167" s="17" t="s">
        <v>2492</v>
      </c>
      <c r="B3167" s="18"/>
      <c r="C3167" s="18"/>
      <c r="D3167" s="18"/>
      <c r="E3167" s="18">
        <v>600</v>
      </c>
      <c r="F3167" s="18">
        <v>600</v>
      </c>
    </row>
    <row r="3168" spans="1:6" x14ac:dyDescent="0.3">
      <c r="A3168" s="17" t="s">
        <v>3884</v>
      </c>
      <c r="B3168" s="18">
        <v>2000</v>
      </c>
      <c r="C3168" s="18"/>
      <c r="D3168" s="18"/>
      <c r="E3168" s="18"/>
      <c r="F3168" s="18">
        <v>2000</v>
      </c>
    </row>
    <row r="3169" spans="1:6" x14ac:dyDescent="0.3">
      <c r="A3169" s="17" t="s">
        <v>2776</v>
      </c>
      <c r="B3169" s="18"/>
      <c r="C3169" s="18">
        <v>21000</v>
      </c>
      <c r="D3169" s="18"/>
      <c r="E3169" s="18"/>
      <c r="F3169" s="18">
        <v>21000</v>
      </c>
    </row>
    <row r="3170" spans="1:6" x14ac:dyDescent="0.3">
      <c r="A3170" s="17" t="s">
        <v>2202</v>
      </c>
      <c r="B3170" s="18"/>
      <c r="C3170" s="18"/>
      <c r="D3170" s="18"/>
      <c r="E3170" s="18">
        <v>110</v>
      </c>
      <c r="F3170" s="18">
        <v>110</v>
      </c>
    </row>
    <row r="3171" spans="1:6" x14ac:dyDescent="0.3">
      <c r="A3171" s="17" t="s">
        <v>3389</v>
      </c>
      <c r="B3171" s="18"/>
      <c r="C3171" s="18"/>
      <c r="D3171" s="18"/>
      <c r="E3171" s="18">
        <v>1500</v>
      </c>
      <c r="F3171" s="18">
        <v>1500</v>
      </c>
    </row>
    <row r="3172" spans="1:6" x14ac:dyDescent="0.3">
      <c r="A3172" s="17" t="s">
        <v>3911</v>
      </c>
      <c r="B3172" s="18"/>
      <c r="C3172" s="18">
        <v>2500</v>
      </c>
      <c r="D3172" s="18"/>
      <c r="E3172" s="18"/>
      <c r="F3172" s="18">
        <v>2500</v>
      </c>
    </row>
    <row r="3173" spans="1:6" x14ac:dyDescent="0.3">
      <c r="A3173" s="17" t="s">
        <v>2701</v>
      </c>
      <c r="B3173" s="18"/>
      <c r="C3173" s="18"/>
      <c r="D3173" s="18">
        <v>3400</v>
      </c>
      <c r="E3173" s="18"/>
      <c r="F3173" s="18">
        <v>3400</v>
      </c>
    </row>
    <row r="3174" spans="1:6" x14ac:dyDescent="0.3">
      <c r="A3174" s="17" t="s">
        <v>1058</v>
      </c>
      <c r="B3174" s="18">
        <v>10000</v>
      </c>
      <c r="C3174" s="18"/>
      <c r="D3174" s="18"/>
      <c r="E3174" s="18"/>
      <c r="F3174" s="18">
        <v>10000</v>
      </c>
    </row>
    <row r="3175" spans="1:6" x14ac:dyDescent="0.3">
      <c r="A3175" s="17" t="s">
        <v>3832</v>
      </c>
      <c r="B3175" s="18"/>
      <c r="C3175" s="18"/>
      <c r="D3175" s="18"/>
      <c r="E3175" s="18">
        <v>200</v>
      </c>
      <c r="F3175" s="18">
        <v>200</v>
      </c>
    </row>
    <row r="3176" spans="1:6" x14ac:dyDescent="0.3">
      <c r="A3176" s="17" t="s">
        <v>1930</v>
      </c>
      <c r="B3176" s="18"/>
      <c r="C3176" s="18"/>
      <c r="D3176" s="18"/>
      <c r="E3176" s="18">
        <v>3200</v>
      </c>
      <c r="F3176" s="18">
        <v>3200</v>
      </c>
    </row>
    <row r="3177" spans="1:6" x14ac:dyDescent="0.3">
      <c r="A3177" s="17" t="s">
        <v>752</v>
      </c>
      <c r="B3177" s="18"/>
      <c r="C3177" s="18"/>
      <c r="D3177" s="18"/>
      <c r="E3177" s="18">
        <v>3000</v>
      </c>
      <c r="F3177" s="18">
        <v>3000</v>
      </c>
    </row>
    <row r="3178" spans="1:6" x14ac:dyDescent="0.3">
      <c r="A3178" s="17" t="s">
        <v>181</v>
      </c>
      <c r="B3178" s="18"/>
      <c r="C3178" s="18">
        <v>1000</v>
      </c>
      <c r="D3178" s="18"/>
      <c r="E3178" s="18"/>
      <c r="F3178" s="18">
        <v>1000</v>
      </c>
    </row>
    <row r="3179" spans="1:6" x14ac:dyDescent="0.3">
      <c r="A3179" s="17" t="s">
        <v>3150</v>
      </c>
      <c r="B3179" s="18"/>
      <c r="C3179" s="18"/>
      <c r="D3179" s="18"/>
      <c r="E3179" s="18">
        <v>3500</v>
      </c>
      <c r="F3179" s="18">
        <v>3500</v>
      </c>
    </row>
    <row r="3180" spans="1:6" x14ac:dyDescent="0.3">
      <c r="A3180" s="17" t="s">
        <v>610</v>
      </c>
      <c r="B3180" s="18">
        <v>780</v>
      </c>
      <c r="C3180" s="18"/>
      <c r="D3180" s="18"/>
      <c r="E3180" s="18"/>
      <c r="F3180" s="18">
        <v>780</v>
      </c>
    </row>
    <row r="3181" spans="1:6" x14ac:dyDescent="0.3">
      <c r="A3181" s="17" t="s">
        <v>1288</v>
      </c>
      <c r="B3181" s="18"/>
      <c r="C3181" s="18"/>
      <c r="D3181" s="18"/>
      <c r="E3181" s="18">
        <v>250</v>
      </c>
      <c r="F3181" s="18">
        <v>250</v>
      </c>
    </row>
    <row r="3182" spans="1:6" x14ac:dyDescent="0.3">
      <c r="A3182" s="17" t="s">
        <v>1740</v>
      </c>
      <c r="B3182" s="18"/>
      <c r="C3182" s="18">
        <v>1000</v>
      </c>
      <c r="D3182" s="18"/>
      <c r="E3182" s="18"/>
      <c r="F3182" s="18">
        <v>1000</v>
      </c>
    </row>
    <row r="3183" spans="1:6" x14ac:dyDescent="0.3">
      <c r="A3183" s="17" t="s">
        <v>3523</v>
      </c>
      <c r="B3183" s="18"/>
      <c r="C3183" s="18"/>
      <c r="D3183" s="18"/>
      <c r="E3183" s="18">
        <v>10000</v>
      </c>
      <c r="F3183" s="18">
        <v>10000</v>
      </c>
    </row>
    <row r="3184" spans="1:6" x14ac:dyDescent="0.3">
      <c r="A3184" s="17" t="s">
        <v>1769</v>
      </c>
      <c r="B3184" s="18"/>
      <c r="C3184" s="18">
        <v>5000</v>
      </c>
      <c r="D3184" s="18"/>
      <c r="E3184" s="18"/>
      <c r="F3184" s="18">
        <v>5000</v>
      </c>
    </row>
    <row r="3185" spans="1:6" x14ac:dyDescent="0.3">
      <c r="A3185" s="17" t="s">
        <v>419</v>
      </c>
      <c r="B3185" s="18"/>
      <c r="C3185" s="18"/>
      <c r="D3185" s="18"/>
      <c r="E3185" s="18">
        <v>22400</v>
      </c>
      <c r="F3185" s="18">
        <v>22400</v>
      </c>
    </row>
    <row r="3186" spans="1:6" x14ac:dyDescent="0.3">
      <c r="A3186" s="17" t="s">
        <v>369</v>
      </c>
      <c r="B3186" s="18"/>
      <c r="C3186" s="18"/>
      <c r="D3186" s="18"/>
      <c r="E3186" s="18">
        <v>12500</v>
      </c>
      <c r="F3186" s="18">
        <v>12500</v>
      </c>
    </row>
    <row r="3187" spans="1:6" x14ac:dyDescent="0.3">
      <c r="A3187" s="17" t="s">
        <v>82</v>
      </c>
      <c r="B3187" s="18"/>
      <c r="C3187" s="18"/>
      <c r="D3187" s="18"/>
      <c r="E3187" s="18">
        <v>12000</v>
      </c>
      <c r="F3187" s="18">
        <v>12000</v>
      </c>
    </row>
    <row r="3188" spans="1:6" x14ac:dyDescent="0.3">
      <c r="A3188" s="17" t="s">
        <v>3713</v>
      </c>
      <c r="B3188" s="18"/>
      <c r="C3188" s="18"/>
      <c r="D3188" s="18"/>
      <c r="E3188" s="18">
        <v>800</v>
      </c>
      <c r="F3188" s="18">
        <v>800</v>
      </c>
    </row>
    <row r="3189" spans="1:6" x14ac:dyDescent="0.3">
      <c r="A3189" s="17" t="s">
        <v>3380</v>
      </c>
      <c r="B3189" s="18"/>
      <c r="C3189" s="18"/>
      <c r="D3189" s="18"/>
      <c r="E3189" s="18">
        <v>4000</v>
      </c>
      <c r="F3189" s="18">
        <v>4000</v>
      </c>
    </row>
    <row r="3190" spans="1:6" x14ac:dyDescent="0.3">
      <c r="A3190" s="17" t="s">
        <v>982</v>
      </c>
      <c r="B3190" s="18"/>
      <c r="C3190" s="18">
        <v>88888</v>
      </c>
      <c r="D3190" s="18"/>
      <c r="E3190" s="18"/>
      <c r="F3190" s="18">
        <v>88888</v>
      </c>
    </row>
    <row r="3191" spans="1:6" x14ac:dyDescent="0.3">
      <c r="A3191" s="17" t="s">
        <v>2694</v>
      </c>
      <c r="B3191" s="18"/>
      <c r="C3191" s="18">
        <v>30000</v>
      </c>
      <c r="D3191" s="18"/>
      <c r="E3191" s="18"/>
      <c r="F3191" s="18">
        <v>30000</v>
      </c>
    </row>
    <row r="3192" spans="1:6" x14ac:dyDescent="0.3">
      <c r="A3192" s="17" t="s">
        <v>2831</v>
      </c>
      <c r="B3192" s="18"/>
      <c r="C3192" s="18"/>
      <c r="D3192" s="18"/>
      <c r="E3192" s="18">
        <v>3000</v>
      </c>
      <c r="F3192" s="18">
        <v>3000</v>
      </c>
    </row>
    <row r="3193" spans="1:6" x14ac:dyDescent="0.3">
      <c r="A3193" s="17" t="s">
        <v>2950</v>
      </c>
      <c r="B3193" s="18"/>
      <c r="C3193" s="18">
        <v>5000000</v>
      </c>
      <c r="D3193" s="18"/>
      <c r="E3193" s="18"/>
      <c r="F3193" s="18">
        <v>5000000</v>
      </c>
    </row>
    <row r="3194" spans="1:6" x14ac:dyDescent="0.3">
      <c r="A3194" s="17" t="s">
        <v>1497</v>
      </c>
      <c r="B3194" s="18"/>
      <c r="C3194" s="18">
        <v>1500</v>
      </c>
      <c r="D3194" s="18"/>
      <c r="E3194" s="18"/>
      <c r="F3194" s="18">
        <v>1500</v>
      </c>
    </row>
    <row r="3195" spans="1:6" x14ac:dyDescent="0.3">
      <c r="A3195" s="17" t="s">
        <v>838</v>
      </c>
      <c r="B3195" s="18"/>
      <c r="C3195" s="18"/>
      <c r="D3195" s="18"/>
      <c r="E3195" s="18">
        <v>2500</v>
      </c>
      <c r="F3195" s="18">
        <v>2500</v>
      </c>
    </row>
    <row r="3196" spans="1:6" x14ac:dyDescent="0.3">
      <c r="A3196" s="17" t="s">
        <v>4106</v>
      </c>
      <c r="B3196" s="18"/>
      <c r="C3196" s="18">
        <v>300</v>
      </c>
      <c r="D3196" s="18"/>
      <c r="E3196" s="18"/>
      <c r="F3196" s="18">
        <v>300</v>
      </c>
    </row>
    <row r="3197" spans="1:6" x14ac:dyDescent="0.3">
      <c r="A3197" s="17" t="s">
        <v>4034</v>
      </c>
      <c r="B3197" s="18"/>
      <c r="C3197" s="18">
        <v>2500</v>
      </c>
      <c r="D3197" s="18"/>
      <c r="E3197" s="18"/>
      <c r="F3197" s="18">
        <v>2500</v>
      </c>
    </row>
    <row r="3198" spans="1:6" x14ac:dyDescent="0.3">
      <c r="A3198" s="17" t="s">
        <v>940</v>
      </c>
      <c r="B3198" s="18"/>
      <c r="C3198" s="18">
        <v>2750</v>
      </c>
      <c r="D3198" s="18"/>
      <c r="E3198" s="18"/>
      <c r="F3198" s="18">
        <v>2750</v>
      </c>
    </row>
    <row r="3199" spans="1:6" x14ac:dyDescent="0.3">
      <c r="A3199" s="17" t="s">
        <v>581</v>
      </c>
      <c r="B3199" s="18"/>
      <c r="C3199" s="18">
        <v>3000</v>
      </c>
      <c r="D3199" s="18"/>
      <c r="E3199" s="18"/>
      <c r="F3199" s="18">
        <v>3000</v>
      </c>
    </row>
    <row r="3200" spans="1:6" x14ac:dyDescent="0.3">
      <c r="A3200" s="17" t="s">
        <v>3974</v>
      </c>
      <c r="B3200" s="18"/>
      <c r="C3200" s="18">
        <v>90000</v>
      </c>
      <c r="D3200" s="18"/>
      <c r="E3200" s="18"/>
      <c r="F3200" s="18">
        <v>90000</v>
      </c>
    </row>
    <row r="3201" spans="1:6" x14ac:dyDescent="0.3">
      <c r="A3201" s="17" t="s">
        <v>1492</v>
      </c>
      <c r="B3201" s="18"/>
      <c r="C3201" s="18">
        <v>1200</v>
      </c>
      <c r="D3201" s="18"/>
      <c r="E3201" s="18"/>
      <c r="F3201" s="18">
        <v>1200</v>
      </c>
    </row>
    <row r="3202" spans="1:6" x14ac:dyDescent="0.3">
      <c r="A3202" s="17" t="s">
        <v>2139</v>
      </c>
      <c r="B3202" s="18"/>
      <c r="C3202" s="18">
        <v>1000</v>
      </c>
      <c r="D3202" s="18"/>
      <c r="E3202" s="18"/>
      <c r="F3202" s="18">
        <v>1000</v>
      </c>
    </row>
    <row r="3203" spans="1:6" x14ac:dyDescent="0.3">
      <c r="A3203" s="17" t="s">
        <v>3524</v>
      </c>
      <c r="B3203" s="18"/>
      <c r="C3203" s="18"/>
      <c r="D3203" s="18"/>
      <c r="E3203" s="18">
        <v>500</v>
      </c>
      <c r="F3203" s="18">
        <v>500</v>
      </c>
    </row>
    <row r="3204" spans="1:6" x14ac:dyDescent="0.3">
      <c r="A3204" s="17" t="s">
        <v>3614</v>
      </c>
      <c r="B3204" s="18"/>
      <c r="C3204" s="18"/>
      <c r="D3204" s="18"/>
      <c r="E3204" s="18">
        <v>2500</v>
      </c>
      <c r="F3204" s="18">
        <v>2500</v>
      </c>
    </row>
    <row r="3205" spans="1:6" x14ac:dyDescent="0.3">
      <c r="A3205" s="17" t="s">
        <v>1642</v>
      </c>
      <c r="B3205" s="18"/>
      <c r="C3205" s="18"/>
      <c r="D3205" s="18"/>
      <c r="E3205" s="18">
        <v>2500</v>
      </c>
      <c r="F3205" s="18">
        <v>2500</v>
      </c>
    </row>
    <row r="3206" spans="1:6" x14ac:dyDescent="0.3">
      <c r="A3206" s="17" t="s">
        <v>475</v>
      </c>
      <c r="B3206" s="18"/>
      <c r="C3206" s="18">
        <v>3300</v>
      </c>
      <c r="D3206" s="18"/>
      <c r="E3206" s="18"/>
      <c r="F3206" s="18">
        <v>3300</v>
      </c>
    </row>
    <row r="3207" spans="1:6" x14ac:dyDescent="0.3">
      <c r="A3207" s="17" t="s">
        <v>2589</v>
      </c>
      <c r="B3207" s="18"/>
      <c r="C3207" s="18">
        <v>50000</v>
      </c>
      <c r="D3207" s="18"/>
      <c r="E3207" s="18"/>
      <c r="F3207" s="18">
        <v>50000</v>
      </c>
    </row>
    <row r="3208" spans="1:6" x14ac:dyDescent="0.3">
      <c r="A3208" s="17" t="s">
        <v>700</v>
      </c>
      <c r="B3208" s="18"/>
      <c r="C3208" s="18">
        <v>130000</v>
      </c>
      <c r="D3208" s="18"/>
      <c r="E3208" s="18"/>
      <c r="F3208" s="18">
        <v>130000</v>
      </c>
    </row>
    <row r="3209" spans="1:6" x14ac:dyDescent="0.3">
      <c r="A3209" s="17" t="s">
        <v>3502</v>
      </c>
      <c r="B3209" s="18"/>
      <c r="C3209" s="18"/>
      <c r="D3209" s="18"/>
      <c r="E3209" s="18">
        <v>2500</v>
      </c>
      <c r="F3209" s="18">
        <v>2500</v>
      </c>
    </row>
    <row r="3210" spans="1:6" x14ac:dyDescent="0.3">
      <c r="A3210" s="17" t="s">
        <v>1501</v>
      </c>
      <c r="B3210" s="18"/>
      <c r="C3210" s="18">
        <v>2800</v>
      </c>
      <c r="D3210" s="18"/>
      <c r="E3210" s="18"/>
      <c r="F3210" s="18">
        <v>2800</v>
      </c>
    </row>
    <row r="3211" spans="1:6" x14ac:dyDescent="0.3">
      <c r="A3211" s="17" t="s">
        <v>2371</v>
      </c>
      <c r="B3211" s="18">
        <v>25000</v>
      </c>
      <c r="C3211" s="18"/>
      <c r="D3211" s="18"/>
      <c r="E3211" s="18"/>
      <c r="F3211" s="18">
        <v>25000</v>
      </c>
    </row>
    <row r="3212" spans="1:6" x14ac:dyDescent="0.3">
      <c r="A3212" s="17" t="s">
        <v>1835</v>
      </c>
      <c r="B3212" s="18"/>
      <c r="C3212" s="18"/>
      <c r="D3212" s="18"/>
      <c r="E3212" s="18">
        <v>10000</v>
      </c>
      <c r="F3212" s="18">
        <v>10000</v>
      </c>
    </row>
    <row r="3213" spans="1:6" x14ac:dyDescent="0.3">
      <c r="A3213" s="17" t="s">
        <v>606</v>
      </c>
      <c r="B3213" s="18">
        <v>5000</v>
      </c>
      <c r="C3213" s="18"/>
      <c r="D3213" s="18"/>
      <c r="E3213" s="18"/>
      <c r="F3213" s="18">
        <v>5000</v>
      </c>
    </row>
    <row r="3214" spans="1:6" x14ac:dyDescent="0.3">
      <c r="A3214" s="17" t="s">
        <v>3988</v>
      </c>
      <c r="B3214" s="18"/>
      <c r="C3214" s="18">
        <v>10000</v>
      </c>
      <c r="D3214" s="18"/>
      <c r="E3214" s="18"/>
      <c r="F3214" s="18">
        <v>10000</v>
      </c>
    </row>
    <row r="3215" spans="1:6" x14ac:dyDescent="0.3">
      <c r="A3215" s="17" t="s">
        <v>3654</v>
      </c>
      <c r="B3215" s="18"/>
      <c r="C3215" s="18"/>
      <c r="D3215" s="18"/>
      <c r="E3215" s="18">
        <v>2000</v>
      </c>
      <c r="F3215" s="18">
        <v>2000</v>
      </c>
    </row>
    <row r="3216" spans="1:6" x14ac:dyDescent="0.3">
      <c r="A3216" s="17" t="s">
        <v>4030</v>
      </c>
      <c r="B3216" s="18"/>
      <c r="C3216" s="18">
        <v>13500</v>
      </c>
      <c r="D3216" s="18"/>
      <c r="E3216" s="18"/>
      <c r="F3216" s="18">
        <v>13500</v>
      </c>
    </row>
    <row r="3217" spans="1:6" x14ac:dyDescent="0.3">
      <c r="A3217" s="17" t="s">
        <v>1373</v>
      </c>
      <c r="B3217" s="18"/>
      <c r="C3217" s="18"/>
      <c r="D3217" s="18"/>
      <c r="E3217" s="18">
        <v>500</v>
      </c>
      <c r="F3217" s="18">
        <v>500</v>
      </c>
    </row>
    <row r="3218" spans="1:6" x14ac:dyDescent="0.3">
      <c r="A3218" s="17" t="s">
        <v>1115</v>
      </c>
      <c r="B3218" s="18"/>
      <c r="C3218" s="18">
        <v>6000</v>
      </c>
      <c r="D3218" s="18"/>
      <c r="E3218" s="18"/>
      <c r="F3218" s="18">
        <v>6000</v>
      </c>
    </row>
    <row r="3219" spans="1:6" x14ac:dyDescent="0.3">
      <c r="A3219" s="17" t="s">
        <v>1393</v>
      </c>
      <c r="B3219" s="18"/>
      <c r="C3219" s="18"/>
      <c r="D3219" s="18"/>
      <c r="E3219" s="18">
        <v>2500</v>
      </c>
      <c r="F3219" s="18">
        <v>2500</v>
      </c>
    </row>
    <row r="3220" spans="1:6" x14ac:dyDescent="0.3">
      <c r="A3220" s="17" t="s">
        <v>3696</v>
      </c>
      <c r="B3220" s="18"/>
      <c r="C3220" s="18"/>
      <c r="D3220" s="18"/>
      <c r="E3220" s="18">
        <v>2500</v>
      </c>
      <c r="F3220" s="18">
        <v>2500</v>
      </c>
    </row>
    <row r="3221" spans="1:6" x14ac:dyDescent="0.3">
      <c r="A3221" s="17" t="s">
        <v>1346</v>
      </c>
      <c r="B3221" s="18"/>
      <c r="C3221" s="18"/>
      <c r="D3221" s="18"/>
      <c r="E3221" s="18">
        <v>300</v>
      </c>
      <c r="F3221" s="18">
        <v>300</v>
      </c>
    </row>
    <row r="3222" spans="1:6" x14ac:dyDescent="0.3">
      <c r="A3222" s="17" t="s">
        <v>3944</v>
      </c>
      <c r="B3222" s="18"/>
      <c r="C3222" s="18">
        <v>3000</v>
      </c>
      <c r="D3222" s="18"/>
      <c r="E3222" s="18"/>
      <c r="F3222" s="18">
        <v>3000</v>
      </c>
    </row>
    <row r="3223" spans="1:6" x14ac:dyDescent="0.3">
      <c r="A3223" s="17" t="s">
        <v>1020</v>
      </c>
      <c r="B3223" s="18">
        <v>45000</v>
      </c>
      <c r="C3223" s="18"/>
      <c r="D3223" s="18"/>
      <c r="E3223" s="18"/>
      <c r="F3223" s="18">
        <v>45000</v>
      </c>
    </row>
    <row r="3224" spans="1:6" x14ac:dyDescent="0.3">
      <c r="A3224" s="17" t="s">
        <v>3857</v>
      </c>
      <c r="B3224" s="18"/>
      <c r="C3224" s="18">
        <v>6000</v>
      </c>
      <c r="D3224" s="18"/>
      <c r="E3224" s="18"/>
      <c r="F3224" s="18">
        <v>6000</v>
      </c>
    </row>
    <row r="3225" spans="1:6" x14ac:dyDescent="0.3">
      <c r="A3225" s="17" t="s">
        <v>869</v>
      </c>
      <c r="B3225" s="18"/>
      <c r="C3225" s="18">
        <v>45000</v>
      </c>
      <c r="D3225" s="18"/>
      <c r="E3225" s="18"/>
      <c r="F3225" s="18">
        <v>45000</v>
      </c>
    </row>
    <row r="3226" spans="1:6" x14ac:dyDescent="0.3">
      <c r="A3226" s="17" t="s">
        <v>3198</v>
      </c>
      <c r="B3226" s="18"/>
      <c r="C3226" s="18">
        <v>30000</v>
      </c>
      <c r="D3226" s="18"/>
      <c r="E3226" s="18"/>
      <c r="F3226" s="18">
        <v>30000</v>
      </c>
    </row>
    <row r="3227" spans="1:6" x14ac:dyDescent="0.3">
      <c r="A3227" s="17" t="s">
        <v>3153</v>
      </c>
      <c r="B3227" s="18"/>
      <c r="C3227" s="18"/>
      <c r="D3227" s="18"/>
      <c r="E3227" s="18">
        <v>3000</v>
      </c>
      <c r="F3227" s="18">
        <v>3000</v>
      </c>
    </row>
    <row r="3228" spans="1:6" x14ac:dyDescent="0.3">
      <c r="A3228" s="17" t="s">
        <v>1131</v>
      </c>
      <c r="B3228" s="18"/>
      <c r="C3228" s="18">
        <v>5000</v>
      </c>
      <c r="D3228" s="18"/>
      <c r="E3228" s="18"/>
      <c r="F3228" s="18">
        <v>5000</v>
      </c>
    </row>
    <row r="3229" spans="1:6" x14ac:dyDescent="0.3">
      <c r="A3229" s="17" t="s">
        <v>7</v>
      </c>
      <c r="B3229" s="18"/>
      <c r="C3229" s="18"/>
      <c r="D3229" s="18"/>
      <c r="E3229" s="18">
        <v>3999</v>
      </c>
      <c r="F3229" s="18">
        <v>3999</v>
      </c>
    </row>
    <row r="3230" spans="1:6" x14ac:dyDescent="0.3">
      <c r="A3230" s="17" t="s">
        <v>3998</v>
      </c>
      <c r="B3230" s="18"/>
      <c r="C3230" s="18">
        <v>1250</v>
      </c>
      <c r="D3230" s="18"/>
      <c r="E3230" s="18"/>
      <c r="F3230" s="18">
        <v>1250</v>
      </c>
    </row>
    <row r="3231" spans="1:6" x14ac:dyDescent="0.3">
      <c r="A3231" s="17" t="s">
        <v>3894</v>
      </c>
      <c r="B3231" s="18"/>
      <c r="C3231" s="18">
        <v>2500</v>
      </c>
      <c r="D3231" s="18"/>
      <c r="E3231" s="18"/>
      <c r="F3231" s="18">
        <v>2500</v>
      </c>
    </row>
    <row r="3232" spans="1:6" x14ac:dyDescent="0.3">
      <c r="A3232" s="17" t="s">
        <v>2188</v>
      </c>
      <c r="B3232" s="18"/>
      <c r="C3232" s="18"/>
      <c r="D3232" s="18"/>
      <c r="E3232" s="18">
        <v>20000</v>
      </c>
      <c r="F3232" s="18">
        <v>20000</v>
      </c>
    </row>
    <row r="3233" spans="1:6" x14ac:dyDescent="0.3">
      <c r="A3233" s="17" t="s">
        <v>2136</v>
      </c>
      <c r="B3233" s="18"/>
      <c r="C3233" s="18">
        <v>5000</v>
      </c>
      <c r="D3233" s="18"/>
      <c r="E3233" s="18"/>
      <c r="F3233" s="18">
        <v>5000</v>
      </c>
    </row>
    <row r="3234" spans="1:6" x14ac:dyDescent="0.3">
      <c r="A3234" s="17" t="s">
        <v>2230</v>
      </c>
      <c r="B3234" s="18"/>
      <c r="C3234" s="18"/>
      <c r="D3234" s="18"/>
      <c r="E3234" s="18">
        <v>8012</v>
      </c>
      <c r="F3234" s="18">
        <v>8012</v>
      </c>
    </row>
    <row r="3235" spans="1:6" x14ac:dyDescent="0.3">
      <c r="A3235" s="17" t="s">
        <v>2659</v>
      </c>
      <c r="B3235" s="18">
        <v>49000</v>
      </c>
      <c r="C3235" s="18"/>
      <c r="D3235" s="18"/>
      <c r="E3235" s="18"/>
      <c r="F3235" s="18">
        <v>49000</v>
      </c>
    </row>
    <row r="3236" spans="1:6" x14ac:dyDescent="0.3">
      <c r="A3236" s="17" t="s">
        <v>1816</v>
      </c>
      <c r="B3236" s="18"/>
      <c r="C3236" s="18">
        <v>3000</v>
      </c>
      <c r="D3236" s="18"/>
      <c r="E3236" s="18"/>
      <c r="F3236" s="18">
        <v>3000</v>
      </c>
    </row>
    <row r="3237" spans="1:6" x14ac:dyDescent="0.3">
      <c r="A3237" s="17" t="s">
        <v>1083</v>
      </c>
      <c r="B3237" s="18"/>
      <c r="C3237" s="18">
        <v>10000</v>
      </c>
      <c r="D3237" s="18"/>
      <c r="E3237" s="18"/>
      <c r="F3237" s="18">
        <v>10000</v>
      </c>
    </row>
    <row r="3238" spans="1:6" x14ac:dyDescent="0.3">
      <c r="A3238" s="17" t="s">
        <v>3074</v>
      </c>
      <c r="B3238" s="18"/>
      <c r="C3238" s="18">
        <v>25000</v>
      </c>
      <c r="D3238" s="18"/>
      <c r="E3238" s="18"/>
      <c r="F3238" s="18">
        <v>25000</v>
      </c>
    </row>
    <row r="3239" spans="1:6" x14ac:dyDescent="0.3">
      <c r="A3239" s="17" t="s">
        <v>3949</v>
      </c>
      <c r="B3239" s="18"/>
      <c r="C3239" s="18">
        <v>26000</v>
      </c>
      <c r="D3239" s="18"/>
      <c r="E3239" s="18"/>
      <c r="F3239" s="18">
        <v>26000</v>
      </c>
    </row>
    <row r="3240" spans="1:6" x14ac:dyDescent="0.3">
      <c r="A3240" s="17" t="s">
        <v>3657</v>
      </c>
      <c r="B3240" s="18"/>
      <c r="C3240" s="18"/>
      <c r="D3240" s="18"/>
      <c r="E3240" s="18">
        <v>250</v>
      </c>
      <c r="F3240" s="18">
        <v>250</v>
      </c>
    </row>
    <row r="3241" spans="1:6" x14ac:dyDescent="0.3">
      <c r="A3241" s="17" t="s">
        <v>2834</v>
      </c>
      <c r="B3241" s="18"/>
      <c r="C3241" s="18"/>
      <c r="D3241" s="18"/>
      <c r="E3241" s="18">
        <v>800</v>
      </c>
      <c r="F3241" s="18">
        <v>800</v>
      </c>
    </row>
    <row r="3242" spans="1:6" x14ac:dyDescent="0.3">
      <c r="A3242" s="17" t="s">
        <v>3602</v>
      </c>
      <c r="B3242" s="18"/>
      <c r="C3242" s="18"/>
      <c r="D3242" s="18"/>
      <c r="E3242" s="18">
        <v>1500</v>
      </c>
      <c r="F3242" s="18">
        <v>1500</v>
      </c>
    </row>
    <row r="3243" spans="1:6" x14ac:dyDescent="0.3">
      <c r="A3243" s="17" t="s">
        <v>2792</v>
      </c>
      <c r="B3243" s="18"/>
      <c r="C3243" s="18"/>
      <c r="D3243" s="18"/>
      <c r="E3243" s="18">
        <v>2000</v>
      </c>
      <c r="F3243" s="18">
        <v>2000</v>
      </c>
    </row>
    <row r="3244" spans="1:6" x14ac:dyDescent="0.3">
      <c r="A3244" s="17" t="s">
        <v>1300</v>
      </c>
      <c r="B3244" s="18"/>
      <c r="C3244" s="18"/>
      <c r="D3244" s="18"/>
      <c r="E3244" s="18">
        <v>3500</v>
      </c>
      <c r="F3244" s="18">
        <v>3500</v>
      </c>
    </row>
    <row r="3245" spans="1:6" x14ac:dyDescent="0.3">
      <c r="A3245" s="17" t="s">
        <v>1051</v>
      </c>
      <c r="B3245" s="18">
        <v>2500</v>
      </c>
      <c r="C3245" s="18"/>
      <c r="D3245" s="18"/>
      <c r="E3245" s="18"/>
      <c r="F3245" s="18">
        <v>2500</v>
      </c>
    </row>
    <row r="3246" spans="1:6" x14ac:dyDescent="0.3">
      <c r="A3246" s="17" t="s">
        <v>724</v>
      </c>
      <c r="B3246" s="18"/>
      <c r="C3246" s="18"/>
      <c r="D3246" s="18"/>
      <c r="E3246" s="18">
        <v>5000</v>
      </c>
      <c r="F3246" s="18">
        <v>5000</v>
      </c>
    </row>
    <row r="3247" spans="1:6" x14ac:dyDescent="0.3">
      <c r="A3247" s="17" t="s">
        <v>1331</v>
      </c>
      <c r="B3247" s="18">
        <v>35000</v>
      </c>
      <c r="C3247" s="18"/>
      <c r="D3247" s="18"/>
      <c r="E3247" s="18"/>
      <c r="F3247" s="18">
        <v>35000</v>
      </c>
    </row>
    <row r="3248" spans="1:6" x14ac:dyDescent="0.3">
      <c r="A3248" s="17" t="s">
        <v>347</v>
      </c>
      <c r="B3248" s="18"/>
      <c r="C3248" s="18"/>
      <c r="D3248" s="18"/>
      <c r="E3248" s="18">
        <v>10000</v>
      </c>
      <c r="F3248" s="18">
        <v>10000</v>
      </c>
    </row>
    <row r="3249" spans="1:6" x14ac:dyDescent="0.3">
      <c r="A3249" s="17" t="s">
        <v>11</v>
      </c>
      <c r="B3249" s="18"/>
      <c r="C3249" s="18"/>
      <c r="D3249" s="18"/>
      <c r="E3249" s="18">
        <v>500</v>
      </c>
      <c r="F3249" s="18">
        <v>500</v>
      </c>
    </row>
    <row r="3250" spans="1:6" x14ac:dyDescent="0.3">
      <c r="A3250" s="17" t="s">
        <v>2713</v>
      </c>
      <c r="B3250" s="18"/>
      <c r="C3250" s="18"/>
      <c r="D3250" s="18"/>
      <c r="E3250" s="18">
        <v>150000</v>
      </c>
      <c r="F3250" s="18">
        <v>150000</v>
      </c>
    </row>
    <row r="3251" spans="1:6" x14ac:dyDescent="0.3">
      <c r="A3251" s="17" t="s">
        <v>2927</v>
      </c>
      <c r="B3251" s="18"/>
      <c r="C3251" s="18"/>
      <c r="D3251" s="18"/>
      <c r="E3251" s="18">
        <v>1800</v>
      </c>
      <c r="F3251" s="18">
        <v>1800</v>
      </c>
    </row>
    <row r="3252" spans="1:6" x14ac:dyDescent="0.3">
      <c r="A3252" s="17" t="s">
        <v>725</v>
      </c>
      <c r="B3252" s="18"/>
      <c r="C3252" s="18"/>
      <c r="D3252" s="18"/>
      <c r="E3252" s="18">
        <v>7000</v>
      </c>
      <c r="F3252" s="18">
        <v>7000</v>
      </c>
    </row>
    <row r="3253" spans="1:6" x14ac:dyDescent="0.3">
      <c r="A3253" s="17" t="s">
        <v>2789</v>
      </c>
      <c r="B3253" s="18"/>
      <c r="C3253" s="18"/>
      <c r="D3253" s="18"/>
      <c r="E3253" s="18">
        <v>3000</v>
      </c>
      <c r="F3253" s="18">
        <v>3000</v>
      </c>
    </row>
    <row r="3254" spans="1:6" x14ac:dyDescent="0.3">
      <c r="A3254" s="17" t="s">
        <v>1872</v>
      </c>
      <c r="B3254" s="18"/>
      <c r="C3254" s="18">
        <v>6500</v>
      </c>
      <c r="D3254" s="18"/>
      <c r="E3254" s="18"/>
      <c r="F3254" s="18">
        <v>6500</v>
      </c>
    </row>
    <row r="3255" spans="1:6" x14ac:dyDescent="0.3">
      <c r="A3255" s="17" t="s">
        <v>488</v>
      </c>
      <c r="B3255" s="18"/>
      <c r="C3255" s="18">
        <v>50000</v>
      </c>
      <c r="D3255" s="18"/>
      <c r="E3255" s="18"/>
      <c r="F3255" s="18">
        <v>50000</v>
      </c>
    </row>
    <row r="3256" spans="1:6" x14ac:dyDescent="0.3">
      <c r="A3256" s="17" t="s">
        <v>1796</v>
      </c>
      <c r="B3256" s="18"/>
      <c r="C3256" s="18">
        <v>28000</v>
      </c>
      <c r="D3256" s="18"/>
      <c r="E3256" s="18"/>
      <c r="F3256" s="18">
        <v>28000</v>
      </c>
    </row>
    <row r="3257" spans="1:6" x14ac:dyDescent="0.3">
      <c r="A3257" s="17" t="s">
        <v>729</v>
      </c>
      <c r="B3257" s="18"/>
      <c r="C3257" s="18"/>
      <c r="D3257" s="18"/>
      <c r="E3257" s="18">
        <v>7500</v>
      </c>
      <c r="F3257" s="18">
        <v>7500</v>
      </c>
    </row>
    <row r="3258" spans="1:6" x14ac:dyDescent="0.3">
      <c r="A3258" s="17" t="s">
        <v>33</v>
      </c>
      <c r="B3258" s="18"/>
      <c r="C3258" s="18"/>
      <c r="D3258" s="18"/>
      <c r="E3258" s="18">
        <v>13</v>
      </c>
      <c r="F3258" s="18">
        <v>13</v>
      </c>
    </row>
    <row r="3259" spans="1:6" x14ac:dyDescent="0.3">
      <c r="A3259" s="17" t="s">
        <v>1219</v>
      </c>
      <c r="B3259" s="18"/>
      <c r="C3259" s="18"/>
      <c r="D3259" s="18"/>
      <c r="E3259" s="18">
        <v>9000</v>
      </c>
      <c r="F3259" s="18">
        <v>9000</v>
      </c>
    </row>
    <row r="3260" spans="1:6" x14ac:dyDescent="0.3">
      <c r="A3260" s="17" t="s">
        <v>623</v>
      </c>
      <c r="B3260" s="18">
        <v>6000</v>
      </c>
      <c r="C3260" s="18"/>
      <c r="D3260" s="18"/>
      <c r="E3260" s="18"/>
      <c r="F3260" s="18">
        <v>6000</v>
      </c>
    </row>
    <row r="3261" spans="1:6" x14ac:dyDescent="0.3">
      <c r="A3261" s="17" t="s">
        <v>3815</v>
      </c>
      <c r="B3261" s="18"/>
      <c r="C3261" s="18"/>
      <c r="D3261" s="18"/>
      <c r="E3261" s="18">
        <v>250</v>
      </c>
      <c r="F3261" s="18">
        <v>250</v>
      </c>
    </row>
    <row r="3262" spans="1:6" x14ac:dyDescent="0.3">
      <c r="A3262" s="17" t="s">
        <v>1535</v>
      </c>
      <c r="B3262" s="18"/>
      <c r="C3262" s="18"/>
      <c r="D3262" s="18"/>
      <c r="E3262" s="18">
        <v>7500</v>
      </c>
      <c r="F3262" s="18">
        <v>7500</v>
      </c>
    </row>
    <row r="3263" spans="1:6" x14ac:dyDescent="0.3">
      <c r="A3263" s="17" t="s">
        <v>1451</v>
      </c>
      <c r="B3263" s="18"/>
      <c r="C3263" s="18">
        <v>100000</v>
      </c>
      <c r="D3263" s="18"/>
      <c r="E3263" s="18"/>
      <c r="F3263" s="18">
        <v>100000</v>
      </c>
    </row>
    <row r="3264" spans="1:6" x14ac:dyDescent="0.3">
      <c r="A3264" s="17" t="s">
        <v>47</v>
      </c>
      <c r="B3264" s="18"/>
      <c r="C3264" s="18"/>
      <c r="D3264" s="18"/>
      <c r="E3264" s="18">
        <v>5000</v>
      </c>
      <c r="F3264" s="18">
        <v>5000</v>
      </c>
    </row>
    <row r="3265" spans="1:6" x14ac:dyDescent="0.3">
      <c r="A3265" s="17" t="s">
        <v>936</v>
      </c>
      <c r="B3265" s="18"/>
      <c r="C3265" s="18">
        <v>3500</v>
      </c>
      <c r="D3265" s="18"/>
      <c r="E3265" s="18"/>
      <c r="F3265" s="18">
        <v>3500</v>
      </c>
    </row>
    <row r="3266" spans="1:6" x14ac:dyDescent="0.3">
      <c r="A3266" s="17" t="s">
        <v>153</v>
      </c>
      <c r="B3266" s="18">
        <v>250000</v>
      </c>
      <c r="C3266" s="18"/>
      <c r="D3266" s="18"/>
      <c r="E3266" s="18"/>
      <c r="F3266" s="18">
        <v>250000</v>
      </c>
    </row>
    <row r="3267" spans="1:6" x14ac:dyDescent="0.3">
      <c r="A3267" s="17" t="s">
        <v>2042</v>
      </c>
      <c r="B3267" s="18"/>
      <c r="C3267" s="18"/>
      <c r="D3267" s="18"/>
      <c r="E3267" s="18">
        <v>9500</v>
      </c>
      <c r="F3267" s="18">
        <v>9500</v>
      </c>
    </row>
    <row r="3268" spans="1:6" x14ac:dyDescent="0.3">
      <c r="A3268" s="17" t="s">
        <v>1459</v>
      </c>
      <c r="B3268" s="18">
        <v>5000</v>
      </c>
      <c r="C3268" s="18"/>
      <c r="D3268" s="18"/>
      <c r="E3268" s="18"/>
      <c r="F3268" s="18">
        <v>5000</v>
      </c>
    </row>
    <row r="3269" spans="1:6" x14ac:dyDescent="0.3">
      <c r="A3269" s="17" t="s">
        <v>65</v>
      </c>
      <c r="B3269" s="18"/>
      <c r="C3269" s="18"/>
      <c r="D3269" s="18"/>
      <c r="E3269" s="18">
        <v>2000</v>
      </c>
      <c r="F3269" s="18">
        <v>2000</v>
      </c>
    </row>
    <row r="3270" spans="1:6" x14ac:dyDescent="0.3">
      <c r="A3270" s="17" t="s">
        <v>2520</v>
      </c>
      <c r="B3270" s="18"/>
      <c r="C3270" s="18">
        <v>100000</v>
      </c>
      <c r="D3270" s="18"/>
      <c r="E3270" s="18"/>
      <c r="F3270" s="18">
        <v>100000</v>
      </c>
    </row>
    <row r="3271" spans="1:6" x14ac:dyDescent="0.3">
      <c r="A3271" s="17" t="s">
        <v>3148</v>
      </c>
      <c r="B3271" s="18"/>
      <c r="C3271" s="18"/>
      <c r="D3271" s="18"/>
      <c r="E3271" s="18">
        <v>1800</v>
      </c>
      <c r="F3271" s="18">
        <v>1800</v>
      </c>
    </row>
    <row r="3272" spans="1:6" x14ac:dyDescent="0.3">
      <c r="A3272" s="17" t="s">
        <v>279</v>
      </c>
      <c r="B3272" s="18"/>
      <c r="C3272" s="18"/>
      <c r="D3272" s="18"/>
      <c r="E3272" s="18">
        <v>27000</v>
      </c>
      <c r="F3272" s="18">
        <v>27000</v>
      </c>
    </row>
    <row r="3273" spans="1:6" x14ac:dyDescent="0.3">
      <c r="A3273" s="17" t="s">
        <v>1438</v>
      </c>
      <c r="B3273" s="18"/>
      <c r="C3273" s="18">
        <v>3000</v>
      </c>
      <c r="D3273" s="18"/>
      <c r="E3273" s="18"/>
      <c r="F3273" s="18">
        <v>3000</v>
      </c>
    </row>
    <row r="3274" spans="1:6" x14ac:dyDescent="0.3">
      <c r="A3274" s="17" t="s">
        <v>3635</v>
      </c>
      <c r="B3274" s="18"/>
      <c r="C3274" s="18">
        <v>3000</v>
      </c>
      <c r="D3274" s="18"/>
      <c r="E3274" s="18"/>
      <c r="F3274" s="18">
        <v>3000</v>
      </c>
    </row>
    <row r="3275" spans="1:6" x14ac:dyDescent="0.3">
      <c r="A3275" s="17" t="s">
        <v>723</v>
      </c>
      <c r="B3275" s="18"/>
      <c r="C3275" s="18"/>
      <c r="D3275" s="18"/>
      <c r="E3275" s="18">
        <v>25000</v>
      </c>
      <c r="F3275" s="18">
        <v>25000</v>
      </c>
    </row>
    <row r="3276" spans="1:6" x14ac:dyDescent="0.3">
      <c r="A3276" s="17" t="s">
        <v>3945</v>
      </c>
      <c r="B3276" s="18"/>
      <c r="C3276" s="18">
        <v>30000</v>
      </c>
      <c r="D3276" s="18"/>
      <c r="E3276" s="18"/>
      <c r="F3276" s="18">
        <v>30000</v>
      </c>
    </row>
    <row r="3277" spans="1:6" x14ac:dyDescent="0.3">
      <c r="A3277" s="17" t="s">
        <v>2515</v>
      </c>
      <c r="B3277" s="18"/>
      <c r="C3277" s="18">
        <v>5000</v>
      </c>
      <c r="D3277" s="18"/>
      <c r="E3277" s="18"/>
      <c r="F3277" s="18">
        <v>5000</v>
      </c>
    </row>
    <row r="3278" spans="1:6" x14ac:dyDescent="0.3">
      <c r="A3278" s="17" t="s">
        <v>2959</v>
      </c>
      <c r="B3278" s="18">
        <v>10000</v>
      </c>
      <c r="C3278" s="18"/>
      <c r="D3278" s="18"/>
      <c r="E3278" s="18"/>
      <c r="F3278" s="18">
        <v>10000</v>
      </c>
    </row>
    <row r="3279" spans="1:6" x14ac:dyDescent="0.3">
      <c r="A3279" s="17" t="s">
        <v>3449</v>
      </c>
      <c r="B3279" s="18"/>
      <c r="C3279" s="18"/>
      <c r="D3279" s="18"/>
      <c r="E3279" s="18">
        <v>500</v>
      </c>
      <c r="F3279" s="18">
        <v>500</v>
      </c>
    </row>
    <row r="3280" spans="1:6" x14ac:dyDescent="0.3">
      <c r="A3280" s="17" t="s">
        <v>804</v>
      </c>
      <c r="B3280" s="18"/>
      <c r="C3280" s="18"/>
      <c r="D3280" s="18"/>
      <c r="E3280" s="18">
        <v>2300</v>
      </c>
      <c r="F3280" s="18">
        <v>2300</v>
      </c>
    </row>
    <row r="3281" spans="1:6" x14ac:dyDescent="0.3">
      <c r="A3281" s="17" t="s">
        <v>2501</v>
      </c>
      <c r="B3281" s="18"/>
      <c r="C3281" s="18">
        <v>11000</v>
      </c>
      <c r="D3281" s="18"/>
      <c r="E3281" s="18"/>
      <c r="F3281" s="18">
        <v>11000</v>
      </c>
    </row>
    <row r="3282" spans="1:6" x14ac:dyDescent="0.3">
      <c r="A3282" s="17" t="s">
        <v>2247</v>
      </c>
      <c r="B3282" s="18"/>
      <c r="C3282" s="18"/>
      <c r="D3282" s="18"/>
      <c r="E3282" s="18">
        <v>2500</v>
      </c>
      <c r="F3282" s="18">
        <v>2500</v>
      </c>
    </row>
    <row r="3283" spans="1:6" x14ac:dyDescent="0.3">
      <c r="A3283" s="17" t="s">
        <v>1406</v>
      </c>
      <c r="B3283" s="18"/>
      <c r="C3283" s="18">
        <v>25000</v>
      </c>
      <c r="D3283" s="18"/>
      <c r="E3283" s="18"/>
      <c r="F3283" s="18">
        <v>25000</v>
      </c>
    </row>
    <row r="3284" spans="1:6" x14ac:dyDescent="0.3">
      <c r="A3284" s="17" t="s">
        <v>894</v>
      </c>
      <c r="B3284" s="18"/>
      <c r="C3284" s="18">
        <v>2000</v>
      </c>
      <c r="D3284" s="18"/>
      <c r="E3284" s="18"/>
      <c r="F3284" s="18">
        <v>2000</v>
      </c>
    </row>
    <row r="3285" spans="1:6" x14ac:dyDescent="0.3">
      <c r="A3285" s="17" t="s">
        <v>1945</v>
      </c>
      <c r="B3285" s="18"/>
      <c r="C3285" s="18"/>
      <c r="D3285" s="18"/>
      <c r="E3285" s="18">
        <v>40000</v>
      </c>
      <c r="F3285" s="18">
        <v>40000</v>
      </c>
    </row>
    <row r="3286" spans="1:6" x14ac:dyDescent="0.3">
      <c r="A3286" s="17" t="s">
        <v>2871</v>
      </c>
      <c r="B3286" s="18"/>
      <c r="C3286" s="18">
        <v>10000</v>
      </c>
      <c r="D3286" s="18"/>
      <c r="E3286" s="18"/>
      <c r="F3286" s="18">
        <v>10000</v>
      </c>
    </row>
    <row r="3287" spans="1:6" x14ac:dyDescent="0.3">
      <c r="A3287" s="17" t="s">
        <v>3673</v>
      </c>
      <c r="B3287" s="18"/>
      <c r="C3287" s="18"/>
      <c r="D3287" s="18"/>
      <c r="E3287" s="18">
        <v>800</v>
      </c>
      <c r="F3287" s="18">
        <v>800</v>
      </c>
    </row>
    <row r="3288" spans="1:6" x14ac:dyDescent="0.3">
      <c r="A3288" s="17" t="s">
        <v>3050</v>
      </c>
      <c r="B3288" s="18"/>
      <c r="C3288" s="18"/>
      <c r="D3288" s="18"/>
      <c r="E3288" s="18">
        <v>600</v>
      </c>
      <c r="F3288" s="18">
        <v>600</v>
      </c>
    </row>
    <row r="3289" spans="1:6" x14ac:dyDescent="0.3">
      <c r="A3289" s="17" t="s">
        <v>4104</v>
      </c>
      <c r="B3289" s="18"/>
      <c r="C3289" s="18">
        <v>3000</v>
      </c>
      <c r="D3289" s="18"/>
      <c r="E3289" s="18"/>
      <c r="F3289" s="18">
        <v>3000</v>
      </c>
    </row>
    <row r="3290" spans="1:6" x14ac:dyDescent="0.3">
      <c r="A3290" s="17" t="s">
        <v>174</v>
      </c>
      <c r="B3290" s="18"/>
      <c r="C3290" s="18">
        <v>95000</v>
      </c>
      <c r="D3290" s="18"/>
      <c r="E3290" s="18"/>
      <c r="F3290" s="18">
        <v>95000</v>
      </c>
    </row>
    <row r="3291" spans="1:6" x14ac:dyDescent="0.3">
      <c r="A3291" s="17" t="s">
        <v>3208</v>
      </c>
      <c r="B3291" s="18"/>
      <c r="C3291" s="18"/>
      <c r="D3291" s="18"/>
      <c r="E3291" s="18">
        <v>5000</v>
      </c>
      <c r="F3291" s="18">
        <v>5000</v>
      </c>
    </row>
    <row r="3292" spans="1:6" x14ac:dyDescent="0.3">
      <c r="A3292" s="17" t="s">
        <v>2773</v>
      </c>
      <c r="B3292" s="18"/>
      <c r="C3292" s="18">
        <v>530</v>
      </c>
      <c r="D3292" s="18"/>
      <c r="E3292" s="18"/>
      <c r="F3292" s="18">
        <v>530</v>
      </c>
    </row>
    <row r="3293" spans="1:6" x14ac:dyDescent="0.3">
      <c r="A3293" s="17" t="s">
        <v>1059</v>
      </c>
      <c r="B3293" s="18">
        <v>40000</v>
      </c>
      <c r="C3293" s="18"/>
      <c r="D3293" s="18"/>
      <c r="E3293" s="18"/>
      <c r="F3293" s="18">
        <v>40000</v>
      </c>
    </row>
    <row r="3294" spans="1:6" x14ac:dyDescent="0.3">
      <c r="A3294" s="17" t="s">
        <v>3026</v>
      </c>
      <c r="B3294" s="18"/>
      <c r="C3294" s="18"/>
      <c r="D3294" s="18"/>
      <c r="E3294" s="18">
        <v>900</v>
      </c>
      <c r="F3294" s="18">
        <v>900</v>
      </c>
    </row>
    <row r="3295" spans="1:6" x14ac:dyDescent="0.3">
      <c r="A3295" s="17" t="s">
        <v>374</v>
      </c>
      <c r="B3295" s="18"/>
      <c r="C3295" s="18"/>
      <c r="D3295" s="18"/>
      <c r="E3295" s="18">
        <v>7500</v>
      </c>
      <c r="F3295" s="18">
        <v>7500</v>
      </c>
    </row>
    <row r="3296" spans="1:6" x14ac:dyDescent="0.3">
      <c r="A3296" s="17" t="s">
        <v>3669</v>
      </c>
      <c r="B3296" s="18"/>
      <c r="C3296" s="18"/>
      <c r="D3296" s="18"/>
      <c r="E3296" s="18">
        <v>3000</v>
      </c>
      <c r="F3296" s="18">
        <v>3000</v>
      </c>
    </row>
    <row r="3297" spans="1:6" x14ac:dyDescent="0.3">
      <c r="A3297" s="17" t="s">
        <v>1624</v>
      </c>
      <c r="B3297" s="18"/>
      <c r="C3297" s="18"/>
      <c r="D3297" s="18"/>
      <c r="E3297" s="18">
        <v>750</v>
      </c>
      <c r="F3297" s="18">
        <v>750</v>
      </c>
    </row>
    <row r="3298" spans="1:6" x14ac:dyDescent="0.3">
      <c r="A3298" s="17" t="s">
        <v>1484</v>
      </c>
      <c r="B3298" s="18"/>
      <c r="C3298" s="18">
        <v>7000</v>
      </c>
      <c r="D3298" s="18"/>
      <c r="E3298" s="18"/>
      <c r="F3298" s="18">
        <v>7000</v>
      </c>
    </row>
    <row r="3299" spans="1:6" x14ac:dyDescent="0.3">
      <c r="A3299" s="17" t="s">
        <v>3239</v>
      </c>
      <c r="B3299" s="18"/>
      <c r="C3299" s="18"/>
      <c r="D3299" s="18"/>
      <c r="E3299" s="18">
        <v>5862</v>
      </c>
      <c r="F3299" s="18">
        <v>5862</v>
      </c>
    </row>
    <row r="3300" spans="1:6" x14ac:dyDescent="0.3">
      <c r="A3300" s="17" t="s">
        <v>1220</v>
      </c>
      <c r="B3300" s="18"/>
      <c r="C3300" s="18"/>
      <c r="D3300" s="18"/>
      <c r="E3300" s="18">
        <v>16350</v>
      </c>
      <c r="F3300" s="18">
        <v>16350</v>
      </c>
    </row>
    <row r="3301" spans="1:6" x14ac:dyDescent="0.3">
      <c r="A3301" s="17" t="s">
        <v>3590</v>
      </c>
      <c r="B3301" s="18"/>
      <c r="C3301" s="18"/>
      <c r="D3301" s="18"/>
      <c r="E3301" s="18">
        <v>700</v>
      </c>
      <c r="F3301" s="18">
        <v>700</v>
      </c>
    </row>
    <row r="3302" spans="1:6" x14ac:dyDescent="0.3">
      <c r="A3302" s="17" t="s">
        <v>1897</v>
      </c>
      <c r="B3302" s="18"/>
      <c r="C3302" s="18"/>
      <c r="D3302" s="18"/>
      <c r="E3302" s="18">
        <v>451</v>
      </c>
      <c r="F3302" s="18">
        <v>451</v>
      </c>
    </row>
    <row r="3303" spans="1:6" x14ac:dyDescent="0.3">
      <c r="A3303" s="17" t="s">
        <v>4043</v>
      </c>
      <c r="B3303" s="18"/>
      <c r="C3303" s="18">
        <v>5000</v>
      </c>
      <c r="D3303" s="18"/>
      <c r="E3303" s="18"/>
      <c r="F3303" s="18">
        <v>5000</v>
      </c>
    </row>
    <row r="3304" spans="1:6" x14ac:dyDescent="0.3">
      <c r="A3304" s="17" t="s">
        <v>3634</v>
      </c>
      <c r="B3304" s="18"/>
      <c r="C3304" s="18">
        <v>150000</v>
      </c>
      <c r="D3304" s="18"/>
      <c r="E3304" s="18"/>
      <c r="F3304" s="18">
        <v>150000</v>
      </c>
    </row>
    <row r="3305" spans="1:6" x14ac:dyDescent="0.3">
      <c r="A3305" s="17" t="s">
        <v>301</v>
      </c>
      <c r="B3305" s="18"/>
      <c r="C3305" s="18"/>
      <c r="D3305" s="18"/>
      <c r="E3305" s="18">
        <v>25000</v>
      </c>
      <c r="F3305" s="18">
        <v>25000</v>
      </c>
    </row>
    <row r="3306" spans="1:6" x14ac:dyDescent="0.3">
      <c r="A3306" s="17" t="s">
        <v>2975</v>
      </c>
      <c r="B3306" s="18"/>
      <c r="C3306" s="18"/>
      <c r="D3306" s="18"/>
      <c r="E3306" s="18">
        <v>8000</v>
      </c>
      <c r="F3306" s="18">
        <v>8000</v>
      </c>
    </row>
    <row r="3307" spans="1:6" x14ac:dyDescent="0.3">
      <c r="A3307" s="17" t="s">
        <v>4008</v>
      </c>
      <c r="B3307" s="18"/>
      <c r="C3307" s="18">
        <v>575</v>
      </c>
      <c r="D3307" s="18"/>
      <c r="E3307" s="18"/>
      <c r="F3307" s="18">
        <v>575</v>
      </c>
    </row>
    <row r="3308" spans="1:6" x14ac:dyDescent="0.3">
      <c r="A3308" s="17" t="s">
        <v>481</v>
      </c>
      <c r="B3308" s="18"/>
      <c r="C3308" s="18">
        <v>40000</v>
      </c>
      <c r="D3308" s="18"/>
      <c r="E3308" s="18"/>
      <c r="F3308" s="18">
        <v>40000</v>
      </c>
    </row>
    <row r="3309" spans="1:6" x14ac:dyDescent="0.3">
      <c r="A3309" s="17" t="s">
        <v>1534</v>
      </c>
      <c r="B3309" s="18"/>
      <c r="C3309" s="18"/>
      <c r="D3309" s="18"/>
      <c r="E3309" s="18">
        <v>45000</v>
      </c>
      <c r="F3309" s="18">
        <v>45000</v>
      </c>
    </row>
    <row r="3310" spans="1:6" x14ac:dyDescent="0.3">
      <c r="A3310" s="17" t="s">
        <v>2517</v>
      </c>
      <c r="B3310" s="18"/>
      <c r="C3310" s="18">
        <v>18000</v>
      </c>
      <c r="D3310" s="18"/>
      <c r="E3310" s="18"/>
      <c r="F3310" s="18">
        <v>18000</v>
      </c>
    </row>
    <row r="3311" spans="1:6" x14ac:dyDescent="0.3">
      <c r="A3311" s="17" t="s">
        <v>3812</v>
      </c>
      <c r="B3311" s="18"/>
      <c r="C3311" s="18"/>
      <c r="D3311" s="18"/>
      <c r="E3311" s="18">
        <v>1000</v>
      </c>
      <c r="F3311" s="18">
        <v>1000</v>
      </c>
    </row>
    <row r="3312" spans="1:6" x14ac:dyDescent="0.3">
      <c r="A3312" s="17" t="s">
        <v>355</v>
      </c>
      <c r="B3312" s="18"/>
      <c r="C3312" s="18"/>
      <c r="D3312" s="18"/>
      <c r="E3312" s="18">
        <v>3500</v>
      </c>
      <c r="F3312" s="18">
        <v>3500</v>
      </c>
    </row>
    <row r="3313" spans="1:6" x14ac:dyDescent="0.3">
      <c r="A3313" s="17" t="s">
        <v>1471</v>
      </c>
      <c r="B3313" s="18"/>
      <c r="C3313" s="18"/>
      <c r="D3313" s="18"/>
      <c r="E3313" s="18">
        <v>1500</v>
      </c>
      <c r="F3313" s="18">
        <v>1500</v>
      </c>
    </row>
    <row r="3314" spans="1:6" x14ac:dyDescent="0.3">
      <c r="A3314" s="17" t="s">
        <v>3851</v>
      </c>
      <c r="B3314" s="18"/>
      <c r="C3314" s="18">
        <v>11000</v>
      </c>
      <c r="D3314" s="18"/>
      <c r="E3314" s="18"/>
      <c r="F3314" s="18">
        <v>11000</v>
      </c>
    </row>
    <row r="3315" spans="1:6" x14ac:dyDescent="0.3">
      <c r="A3315" s="17" t="s">
        <v>3065</v>
      </c>
      <c r="B3315" s="18"/>
      <c r="C3315" s="18">
        <v>25000</v>
      </c>
      <c r="D3315" s="18"/>
      <c r="E3315" s="18"/>
      <c r="F3315" s="18">
        <v>25000</v>
      </c>
    </row>
    <row r="3316" spans="1:6" x14ac:dyDescent="0.3">
      <c r="A3316" s="17" t="s">
        <v>1916</v>
      </c>
      <c r="B3316" s="18"/>
      <c r="C3316" s="18">
        <v>500</v>
      </c>
      <c r="D3316" s="18"/>
      <c r="E3316" s="18"/>
      <c r="F3316" s="18">
        <v>500</v>
      </c>
    </row>
    <row r="3317" spans="1:6" x14ac:dyDescent="0.3">
      <c r="A3317" s="17" t="s">
        <v>3506</v>
      </c>
      <c r="B3317" s="18"/>
      <c r="C3317" s="18"/>
      <c r="D3317" s="18"/>
      <c r="E3317" s="18">
        <v>10000</v>
      </c>
      <c r="F3317" s="18">
        <v>10000</v>
      </c>
    </row>
    <row r="3318" spans="1:6" x14ac:dyDescent="0.3">
      <c r="A3318" s="17" t="s">
        <v>229</v>
      </c>
      <c r="B3318" s="18"/>
      <c r="C3318" s="18">
        <v>28000</v>
      </c>
      <c r="D3318" s="18"/>
      <c r="E3318" s="18"/>
      <c r="F3318" s="18">
        <v>28000</v>
      </c>
    </row>
    <row r="3319" spans="1:6" x14ac:dyDescent="0.3">
      <c r="A3319" s="17" t="s">
        <v>2596</v>
      </c>
      <c r="B3319" s="18"/>
      <c r="C3319" s="18">
        <v>35000</v>
      </c>
      <c r="D3319" s="18"/>
      <c r="E3319" s="18"/>
      <c r="F3319" s="18">
        <v>35000</v>
      </c>
    </row>
    <row r="3320" spans="1:6" x14ac:dyDescent="0.3">
      <c r="A3320" s="17" t="s">
        <v>2099</v>
      </c>
      <c r="B3320" s="18"/>
      <c r="C3320" s="18"/>
      <c r="D3320" s="18"/>
      <c r="E3320" s="18">
        <v>6000</v>
      </c>
      <c r="F3320" s="18">
        <v>6000</v>
      </c>
    </row>
    <row r="3321" spans="1:6" x14ac:dyDescent="0.3">
      <c r="A3321" s="17" t="s">
        <v>2481</v>
      </c>
      <c r="B3321" s="18"/>
      <c r="C3321" s="18"/>
      <c r="D3321" s="18"/>
      <c r="E3321" s="18">
        <v>4000</v>
      </c>
      <c r="F3321" s="18">
        <v>4000</v>
      </c>
    </row>
    <row r="3322" spans="1:6" x14ac:dyDescent="0.3">
      <c r="A3322" s="17" t="s">
        <v>1935</v>
      </c>
      <c r="B3322" s="18"/>
      <c r="C3322" s="18"/>
      <c r="D3322" s="18"/>
      <c r="E3322" s="18">
        <v>5000</v>
      </c>
      <c r="F3322" s="18">
        <v>5000</v>
      </c>
    </row>
    <row r="3323" spans="1:6" x14ac:dyDescent="0.3">
      <c r="A3323" s="17" t="s">
        <v>3089</v>
      </c>
      <c r="B3323" s="18"/>
      <c r="C3323" s="18">
        <v>25000</v>
      </c>
      <c r="D3323" s="18"/>
      <c r="E3323" s="18"/>
      <c r="F3323" s="18">
        <v>25000</v>
      </c>
    </row>
    <row r="3324" spans="1:6" x14ac:dyDescent="0.3">
      <c r="A3324" s="17" t="s">
        <v>3035</v>
      </c>
      <c r="B3324" s="18"/>
      <c r="C3324" s="18"/>
      <c r="D3324" s="18"/>
      <c r="E3324" s="18">
        <v>25000</v>
      </c>
      <c r="F3324" s="18">
        <v>25000</v>
      </c>
    </row>
    <row r="3325" spans="1:6" x14ac:dyDescent="0.3">
      <c r="A3325" s="17" t="s">
        <v>1618</v>
      </c>
      <c r="B3325" s="18"/>
      <c r="C3325" s="18"/>
      <c r="D3325" s="18"/>
      <c r="E3325" s="18">
        <v>7000</v>
      </c>
      <c r="F3325" s="18">
        <v>7000</v>
      </c>
    </row>
    <row r="3326" spans="1:6" x14ac:dyDescent="0.3">
      <c r="A3326" s="17" t="s">
        <v>1154</v>
      </c>
      <c r="B3326" s="18"/>
      <c r="C3326" s="18">
        <v>8000</v>
      </c>
      <c r="D3326" s="18"/>
      <c r="E3326" s="18"/>
      <c r="F3326" s="18">
        <v>8000</v>
      </c>
    </row>
    <row r="3327" spans="1:6" x14ac:dyDescent="0.3">
      <c r="A3327" s="17" t="s">
        <v>3368</v>
      </c>
      <c r="B3327" s="18"/>
      <c r="C3327" s="18"/>
      <c r="D3327" s="18"/>
      <c r="E3327" s="18">
        <v>5000</v>
      </c>
      <c r="F3327" s="18">
        <v>5000</v>
      </c>
    </row>
    <row r="3328" spans="1:6" x14ac:dyDescent="0.3">
      <c r="A3328" s="17" t="s">
        <v>260</v>
      </c>
      <c r="B3328" s="18"/>
      <c r="C3328" s="18"/>
      <c r="D3328" s="18"/>
      <c r="E3328" s="18">
        <v>75000</v>
      </c>
      <c r="F3328" s="18">
        <v>75000</v>
      </c>
    </row>
    <row r="3329" spans="1:6" x14ac:dyDescent="0.3">
      <c r="A3329" s="17" t="s">
        <v>1477</v>
      </c>
      <c r="B3329" s="18"/>
      <c r="C3329" s="18"/>
      <c r="D3329" s="18"/>
      <c r="E3329" s="18">
        <v>6000</v>
      </c>
      <c r="F3329" s="18">
        <v>6000</v>
      </c>
    </row>
    <row r="3330" spans="1:6" x14ac:dyDescent="0.3">
      <c r="A3330" s="17" t="s">
        <v>3062</v>
      </c>
      <c r="B3330" s="18"/>
      <c r="C3330" s="18">
        <v>10000</v>
      </c>
      <c r="D3330" s="18"/>
      <c r="E3330" s="18"/>
      <c r="F3330" s="18">
        <v>10000</v>
      </c>
    </row>
    <row r="3331" spans="1:6" x14ac:dyDescent="0.3">
      <c r="A3331" s="17" t="s">
        <v>2720</v>
      </c>
      <c r="B3331" s="18"/>
      <c r="C3331" s="18"/>
      <c r="D3331" s="18"/>
      <c r="E3331" s="18">
        <v>25000</v>
      </c>
      <c r="F3331" s="18">
        <v>25000</v>
      </c>
    </row>
    <row r="3332" spans="1:6" x14ac:dyDescent="0.3">
      <c r="A3332" s="17" t="s">
        <v>2807</v>
      </c>
      <c r="B3332" s="18"/>
      <c r="C3332" s="18"/>
      <c r="D3332" s="18"/>
      <c r="E3332" s="18">
        <v>5000</v>
      </c>
      <c r="F3332" s="18">
        <v>5000</v>
      </c>
    </row>
    <row r="3333" spans="1:6" x14ac:dyDescent="0.3">
      <c r="A3333" s="17" t="s">
        <v>1416</v>
      </c>
      <c r="B3333" s="18"/>
      <c r="C3333" s="18">
        <v>4400</v>
      </c>
      <c r="D3333" s="18"/>
      <c r="E3333" s="18"/>
      <c r="F3333" s="18">
        <v>4400</v>
      </c>
    </row>
    <row r="3334" spans="1:6" x14ac:dyDescent="0.3">
      <c r="A3334" s="17" t="s">
        <v>3306</v>
      </c>
      <c r="B3334" s="18"/>
      <c r="C3334" s="18"/>
      <c r="D3334" s="18"/>
      <c r="E3334" s="18">
        <v>1500</v>
      </c>
      <c r="F3334" s="18">
        <v>1500</v>
      </c>
    </row>
    <row r="3335" spans="1:6" x14ac:dyDescent="0.3">
      <c r="A3335" s="17" t="s">
        <v>4006</v>
      </c>
      <c r="B3335" s="18"/>
      <c r="C3335" s="18">
        <v>7200</v>
      </c>
      <c r="D3335" s="18"/>
      <c r="E3335" s="18"/>
      <c r="F3335" s="18">
        <v>7200</v>
      </c>
    </row>
    <row r="3336" spans="1:6" x14ac:dyDescent="0.3">
      <c r="A3336" s="17" t="s">
        <v>3859</v>
      </c>
      <c r="B3336" s="18"/>
      <c r="C3336" s="18">
        <v>7500</v>
      </c>
      <c r="D3336" s="18"/>
      <c r="E3336" s="18"/>
      <c r="F3336" s="18">
        <v>7500</v>
      </c>
    </row>
    <row r="3337" spans="1:6" x14ac:dyDescent="0.3">
      <c r="A3337" s="17" t="s">
        <v>1562</v>
      </c>
      <c r="B3337" s="18">
        <v>10000</v>
      </c>
      <c r="C3337" s="18"/>
      <c r="D3337" s="18"/>
      <c r="E3337" s="18"/>
      <c r="F3337" s="18">
        <v>10000</v>
      </c>
    </row>
    <row r="3338" spans="1:6" x14ac:dyDescent="0.3">
      <c r="A3338" s="17" t="s">
        <v>2714</v>
      </c>
      <c r="B3338" s="18"/>
      <c r="C3338" s="18"/>
      <c r="D3338" s="18"/>
      <c r="E3338" s="18">
        <v>25000</v>
      </c>
      <c r="F3338" s="18">
        <v>25000</v>
      </c>
    </row>
    <row r="3339" spans="1:6" x14ac:dyDescent="0.3">
      <c r="A3339" s="17" t="s">
        <v>1082</v>
      </c>
      <c r="B3339" s="18"/>
      <c r="C3339" s="18">
        <v>68000</v>
      </c>
      <c r="D3339" s="18"/>
      <c r="E3339" s="18"/>
      <c r="F3339" s="18">
        <v>68000</v>
      </c>
    </row>
    <row r="3340" spans="1:6" x14ac:dyDescent="0.3">
      <c r="A3340" s="17" t="s">
        <v>202</v>
      </c>
      <c r="B3340" s="18"/>
      <c r="C3340" s="18">
        <v>6000</v>
      </c>
      <c r="D3340" s="18"/>
      <c r="E3340" s="18"/>
      <c r="F3340" s="18">
        <v>6000</v>
      </c>
    </row>
    <row r="3341" spans="1:6" x14ac:dyDescent="0.3">
      <c r="A3341" s="17" t="s">
        <v>3384</v>
      </c>
      <c r="B3341" s="18"/>
      <c r="C3341" s="18"/>
      <c r="D3341" s="18"/>
      <c r="E3341" s="18">
        <v>2000</v>
      </c>
      <c r="F3341" s="18">
        <v>2000</v>
      </c>
    </row>
    <row r="3342" spans="1:6" x14ac:dyDescent="0.3">
      <c r="A3342" s="17" t="s">
        <v>2968</v>
      </c>
      <c r="B3342" s="18"/>
      <c r="C3342" s="18"/>
      <c r="D3342" s="18"/>
      <c r="E3342" s="18">
        <v>3500</v>
      </c>
      <c r="F3342" s="18">
        <v>3500</v>
      </c>
    </row>
    <row r="3343" spans="1:6" x14ac:dyDescent="0.3">
      <c r="A3343" s="17" t="s">
        <v>2402</v>
      </c>
      <c r="B3343" s="18"/>
      <c r="C3343" s="18">
        <v>28000</v>
      </c>
      <c r="D3343" s="18"/>
      <c r="E3343" s="18"/>
      <c r="F3343" s="18">
        <v>28000</v>
      </c>
    </row>
    <row r="3344" spans="1:6" x14ac:dyDescent="0.3">
      <c r="A3344" s="17" t="s">
        <v>424</v>
      </c>
      <c r="B3344" s="18"/>
      <c r="C3344" s="18">
        <v>20000</v>
      </c>
      <c r="D3344" s="18"/>
      <c r="E3344" s="18"/>
      <c r="F3344" s="18">
        <v>20000</v>
      </c>
    </row>
    <row r="3345" spans="1:6" x14ac:dyDescent="0.3">
      <c r="A3345" s="17" t="s">
        <v>2841</v>
      </c>
      <c r="B3345" s="18"/>
      <c r="C3345" s="18">
        <v>1000</v>
      </c>
      <c r="D3345" s="18"/>
      <c r="E3345" s="18"/>
      <c r="F3345" s="18">
        <v>1000</v>
      </c>
    </row>
    <row r="3346" spans="1:6" x14ac:dyDescent="0.3">
      <c r="A3346" s="17" t="s">
        <v>1658</v>
      </c>
      <c r="B3346" s="18"/>
      <c r="C3346" s="18"/>
      <c r="D3346" s="18"/>
      <c r="E3346" s="18">
        <v>25000</v>
      </c>
      <c r="F3346" s="18">
        <v>25000</v>
      </c>
    </row>
    <row r="3347" spans="1:6" x14ac:dyDescent="0.3">
      <c r="A3347" s="17" t="s">
        <v>1372</v>
      </c>
      <c r="B3347" s="18"/>
      <c r="C3347" s="18"/>
      <c r="D3347" s="18"/>
      <c r="E3347" s="18">
        <v>6999</v>
      </c>
      <c r="F3347" s="18">
        <v>6999</v>
      </c>
    </row>
    <row r="3348" spans="1:6" x14ac:dyDescent="0.3">
      <c r="A3348" s="17" t="s">
        <v>407</v>
      </c>
      <c r="B3348" s="18"/>
      <c r="C3348" s="18"/>
      <c r="D3348" s="18"/>
      <c r="E3348" s="18">
        <v>2800</v>
      </c>
      <c r="F3348" s="18">
        <v>2800</v>
      </c>
    </row>
    <row r="3349" spans="1:6" x14ac:dyDescent="0.3">
      <c r="A3349" s="17" t="s">
        <v>1609</v>
      </c>
      <c r="B3349" s="18"/>
      <c r="C3349" s="18"/>
      <c r="D3349" s="18"/>
      <c r="E3349" s="18">
        <v>1200</v>
      </c>
      <c r="F3349" s="18">
        <v>1200</v>
      </c>
    </row>
    <row r="3350" spans="1:6" x14ac:dyDescent="0.3">
      <c r="A3350" s="17" t="s">
        <v>1287</v>
      </c>
      <c r="B3350" s="18"/>
      <c r="C3350" s="18"/>
      <c r="D3350" s="18"/>
      <c r="E3350" s="18">
        <v>1500</v>
      </c>
      <c r="F3350" s="18">
        <v>1500</v>
      </c>
    </row>
    <row r="3351" spans="1:6" x14ac:dyDescent="0.3">
      <c r="A3351" s="17" t="s">
        <v>485</v>
      </c>
      <c r="B3351" s="18"/>
      <c r="C3351" s="18">
        <v>80000</v>
      </c>
      <c r="D3351" s="18"/>
      <c r="E3351" s="18"/>
      <c r="F3351" s="18">
        <v>80000</v>
      </c>
    </row>
    <row r="3352" spans="1:6" x14ac:dyDescent="0.3">
      <c r="A3352" s="17" t="s">
        <v>2851</v>
      </c>
      <c r="B3352" s="18"/>
      <c r="C3352" s="18">
        <v>4500</v>
      </c>
      <c r="D3352" s="18"/>
      <c r="E3352" s="18"/>
      <c r="F3352" s="18">
        <v>4500</v>
      </c>
    </row>
    <row r="3353" spans="1:6" x14ac:dyDescent="0.3">
      <c r="A3353" s="17" t="s">
        <v>1412</v>
      </c>
      <c r="B3353" s="18"/>
      <c r="C3353" s="18">
        <v>3000</v>
      </c>
      <c r="D3353" s="18"/>
      <c r="E3353" s="18"/>
      <c r="F3353" s="18">
        <v>3000</v>
      </c>
    </row>
    <row r="3354" spans="1:6" x14ac:dyDescent="0.3">
      <c r="A3354" s="17" t="s">
        <v>3295</v>
      </c>
      <c r="B3354" s="18"/>
      <c r="C3354" s="18"/>
      <c r="D3354" s="18"/>
      <c r="E3354" s="18">
        <v>700</v>
      </c>
      <c r="F3354" s="18">
        <v>700</v>
      </c>
    </row>
    <row r="3355" spans="1:6" x14ac:dyDescent="0.3">
      <c r="A3355" s="17" t="s">
        <v>2911</v>
      </c>
      <c r="B3355" s="18"/>
      <c r="C3355" s="18">
        <v>1800</v>
      </c>
      <c r="D3355" s="18"/>
      <c r="E3355" s="18"/>
      <c r="F3355" s="18">
        <v>1800</v>
      </c>
    </row>
    <row r="3356" spans="1:6" x14ac:dyDescent="0.3">
      <c r="A3356" s="17" t="s">
        <v>3703</v>
      </c>
      <c r="B3356" s="18"/>
      <c r="C3356" s="18"/>
      <c r="D3356" s="18"/>
      <c r="E3356" s="18">
        <v>1500</v>
      </c>
      <c r="F3356" s="18">
        <v>1500</v>
      </c>
    </row>
    <row r="3357" spans="1:6" x14ac:dyDescent="0.3">
      <c r="A3357" s="17" t="s">
        <v>2225</v>
      </c>
      <c r="B3357" s="18"/>
      <c r="C3357" s="18"/>
      <c r="D3357" s="18"/>
      <c r="E3357" s="18">
        <v>10000</v>
      </c>
      <c r="F3357" s="18">
        <v>10000</v>
      </c>
    </row>
    <row r="3358" spans="1:6" x14ac:dyDescent="0.3">
      <c r="A3358" s="17" t="s">
        <v>1302</v>
      </c>
      <c r="B3358" s="18"/>
      <c r="C3358" s="18"/>
      <c r="D3358" s="18"/>
      <c r="E3358" s="18">
        <v>2000</v>
      </c>
      <c r="F3358" s="18">
        <v>2000</v>
      </c>
    </row>
    <row r="3359" spans="1:6" x14ac:dyDescent="0.3">
      <c r="A3359" s="17" t="s">
        <v>874</v>
      </c>
      <c r="B3359" s="18"/>
      <c r="C3359" s="18">
        <v>3500</v>
      </c>
      <c r="D3359" s="18"/>
      <c r="E3359" s="18"/>
      <c r="F3359" s="18">
        <v>3500</v>
      </c>
    </row>
    <row r="3360" spans="1:6" x14ac:dyDescent="0.3">
      <c r="A3360" s="17" t="s">
        <v>3291</v>
      </c>
      <c r="B3360" s="18"/>
      <c r="C3360" s="18"/>
      <c r="D3360" s="18"/>
      <c r="E3360" s="18">
        <v>500</v>
      </c>
      <c r="F3360" s="18">
        <v>500</v>
      </c>
    </row>
    <row r="3361" spans="1:6" x14ac:dyDescent="0.3">
      <c r="A3361" s="17" t="s">
        <v>3432</v>
      </c>
      <c r="B3361" s="18"/>
      <c r="C3361" s="18"/>
      <c r="D3361" s="18"/>
      <c r="E3361" s="18">
        <v>9500</v>
      </c>
      <c r="F3361" s="18">
        <v>9500</v>
      </c>
    </row>
    <row r="3362" spans="1:6" x14ac:dyDescent="0.3">
      <c r="A3362" s="17" t="s">
        <v>3071</v>
      </c>
      <c r="B3362" s="18"/>
      <c r="C3362" s="18">
        <v>12000</v>
      </c>
      <c r="D3362" s="18"/>
      <c r="E3362" s="18"/>
      <c r="F3362" s="18">
        <v>12000</v>
      </c>
    </row>
    <row r="3363" spans="1:6" x14ac:dyDescent="0.3">
      <c r="A3363" s="17" t="s">
        <v>214</v>
      </c>
      <c r="B3363" s="18"/>
      <c r="C3363" s="18">
        <v>6300</v>
      </c>
      <c r="D3363" s="18"/>
      <c r="E3363" s="18"/>
      <c r="F3363" s="18">
        <v>6300</v>
      </c>
    </row>
    <row r="3364" spans="1:6" x14ac:dyDescent="0.3">
      <c r="A3364" s="17" t="s">
        <v>2309</v>
      </c>
      <c r="B3364" s="18"/>
      <c r="C3364" s="18"/>
      <c r="D3364" s="18"/>
      <c r="E3364" s="18">
        <v>50000</v>
      </c>
      <c r="F3364" s="18">
        <v>50000</v>
      </c>
    </row>
    <row r="3365" spans="1:6" x14ac:dyDescent="0.3">
      <c r="A3365" s="17" t="s">
        <v>3098</v>
      </c>
      <c r="B3365" s="18"/>
      <c r="C3365" s="18">
        <v>48725</v>
      </c>
      <c r="D3365" s="18"/>
      <c r="E3365" s="18"/>
      <c r="F3365" s="18">
        <v>48725</v>
      </c>
    </row>
    <row r="3366" spans="1:6" x14ac:dyDescent="0.3">
      <c r="A3366" s="17" t="s">
        <v>2465</v>
      </c>
      <c r="B3366" s="18"/>
      <c r="C3366" s="18"/>
      <c r="D3366" s="18"/>
      <c r="E3366" s="18">
        <v>2000</v>
      </c>
      <c r="F3366" s="18">
        <v>2000</v>
      </c>
    </row>
    <row r="3367" spans="1:6" x14ac:dyDescent="0.3">
      <c r="A3367" s="17" t="s">
        <v>3424</v>
      </c>
      <c r="B3367" s="18"/>
      <c r="C3367" s="18"/>
      <c r="D3367" s="18"/>
      <c r="E3367" s="18">
        <v>30000</v>
      </c>
      <c r="F3367" s="18">
        <v>30000</v>
      </c>
    </row>
    <row r="3368" spans="1:6" x14ac:dyDescent="0.3">
      <c r="A3368" s="17" t="s">
        <v>3996</v>
      </c>
      <c r="B3368" s="18"/>
      <c r="C3368" s="18">
        <v>8000</v>
      </c>
      <c r="D3368" s="18"/>
      <c r="E3368" s="18"/>
      <c r="F3368" s="18">
        <v>8000</v>
      </c>
    </row>
    <row r="3369" spans="1:6" x14ac:dyDescent="0.3">
      <c r="A3369" s="17" t="s">
        <v>2899</v>
      </c>
      <c r="B3369" s="18"/>
      <c r="C3369" s="18">
        <v>10000</v>
      </c>
      <c r="D3369" s="18"/>
      <c r="E3369" s="18"/>
      <c r="F3369" s="18">
        <v>10000</v>
      </c>
    </row>
    <row r="3370" spans="1:6" x14ac:dyDescent="0.3">
      <c r="A3370" s="17" t="s">
        <v>3147</v>
      </c>
      <c r="B3370" s="18"/>
      <c r="C3370" s="18"/>
      <c r="D3370" s="18"/>
      <c r="E3370" s="18">
        <v>20000</v>
      </c>
      <c r="F3370" s="18">
        <v>20000</v>
      </c>
    </row>
    <row r="3371" spans="1:6" x14ac:dyDescent="0.3">
      <c r="A3371" s="17" t="s">
        <v>2802</v>
      </c>
      <c r="B3371" s="18"/>
      <c r="C3371" s="18"/>
      <c r="D3371" s="18"/>
      <c r="E3371" s="18">
        <v>3000</v>
      </c>
      <c r="F3371" s="18">
        <v>3000</v>
      </c>
    </row>
    <row r="3372" spans="1:6" x14ac:dyDescent="0.3">
      <c r="A3372" s="17" t="s">
        <v>267</v>
      </c>
      <c r="B3372" s="18"/>
      <c r="C3372" s="18"/>
      <c r="D3372" s="18"/>
      <c r="E3372" s="18">
        <v>1000</v>
      </c>
      <c r="F3372" s="18">
        <v>1000</v>
      </c>
    </row>
    <row r="3373" spans="1:6" x14ac:dyDescent="0.3">
      <c r="A3373" s="17" t="s">
        <v>3482</v>
      </c>
      <c r="B3373" s="18"/>
      <c r="C3373" s="18"/>
      <c r="D3373" s="18"/>
      <c r="E3373" s="18">
        <v>3350</v>
      </c>
      <c r="F3373" s="18">
        <v>3350</v>
      </c>
    </row>
    <row r="3374" spans="1:6" x14ac:dyDescent="0.3">
      <c r="A3374" s="17" t="s">
        <v>3567</v>
      </c>
      <c r="B3374" s="18"/>
      <c r="C3374" s="18"/>
      <c r="D3374" s="18"/>
      <c r="E3374" s="18">
        <v>1000</v>
      </c>
      <c r="F3374" s="18">
        <v>1000</v>
      </c>
    </row>
    <row r="3375" spans="1:6" x14ac:dyDescent="0.3">
      <c r="A3375" s="17" t="s">
        <v>3286</v>
      </c>
      <c r="B3375" s="18"/>
      <c r="C3375" s="18"/>
      <c r="D3375" s="18"/>
      <c r="E3375" s="18">
        <v>15000</v>
      </c>
      <c r="F3375" s="18">
        <v>15000</v>
      </c>
    </row>
    <row r="3376" spans="1:6" x14ac:dyDescent="0.3">
      <c r="A3376" s="17" t="s">
        <v>3171</v>
      </c>
      <c r="B3376" s="18"/>
      <c r="C3376" s="18"/>
      <c r="D3376" s="18"/>
      <c r="E3376" s="18">
        <v>7000</v>
      </c>
      <c r="F3376" s="18">
        <v>7000</v>
      </c>
    </row>
    <row r="3377" spans="1:6" x14ac:dyDescent="0.3">
      <c r="A3377" s="17" t="s">
        <v>2978</v>
      </c>
      <c r="B3377" s="18"/>
      <c r="C3377" s="18"/>
      <c r="D3377" s="18"/>
      <c r="E3377" s="18">
        <v>750</v>
      </c>
      <c r="F3377" s="18">
        <v>750</v>
      </c>
    </row>
    <row r="3378" spans="1:6" x14ac:dyDescent="0.3">
      <c r="A3378" s="17" t="s">
        <v>1922</v>
      </c>
      <c r="B3378" s="18"/>
      <c r="C3378" s="18"/>
      <c r="D3378" s="18"/>
      <c r="E3378" s="18">
        <v>1500</v>
      </c>
      <c r="F3378" s="18">
        <v>1500</v>
      </c>
    </row>
    <row r="3379" spans="1:6" x14ac:dyDescent="0.3">
      <c r="A3379" s="17" t="s">
        <v>989</v>
      </c>
      <c r="B3379" s="18"/>
      <c r="C3379" s="18">
        <v>5000</v>
      </c>
      <c r="D3379" s="18"/>
      <c r="E3379" s="18"/>
      <c r="F3379" s="18">
        <v>5000</v>
      </c>
    </row>
    <row r="3380" spans="1:6" x14ac:dyDescent="0.3">
      <c r="A3380" s="17" t="s">
        <v>1622</v>
      </c>
      <c r="B3380" s="18"/>
      <c r="C3380" s="18"/>
      <c r="D3380" s="18"/>
      <c r="E3380" s="18">
        <v>5000</v>
      </c>
      <c r="F3380" s="18">
        <v>5000</v>
      </c>
    </row>
    <row r="3381" spans="1:6" x14ac:dyDescent="0.3">
      <c r="A3381" s="17" t="s">
        <v>2441</v>
      </c>
      <c r="B3381" s="18"/>
      <c r="C3381" s="18">
        <v>5000</v>
      </c>
      <c r="D3381" s="18"/>
      <c r="E3381" s="18"/>
      <c r="F3381" s="18">
        <v>5000</v>
      </c>
    </row>
    <row r="3382" spans="1:6" x14ac:dyDescent="0.3">
      <c r="A3382" s="17" t="s">
        <v>962</v>
      </c>
      <c r="B3382" s="18"/>
      <c r="C3382" s="18">
        <v>95000</v>
      </c>
      <c r="D3382" s="18"/>
      <c r="E3382" s="18"/>
      <c r="F3382" s="18">
        <v>95000</v>
      </c>
    </row>
    <row r="3383" spans="1:6" x14ac:dyDescent="0.3">
      <c r="A3383" s="17" t="s">
        <v>1266</v>
      </c>
      <c r="B3383" s="18"/>
      <c r="C3383" s="18"/>
      <c r="D3383" s="18"/>
      <c r="E3383" s="18">
        <v>3500</v>
      </c>
      <c r="F3383" s="18">
        <v>3500</v>
      </c>
    </row>
    <row r="3384" spans="1:6" x14ac:dyDescent="0.3">
      <c r="A3384" s="17" t="s">
        <v>1739</v>
      </c>
      <c r="B3384" s="18"/>
      <c r="C3384" s="18">
        <v>5000</v>
      </c>
      <c r="D3384" s="18"/>
      <c r="E3384" s="18"/>
      <c r="F3384" s="18">
        <v>5000</v>
      </c>
    </row>
    <row r="3385" spans="1:6" x14ac:dyDescent="0.3">
      <c r="A3385" s="17" t="s">
        <v>2947</v>
      </c>
      <c r="B3385" s="18"/>
      <c r="C3385" s="18">
        <v>25000</v>
      </c>
      <c r="D3385" s="18"/>
      <c r="E3385" s="18"/>
      <c r="F3385" s="18">
        <v>25000</v>
      </c>
    </row>
    <row r="3386" spans="1:6" x14ac:dyDescent="0.3">
      <c r="A3386" s="17" t="s">
        <v>1383</v>
      </c>
      <c r="B3386" s="18"/>
      <c r="C3386" s="18"/>
      <c r="D3386" s="18"/>
      <c r="E3386" s="18">
        <v>8000</v>
      </c>
      <c r="F3386" s="18">
        <v>8000</v>
      </c>
    </row>
    <row r="3387" spans="1:6" x14ac:dyDescent="0.3">
      <c r="A3387" s="17" t="s">
        <v>3609</v>
      </c>
      <c r="B3387" s="18"/>
      <c r="C3387" s="18"/>
      <c r="D3387" s="18"/>
      <c r="E3387" s="18">
        <v>1000</v>
      </c>
      <c r="F3387" s="18">
        <v>1000</v>
      </c>
    </row>
    <row r="3388" spans="1:6" x14ac:dyDescent="0.3">
      <c r="A3388" s="17" t="s">
        <v>1150</v>
      </c>
      <c r="B3388" s="18"/>
      <c r="C3388" s="18">
        <v>50000</v>
      </c>
      <c r="D3388" s="18"/>
      <c r="E3388" s="18"/>
      <c r="F3388" s="18">
        <v>50000</v>
      </c>
    </row>
    <row r="3389" spans="1:6" x14ac:dyDescent="0.3">
      <c r="A3389" s="17" t="s">
        <v>3594</v>
      </c>
      <c r="B3389" s="18"/>
      <c r="C3389" s="18"/>
      <c r="D3389" s="18"/>
      <c r="E3389" s="18">
        <v>2600</v>
      </c>
      <c r="F3389" s="18">
        <v>2600</v>
      </c>
    </row>
    <row r="3390" spans="1:6" x14ac:dyDescent="0.3">
      <c r="A3390" s="17" t="s">
        <v>2539</v>
      </c>
      <c r="B3390" s="18"/>
      <c r="C3390" s="18"/>
      <c r="D3390" s="18"/>
      <c r="E3390" s="18">
        <v>10000</v>
      </c>
      <c r="F3390" s="18">
        <v>10000</v>
      </c>
    </row>
    <row r="3391" spans="1:6" x14ac:dyDescent="0.3">
      <c r="A3391" s="17" t="s">
        <v>390</v>
      </c>
      <c r="B3391" s="18"/>
      <c r="C3391" s="18"/>
      <c r="D3391" s="18"/>
      <c r="E3391" s="18">
        <v>68000</v>
      </c>
      <c r="F3391" s="18">
        <v>68000</v>
      </c>
    </row>
    <row r="3392" spans="1:6" x14ac:dyDescent="0.3">
      <c r="A3392" s="17" t="s">
        <v>304</v>
      </c>
      <c r="B3392" s="18"/>
      <c r="C3392" s="18"/>
      <c r="D3392" s="18"/>
      <c r="E3392" s="18">
        <v>3000</v>
      </c>
      <c r="F3392" s="18">
        <v>3000</v>
      </c>
    </row>
    <row r="3393" spans="1:6" x14ac:dyDescent="0.3">
      <c r="A3393" s="17" t="s">
        <v>463</v>
      </c>
      <c r="B3393" s="18"/>
      <c r="C3393" s="18">
        <v>100000</v>
      </c>
      <c r="D3393" s="18"/>
      <c r="E3393" s="18"/>
      <c r="F3393" s="18">
        <v>100000</v>
      </c>
    </row>
    <row r="3394" spans="1:6" x14ac:dyDescent="0.3">
      <c r="A3394" s="17" t="s">
        <v>1926</v>
      </c>
      <c r="B3394" s="18"/>
      <c r="C3394" s="18"/>
      <c r="D3394" s="18"/>
      <c r="E3394" s="18">
        <v>1500</v>
      </c>
      <c r="F3394" s="18">
        <v>1500</v>
      </c>
    </row>
    <row r="3395" spans="1:6" x14ac:dyDescent="0.3">
      <c r="A3395" s="17" t="s">
        <v>4070</v>
      </c>
      <c r="B3395" s="18"/>
      <c r="C3395" s="18">
        <v>2750</v>
      </c>
      <c r="D3395" s="18"/>
      <c r="E3395" s="18"/>
      <c r="F3395" s="18">
        <v>2750</v>
      </c>
    </row>
    <row r="3396" spans="1:6" x14ac:dyDescent="0.3">
      <c r="A3396" s="17" t="s">
        <v>3374</v>
      </c>
      <c r="B3396" s="18"/>
      <c r="C3396" s="18"/>
      <c r="D3396" s="18"/>
      <c r="E3396" s="18">
        <v>3000</v>
      </c>
      <c r="F3396" s="18">
        <v>3000</v>
      </c>
    </row>
    <row r="3397" spans="1:6" x14ac:dyDescent="0.3">
      <c r="A3397" s="17" t="s">
        <v>1744</v>
      </c>
      <c r="B3397" s="18"/>
      <c r="C3397" s="18"/>
      <c r="D3397" s="18"/>
      <c r="E3397" s="18">
        <v>6000</v>
      </c>
      <c r="F3397" s="18">
        <v>6000</v>
      </c>
    </row>
    <row r="3398" spans="1:6" x14ac:dyDescent="0.3">
      <c r="A3398" s="17" t="s">
        <v>456</v>
      </c>
      <c r="B3398" s="18"/>
      <c r="C3398" s="18">
        <v>65000</v>
      </c>
      <c r="D3398" s="18"/>
      <c r="E3398" s="18"/>
      <c r="F3398" s="18">
        <v>65000</v>
      </c>
    </row>
    <row r="3399" spans="1:6" x14ac:dyDescent="0.3">
      <c r="A3399" s="17" t="s">
        <v>430</v>
      </c>
      <c r="B3399" s="18"/>
      <c r="C3399" s="18">
        <v>5000</v>
      </c>
      <c r="D3399" s="18"/>
      <c r="E3399" s="18"/>
      <c r="F3399" s="18">
        <v>5000</v>
      </c>
    </row>
    <row r="3400" spans="1:6" x14ac:dyDescent="0.3">
      <c r="A3400" s="17" t="s">
        <v>2343</v>
      </c>
      <c r="B3400" s="18">
        <v>5500</v>
      </c>
      <c r="C3400" s="18"/>
      <c r="D3400" s="18"/>
      <c r="E3400" s="18"/>
      <c r="F3400" s="18">
        <v>5500</v>
      </c>
    </row>
    <row r="3401" spans="1:6" x14ac:dyDescent="0.3">
      <c r="A3401" s="17" t="s">
        <v>2251</v>
      </c>
      <c r="B3401" s="18"/>
      <c r="C3401" s="18"/>
      <c r="D3401" s="18"/>
      <c r="E3401" s="18">
        <v>25000</v>
      </c>
      <c r="F3401" s="18">
        <v>25000</v>
      </c>
    </row>
    <row r="3402" spans="1:6" x14ac:dyDescent="0.3">
      <c r="A3402" s="17" t="s">
        <v>3741</v>
      </c>
      <c r="B3402" s="18"/>
      <c r="C3402" s="18">
        <v>1200</v>
      </c>
      <c r="D3402" s="18"/>
      <c r="E3402" s="18"/>
      <c r="F3402" s="18">
        <v>1200</v>
      </c>
    </row>
    <row r="3403" spans="1:6" x14ac:dyDescent="0.3">
      <c r="A3403" s="17" t="s">
        <v>452</v>
      </c>
      <c r="B3403" s="18"/>
      <c r="C3403" s="18">
        <v>20000</v>
      </c>
      <c r="D3403" s="18"/>
      <c r="E3403" s="18"/>
      <c r="F3403" s="18">
        <v>20000</v>
      </c>
    </row>
    <row r="3404" spans="1:6" x14ac:dyDescent="0.3">
      <c r="A3404" s="17" t="s">
        <v>266</v>
      </c>
      <c r="B3404" s="18"/>
      <c r="C3404" s="18"/>
      <c r="D3404" s="18"/>
      <c r="E3404" s="18">
        <v>5000</v>
      </c>
      <c r="F3404" s="18">
        <v>5000</v>
      </c>
    </row>
    <row r="3405" spans="1:6" x14ac:dyDescent="0.3">
      <c r="A3405" s="17" t="s">
        <v>1434</v>
      </c>
      <c r="B3405" s="18"/>
      <c r="C3405" s="18">
        <v>12000</v>
      </c>
      <c r="D3405" s="18"/>
      <c r="E3405" s="18"/>
      <c r="F3405" s="18">
        <v>12000</v>
      </c>
    </row>
    <row r="3406" spans="1:6" x14ac:dyDescent="0.3">
      <c r="A3406" s="17" t="s">
        <v>2767</v>
      </c>
      <c r="B3406" s="18"/>
      <c r="C3406" s="18">
        <v>4000</v>
      </c>
      <c r="D3406" s="18"/>
      <c r="E3406" s="18"/>
      <c r="F3406" s="18">
        <v>4000</v>
      </c>
    </row>
    <row r="3407" spans="1:6" x14ac:dyDescent="0.3">
      <c r="A3407" s="17" t="s">
        <v>3343</v>
      </c>
      <c r="B3407" s="18"/>
      <c r="C3407" s="18"/>
      <c r="D3407" s="18"/>
      <c r="E3407" s="18">
        <v>700</v>
      </c>
      <c r="F3407" s="18">
        <v>700</v>
      </c>
    </row>
    <row r="3408" spans="1:6" x14ac:dyDescent="0.3">
      <c r="A3408" s="17" t="s">
        <v>1996</v>
      </c>
      <c r="B3408" s="18"/>
      <c r="C3408" s="18">
        <v>1000</v>
      </c>
      <c r="D3408" s="18"/>
      <c r="E3408" s="18"/>
      <c r="F3408" s="18">
        <v>1000</v>
      </c>
    </row>
    <row r="3409" spans="1:6" x14ac:dyDescent="0.3">
      <c r="A3409" s="17" t="s">
        <v>3499</v>
      </c>
      <c r="B3409" s="18"/>
      <c r="C3409" s="18"/>
      <c r="D3409" s="18"/>
      <c r="E3409" s="18">
        <v>1000</v>
      </c>
      <c r="F3409" s="18">
        <v>1000</v>
      </c>
    </row>
    <row r="3410" spans="1:6" x14ac:dyDescent="0.3">
      <c r="A3410" s="17" t="s">
        <v>3589</v>
      </c>
      <c r="B3410" s="18"/>
      <c r="C3410" s="18"/>
      <c r="D3410" s="18"/>
      <c r="E3410" s="18">
        <v>5000</v>
      </c>
      <c r="F3410" s="18">
        <v>5000</v>
      </c>
    </row>
    <row r="3411" spans="1:6" x14ac:dyDescent="0.3">
      <c r="A3411" s="17" t="s">
        <v>2990</v>
      </c>
      <c r="B3411" s="18"/>
      <c r="C3411" s="18"/>
      <c r="D3411" s="18"/>
      <c r="E3411" s="18">
        <v>10000</v>
      </c>
      <c r="F3411" s="18">
        <v>10000</v>
      </c>
    </row>
    <row r="3412" spans="1:6" x14ac:dyDescent="0.3">
      <c r="A3412" s="17" t="s">
        <v>179</v>
      </c>
      <c r="B3412" s="18"/>
      <c r="C3412" s="18">
        <v>450</v>
      </c>
      <c r="D3412" s="18"/>
      <c r="E3412" s="18"/>
      <c r="F3412" s="18">
        <v>450</v>
      </c>
    </row>
    <row r="3413" spans="1:6" x14ac:dyDescent="0.3">
      <c r="A3413" s="17" t="s">
        <v>2793</v>
      </c>
      <c r="B3413" s="18"/>
      <c r="C3413" s="18"/>
      <c r="D3413" s="18"/>
      <c r="E3413" s="18">
        <v>10000</v>
      </c>
      <c r="F3413" s="18">
        <v>10000</v>
      </c>
    </row>
    <row r="3414" spans="1:6" x14ac:dyDescent="0.3">
      <c r="A3414" s="17" t="s">
        <v>1031</v>
      </c>
      <c r="B3414" s="18"/>
      <c r="C3414" s="18"/>
      <c r="D3414" s="18"/>
      <c r="E3414" s="18">
        <v>2000</v>
      </c>
      <c r="F3414" s="18">
        <v>2000</v>
      </c>
    </row>
    <row r="3415" spans="1:6" x14ac:dyDescent="0.3">
      <c r="A3415" s="17" t="s">
        <v>3246</v>
      </c>
      <c r="B3415" s="18"/>
      <c r="C3415" s="18"/>
      <c r="D3415" s="18"/>
      <c r="E3415" s="18">
        <v>10000</v>
      </c>
      <c r="F3415" s="18">
        <v>10000</v>
      </c>
    </row>
    <row r="3416" spans="1:6" x14ac:dyDescent="0.3">
      <c r="A3416" s="17" t="s">
        <v>154</v>
      </c>
      <c r="B3416" s="18">
        <v>380000</v>
      </c>
      <c r="C3416" s="18"/>
      <c r="D3416" s="18"/>
      <c r="E3416" s="18"/>
      <c r="F3416" s="18">
        <v>380000</v>
      </c>
    </row>
    <row r="3417" spans="1:6" x14ac:dyDescent="0.3">
      <c r="A3417" s="17" t="s">
        <v>3947</v>
      </c>
      <c r="B3417" s="18"/>
      <c r="C3417" s="18">
        <v>4000</v>
      </c>
      <c r="D3417" s="18"/>
      <c r="E3417" s="18"/>
      <c r="F3417" s="18">
        <v>4000</v>
      </c>
    </row>
    <row r="3418" spans="1:6" x14ac:dyDescent="0.3">
      <c r="A3418" s="17" t="s">
        <v>146</v>
      </c>
      <c r="B3418" s="18">
        <v>7500</v>
      </c>
      <c r="C3418" s="18"/>
      <c r="D3418" s="18"/>
      <c r="E3418" s="18"/>
      <c r="F3418" s="18">
        <v>7500</v>
      </c>
    </row>
    <row r="3419" spans="1:6" x14ac:dyDescent="0.3">
      <c r="A3419" s="17" t="s">
        <v>3910</v>
      </c>
      <c r="B3419" s="18"/>
      <c r="C3419" s="18">
        <v>10000</v>
      </c>
      <c r="D3419" s="18"/>
      <c r="E3419" s="18"/>
      <c r="F3419" s="18">
        <v>10000</v>
      </c>
    </row>
    <row r="3420" spans="1:6" x14ac:dyDescent="0.3">
      <c r="A3420" s="17" t="s">
        <v>1494</v>
      </c>
      <c r="B3420" s="18"/>
      <c r="C3420" s="18">
        <v>2400</v>
      </c>
      <c r="D3420" s="18"/>
      <c r="E3420" s="18"/>
      <c r="F3420" s="18">
        <v>2400</v>
      </c>
    </row>
    <row r="3421" spans="1:6" x14ac:dyDescent="0.3">
      <c r="A3421" s="17" t="s">
        <v>1676</v>
      </c>
      <c r="B3421" s="18"/>
      <c r="C3421" s="18"/>
      <c r="D3421" s="18"/>
      <c r="E3421" s="18">
        <v>1000</v>
      </c>
      <c r="F3421" s="18">
        <v>1000</v>
      </c>
    </row>
    <row r="3422" spans="1:6" x14ac:dyDescent="0.3">
      <c r="A3422" s="17" t="s">
        <v>495</v>
      </c>
      <c r="B3422" s="18"/>
      <c r="C3422" s="18">
        <v>20000</v>
      </c>
      <c r="D3422" s="18"/>
      <c r="E3422" s="18"/>
      <c r="F3422" s="18">
        <v>20000</v>
      </c>
    </row>
    <row r="3423" spans="1:6" x14ac:dyDescent="0.3">
      <c r="A3423" s="17" t="s">
        <v>4089</v>
      </c>
      <c r="B3423" s="18"/>
      <c r="C3423" s="18">
        <v>2500</v>
      </c>
      <c r="D3423" s="18"/>
      <c r="E3423" s="18"/>
      <c r="F3423" s="18">
        <v>2500</v>
      </c>
    </row>
    <row r="3424" spans="1:6" x14ac:dyDescent="0.3">
      <c r="A3424" s="17" t="s">
        <v>1493</v>
      </c>
      <c r="B3424" s="18"/>
      <c r="C3424" s="18">
        <v>4000</v>
      </c>
      <c r="D3424" s="18"/>
      <c r="E3424" s="18"/>
      <c r="F3424" s="18">
        <v>4000</v>
      </c>
    </row>
    <row r="3425" spans="1:6" x14ac:dyDescent="0.3">
      <c r="A3425" s="17" t="s">
        <v>490</v>
      </c>
      <c r="B3425" s="18"/>
      <c r="C3425" s="18">
        <v>74997</v>
      </c>
      <c r="D3425" s="18"/>
      <c r="E3425" s="18"/>
      <c r="F3425" s="18">
        <v>74997</v>
      </c>
    </row>
    <row r="3426" spans="1:6" x14ac:dyDescent="0.3">
      <c r="A3426" s="17" t="s">
        <v>2103</v>
      </c>
      <c r="B3426" s="18"/>
      <c r="C3426" s="18"/>
      <c r="D3426" s="18"/>
      <c r="E3426" s="18">
        <v>1000</v>
      </c>
      <c r="F3426" s="18">
        <v>1000</v>
      </c>
    </row>
    <row r="3427" spans="1:6" x14ac:dyDescent="0.3">
      <c r="A3427" s="17" t="s">
        <v>3852</v>
      </c>
      <c r="B3427" s="18"/>
      <c r="C3427" s="18">
        <v>1000</v>
      </c>
      <c r="D3427" s="18"/>
      <c r="E3427" s="18"/>
      <c r="F3427" s="18">
        <v>1000</v>
      </c>
    </row>
    <row r="3428" spans="1:6" x14ac:dyDescent="0.3">
      <c r="A3428" s="17" t="s">
        <v>3383</v>
      </c>
      <c r="B3428" s="18"/>
      <c r="C3428" s="18"/>
      <c r="D3428" s="18"/>
      <c r="E3428" s="18">
        <v>6000</v>
      </c>
      <c r="F3428" s="18">
        <v>6000</v>
      </c>
    </row>
    <row r="3429" spans="1:6" x14ac:dyDescent="0.3">
      <c r="A3429" s="17" t="s">
        <v>406</v>
      </c>
      <c r="B3429" s="18"/>
      <c r="C3429" s="18"/>
      <c r="D3429" s="18"/>
      <c r="E3429" s="18">
        <v>2820</v>
      </c>
      <c r="F3429" s="18">
        <v>2820</v>
      </c>
    </row>
    <row r="3430" spans="1:6" x14ac:dyDescent="0.3">
      <c r="A3430" s="17" t="s">
        <v>1716</v>
      </c>
      <c r="B3430" s="18"/>
      <c r="C3430" s="18">
        <v>5000</v>
      </c>
      <c r="D3430" s="18"/>
      <c r="E3430" s="18"/>
      <c r="F3430" s="18">
        <v>5000</v>
      </c>
    </row>
    <row r="3431" spans="1:6" x14ac:dyDescent="0.3">
      <c r="A3431" s="17" t="s">
        <v>1754</v>
      </c>
      <c r="B3431" s="18"/>
      <c r="C3431" s="18"/>
      <c r="D3431" s="18"/>
      <c r="E3431" s="18">
        <v>15000</v>
      </c>
      <c r="F3431" s="18">
        <v>15000</v>
      </c>
    </row>
    <row r="3432" spans="1:6" x14ac:dyDescent="0.3">
      <c r="A3432" s="17" t="s">
        <v>3692</v>
      </c>
      <c r="B3432" s="18"/>
      <c r="C3432" s="18"/>
      <c r="D3432" s="18"/>
      <c r="E3432" s="18">
        <v>4000</v>
      </c>
      <c r="F3432" s="18">
        <v>4000</v>
      </c>
    </row>
    <row r="3433" spans="1:6" x14ac:dyDescent="0.3">
      <c r="A3433" s="17" t="s">
        <v>3221</v>
      </c>
      <c r="B3433" s="18"/>
      <c r="C3433" s="18"/>
      <c r="D3433" s="18"/>
      <c r="E3433" s="18">
        <v>4000</v>
      </c>
      <c r="F3433" s="18">
        <v>4000</v>
      </c>
    </row>
    <row r="3434" spans="1:6" x14ac:dyDescent="0.3">
      <c r="A3434" s="17" t="s">
        <v>1433</v>
      </c>
      <c r="B3434" s="18"/>
      <c r="C3434" s="18">
        <v>40000</v>
      </c>
      <c r="D3434" s="18"/>
      <c r="E3434" s="18"/>
      <c r="F3434" s="18">
        <v>40000</v>
      </c>
    </row>
    <row r="3435" spans="1:6" x14ac:dyDescent="0.3">
      <c r="A3435" s="17" t="s">
        <v>3564</v>
      </c>
      <c r="B3435" s="18"/>
      <c r="C3435" s="18"/>
      <c r="D3435" s="18"/>
      <c r="E3435" s="18">
        <v>900</v>
      </c>
      <c r="F3435" s="18">
        <v>900</v>
      </c>
    </row>
    <row r="3436" spans="1:6" x14ac:dyDescent="0.3">
      <c r="A3436" s="17" t="s">
        <v>4041</v>
      </c>
      <c r="B3436" s="18"/>
      <c r="C3436" s="18">
        <v>5000</v>
      </c>
      <c r="D3436" s="18"/>
      <c r="E3436" s="18"/>
      <c r="F3436" s="18">
        <v>5000</v>
      </c>
    </row>
    <row r="3437" spans="1:6" x14ac:dyDescent="0.3">
      <c r="A3437" s="17" t="s">
        <v>991</v>
      </c>
      <c r="B3437" s="18"/>
      <c r="C3437" s="18">
        <v>25000</v>
      </c>
      <c r="D3437" s="18"/>
      <c r="E3437" s="18"/>
      <c r="F3437" s="18">
        <v>25000</v>
      </c>
    </row>
    <row r="3438" spans="1:6" x14ac:dyDescent="0.3">
      <c r="A3438" s="17" t="s">
        <v>4045</v>
      </c>
      <c r="B3438" s="18"/>
      <c r="C3438" s="18">
        <v>20000</v>
      </c>
      <c r="D3438" s="18"/>
      <c r="E3438" s="18"/>
      <c r="F3438" s="18">
        <v>20000</v>
      </c>
    </row>
    <row r="3439" spans="1:6" x14ac:dyDescent="0.3">
      <c r="A3439" s="17" t="s">
        <v>2338</v>
      </c>
      <c r="B3439" s="18"/>
      <c r="C3439" s="18"/>
      <c r="D3439" s="18"/>
      <c r="E3439" s="18">
        <v>12000</v>
      </c>
      <c r="F3439" s="18">
        <v>12000</v>
      </c>
    </row>
    <row r="3440" spans="1:6" x14ac:dyDescent="0.3">
      <c r="A3440" s="17" t="s">
        <v>3275</v>
      </c>
      <c r="B3440" s="18"/>
      <c r="C3440" s="18"/>
      <c r="D3440" s="18"/>
      <c r="E3440" s="18">
        <v>1800</v>
      </c>
      <c r="F3440" s="18">
        <v>1800</v>
      </c>
    </row>
    <row r="3441" spans="1:6" x14ac:dyDescent="0.3">
      <c r="A3441" s="17" t="s">
        <v>2056</v>
      </c>
      <c r="B3441" s="18"/>
      <c r="C3441" s="18"/>
      <c r="D3441" s="18"/>
      <c r="E3441" s="18">
        <v>6000</v>
      </c>
      <c r="F3441" s="18">
        <v>6000</v>
      </c>
    </row>
    <row r="3442" spans="1:6" x14ac:dyDescent="0.3">
      <c r="A3442" s="17" t="s">
        <v>3798</v>
      </c>
      <c r="B3442" s="18"/>
      <c r="C3442" s="18">
        <v>5000</v>
      </c>
      <c r="D3442" s="18"/>
      <c r="E3442" s="18"/>
      <c r="F3442" s="18">
        <v>5000</v>
      </c>
    </row>
    <row r="3443" spans="1:6" x14ac:dyDescent="0.3">
      <c r="A3443" s="17" t="s">
        <v>189</v>
      </c>
      <c r="B3443" s="18"/>
      <c r="C3443" s="18">
        <v>5000</v>
      </c>
      <c r="D3443" s="18"/>
      <c r="E3443" s="18"/>
      <c r="F3443" s="18">
        <v>5000</v>
      </c>
    </row>
    <row r="3444" spans="1:6" x14ac:dyDescent="0.3">
      <c r="A3444" s="17" t="s">
        <v>3456</v>
      </c>
      <c r="B3444" s="18"/>
      <c r="C3444" s="18"/>
      <c r="D3444" s="18"/>
      <c r="E3444" s="18">
        <v>2000</v>
      </c>
      <c r="F3444" s="18">
        <v>2000</v>
      </c>
    </row>
    <row r="3445" spans="1:6" x14ac:dyDescent="0.3">
      <c r="A3445" s="17" t="s">
        <v>3243</v>
      </c>
      <c r="B3445" s="18"/>
      <c r="C3445" s="18"/>
      <c r="D3445" s="18"/>
      <c r="E3445" s="18">
        <v>8000</v>
      </c>
      <c r="F3445" s="18">
        <v>8000</v>
      </c>
    </row>
    <row r="3446" spans="1:6" x14ac:dyDescent="0.3">
      <c r="A3446" s="17" t="s">
        <v>3712</v>
      </c>
      <c r="B3446" s="18"/>
      <c r="C3446" s="18"/>
      <c r="D3446" s="18"/>
      <c r="E3446" s="18">
        <v>3500</v>
      </c>
      <c r="F3446" s="18">
        <v>3500</v>
      </c>
    </row>
    <row r="3447" spans="1:6" x14ac:dyDescent="0.3">
      <c r="A3447" s="17" t="s">
        <v>236</v>
      </c>
      <c r="B3447" s="18"/>
      <c r="C3447" s="18">
        <v>1000</v>
      </c>
      <c r="D3447" s="18"/>
      <c r="E3447" s="18"/>
      <c r="F3447" s="18">
        <v>1000</v>
      </c>
    </row>
    <row r="3448" spans="1:6" x14ac:dyDescent="0.3">
      <c r="A3448" s="17" t="s">
        <v>3618</v>
      </c>
      <c r="B3448" s="18"/>
      <c r="C3448" s="18"/>
      <c r="D3448" s="18"/>
      <c r="E3448" s="18">
        <v>10500</v>
      </c>
      <c r="F3448" s="18">
        <v>10500</v>
      </c>
    </row>
    <row r="3449" spans="1:6" x14ac:dyDescent="0.3">
      <c r="A3449" s="17" t="s">
        <v>3310</v>
      </c>
      <c r="B3449" s="18"/>
      <c r="C3449" s="18"/>
      <c r="D3449" s="18"/>
      <c r="E3449" s="18">
        <v>6500</v>
      </c>
      <c r="F3449" s="18">
        <v>6500</v>
      </c>
    </row>
    <row r="3450" spans="1:6" x14ac:dyDescent="0.3">
      <c r="A3450" s="17" t="s">
        <v>3739</v>
      </c>
      <c r="B3450" s="18"/>
      <c r="C3450" s="18">
        <v>5000</v>
      </c>
      <c r="D3450" s="18"/>
      <c r="E3450" s="18"/>
      <c r="F3450" s="18">
        <v>5000</v>
      </c>
    </row>
    <row r="3451" spans="1:6" x14ac:dyDescent="0.3">
      <c r="A3451" s="17" t="s">
        <v>31</v>
      </c>
      <c r="B3451" s="18"/>
      <c r="C3451" s="18"/>
      <c r="D3451" s="18"/>
      <c r="E3451" s="18">
        <v>3000</v>
      </c>
      <c r="F3451" s="18">
        <v>3000</v>
      </c>
    </row>
    <row r="3452" spans="1:6" x14ac:dyDescent="0.3">
      <c r="A3452" s="17" t="s">
        <v>923</v>
      </c>
      <c r="B3452" s="18"/>
      <c r="C3452" s="18">
        <v>27000</v>
      </c>
      <c r="D3452" s="18"/>
      <c r="E3452" s="18"/>
      <c r="F3452" s="18">
        <v>27000</v>
      </c>
    </row>
    <row r="3453" spans="1:6" x14ac:dyDescent="0.3">
      <c r="A3453" s="17" t="s">
        <v>2856</v>
      </c>
      <c r="B3453" s="18"/>
      <c r="C3453" s="18">
        <v>3000</v>
      </c>
      <c r="D3453" s="18"/>
      <c r="E3453" s="18"/>
      <c r="F3453" s="18">
        <v>3000</v>
      </c>
    </row>
    <row r="3454" spans="1:6" x14ac:dyDescent="0.3">
      <c r="A3454" s="17" t="s">
        <v>39</v>
      </c>
      <c r="B3454" s="18"/>
      <c r="C3454" s="18"/>
      <c r="D3454" s="18"/>
      <c r="E3454" s="18">
        <v>22000</v>
      </c>
      <c r="F3454" s="18">
        <v>22000</v>
      </c>
    </row>
    <row r="3455" spans="1:6" x14ac:dyDescent="0.3">
      <c r="A3455" s="17" t="s">
        <v>3305</v>
      </c>
      <c r="B3455" s="18"/>
      <c r="C3455" s="18"/>
      <c r="D3455" s="18"/>
      <c r="E3455" s="18">
        <v>4000</v>
      </c>
      <c r="F3455" s="18">
        <v>4000</v>
      </c>
    </row>
    <row r="3456" spans="1:6" x14ac:dyDescent="0.3">
      <c r="A3456" s="17" t="s">
        <v>1453</v>
      </c>
      <c r="B3456" s="18">
        <v>14000</v>
      </c>
      <c r="C3456" s="18"/>
      <c r="D3456" s="18"/>
      <c r="E3456" s="18"/>
      <c r="F3456" s="18">
        <v>14000</v>
      </c>
    </row>
    <row r="3457" spans="1:6" x14ac:dyDescent="0.3">
      <c r="A3457" s="17" t="s">
        <v>1108</v>
      </c>
      <c r="B3457" s="18"/>
      <c r="C3457" s="18">
        <v>10000</v>
      </c>
      <c r="D3457" s="18"/>
      <c r="E3457" s="18"/>
      <c r="F3457" s="18">
        <v>10000</v>
      </c>
    </row>
    <row r="3458" spans="1:6" x14ac:dyDescent="0.3">
      <c r="A3458" s="17" t="s">
        <v>3175</v>
      </c>
      <c r="B3458" s="18"/>
      <c r="C3458" s="18"/>
      <c r="D3458" s="18"/>
      <c r="E3458" s="18">
        <v>5000</v>
      </c>
      <c r="F3458" s="18">
        <v>5000</v>
      </c>
    </row>
    <row r="3459" spans="1:6" x14ac:dyDescent="0.3">
      <c r="A3459" s="17" t="s">
        <v>3576</v>
      </c>
      <c r="B3459" s="18"/>
      <c r="C3459" s="18"/>
      <c r="D3459" s="18"/>
      <c r="E3459" s="18">
        <v>600</v>
      </c>
      <c r="F3459" s="18">
        <v>600</v>
      </c>
    </row>
    <row r="3460" spans="1:6" x14ac:dyDescent="0.3">
      <c r="A3460" s="17" t="s">
        <v>157</v>
      </c>
      <c r="B3460" s="18">
        <v>1350000</v>
      </c>
      <c r="C3460" s="18"/>
      <c r="D3460" s="18"/>
      <c r="E3460" s="18"/>
      <c r="F3460" s="18">
        <v>1350000</v>
      </c>
    </row>
    <row r="3461" spans="1:6" x14ac:dyDescent="0.3">
      <c r="A3461" s="17" t="s">
        <v>1025</v>
      </c>
      <c r="B3461" s="18"/>
      <c r="C3461" s="18"/>
      <c r="D3461" s="18"/>
      <c r="E3461" s="18">
        <v>20000</v>
      </c>
      <c r="F3461" s="18">
        <v>20000</v>
      </c>
    </row>
    <row r="3462" spans="1:6" x14ac:dyDescent="0.3">
      <c r="A3462" s="17" t="s">
        <v>263</v>
      </c>
      <c r="B3462" s="18"/>
      <c r="C3462" s="18"/>
      <c r="D3462" s="18"/>
      <c r="E3462" s="18">
        <v>2500</v>
      </c>
      <c r="F3462" s="18">
        <v>2500</v>
      </c>
    </row>
    <row r="3463" spans="1:6" x14ac:dyDescent="0.3">
      <c r="A3463" s="17" t="s">
        <v>3338</v>
      </c>
      <c r="B3463" s="18"/>
      <c r="C3463" s="18"/>
      <c r="D3463" s="18"/>
      <c r="E3463" s="18">
        <v>15000</v>
      </c>
      <c r="F3463" s="18">
        <v>15000</v>
      </c>
    </row>
    <row r="3464" spans="1:6" x14ac:dyDescent="0.3">
      <c r="A3464" s="17" t="s">
        <v>1936</v>
      </c>
      <c r="B3464" s="18"/>
      <c r="C3464" s="18"/>
      <c r="D3464" s="18"/>
      <c r="E3464" s="18">
        <v>2500</v>
      </c>
      <c r="F3464" s="18">
        <v>2500</v>
      </c>
    </row>
    <row r="3465" spans="1:6" x14ac:dyDescent="0.3">
      <c r="A3465" s="17" t="s">
        <v>4036</v>
      </c>
      <c r="B3465" s="18"/>
      <c r="C3465" s="18">
        <v>8000</v>
      </c>
      <c r="D3465" s="18"/>
      <c r="E3465" s="18"/>
      <c r="F3465" s="18">
        <v>8000</v>
      </c>
    </row>
    <row r="3466" spans="1:6" x14ac:dyDescent="0.3">
      <c r="A3466" s="17" t="s">
        <v>3766</v>
      </c>
      <c r="B3466" s="18"/>
      <c r="C3466" s="18"/>
      <c r="D3466" s="18"/>
      <c r="E3466" s="18">
        <v>1100</v>
      </c>
      <c r="F3466" s="18">
        <v>1100</v>
      </c>
    </row>
    <row r="3467" spans="1:6" x14ac:dyDescent="0.3">
      <c r="A3467" s="17" t="s">
        <v>3207</v>
      </c>
      <c r="B3467" s="18"/>
      <c r="C3467" s="18">
        <v>5500</v>
      </c>
      <c r="D3467" s="18"/>
      <c r="E3467" s="18"/>
      <c r="F3467" s="18">
        <v>5500</v>
      </c>
    </row>
    <row r="3468" spans="1:6" x14ac:dyDescent="0.3">
      <c r="A3468" s="17" t="s">
        <v>4024</v>
      </c>
      <c r="B3468" s="18"/>
      <c r="C3468" s="18">
        <v>2000</v>
      </c>
      <c r="D3468" s="18"/>
      <c r="E3468" s="18"/>
      <c r="F3468" s="18">
        <v>2000</v>
      </c>
    </row>
    <row r="3469" spans="1:6" x14ac:dyDescent="0.3">
      <c r="A3469" s="17" t="s">
        <v>449</v>
      </c>
      <c r="B3469" s="18"/>
      <c r="C3469" s="18">
        <v>2500</v>
      </c>
      <c r="D3469" s="18"/>
      <c r="E3469" s="18"/>
      <c r="F3469" s="18">
        <v>2500</v>
      </c>
    </row>
    <row r="3470" spans="1:6" x14ac:dyDescent="0.3">
      <c r="A3470" s="17" t="s">
        <v>405</v>
      </c>
      <c r="B3470" s="18"/>
      <c r="C3470" s="18"/>
      <c r="D3470" s="18"/>
      <c r="E3470" s="18">
        <v>35000</v>
      </c>
      <c r="F3470" s="18">
        <v>35000</v>
      </c>
    </row>
    <row r="3471" spans="1:6" x14ac:dyDescent="0.3">
      <c r="A3471" s="17" t="s">
        <v>467</v>
      </c>
      <c r="B3471" s="18"/>
      <c r="C3471" s="18">
        <v>10000</v>
      </c>
      <c r="D3471" s="18"/>
      <c r="E3471" s="18"/>
      <c r="F3471" s="18">
        <v>10000</v>
      </c>
    </row>
    <row r="3472" spans="1:6" x14ac:dyDescent="0.3">
      <c r="A3472" s="17" t="s">
        <v>2179</v>
      </c>
      <c r="B3472" s="18"/>
      <c r="C3472" s="18"/>
      <c r="D3472" s="18"/>
      <c r="E3472" s="18">
        <v>25000</v>
      </c>
      <c r="F3472" s="18">
        <v>25000</v>
      </c>
    </row>
    <row r="3473" spans="1:6" x14ac:dyDescent="0.3">
      <c r="A3473" s="17" t="s">
        <v>486</v>
      </c>
      <c r="B3473" s="18"/>
      <c r="C3473" s="18">
        <v>37956</v>
      </c>
      <c r="D3473" s="18"/>
      <c r="E3473" s="18"/>
      <c r="F3473" s="18">
        <v>37956</v>
      </c>
    </row>
    <row r="3474" spans="1:6" x14ac:dyDescent="0.3">
      <c r="A3474" s="17" t="s">
        <v>2466</v>
      </c>
      <c r="B3474" s="18"/>
      <c r="C3474" s="18"/>
      <c r="D3474" s="18"/>
      <c r="E3474" s="18">
        <v>700</v>
      </c>
      <c r="F3474" s="18">
        <v>700</v>
      </c>
    </row>
    <row r="3475" spans="1:6" x14ac:dyDescent="0.3">
      <c r="A3475" s="17" t="s">
        <v>38</v>
      </c>
      <c r="B3475" s="18"/>
      <c r="C3475" s="18"/>
      <c r="D3475" s="18"/>
      <c r="E3475" s="18">
        <v>6000</v>
      </c>
      <c r="F3475" s="18">
        <v>6000</v>
      </c>
    </row>
    <row r="3476" spans="1:6" x14ac:dyDescent="0.3">
      <c r="A3476" s="17" t="s">
        <v>335</v>
      </c>
      <c r="B3476" s="18"/>
      <c r="C3476" s="18"/>
      <c r="D3476" s="18"/>
      <c r="E3476" s="18">
        <v>10000</v>
      </c>
      <c r="F3476" s="18">
        <v>10000</v>
      </c>
    </row>
    <row r="3477" spans="1:6" x14ac:dyDescent="0.3">
      <c r="A3477" s="17" t="s">
        <v>3075</v>
      </c>
      <c r="B3477" s="18"/>
      <c r="C3477" s="18">
        <v>15000</v>
      </c>
      <c r="D3477" s="18"/>
      <c r="E3477" s="18"/>
      <c r="F3477" s="18">
        <v>15000</v>
      </c>
    </row>
    <row r="3478" spans="1:6" x14ac:dyDescent="0.3">
      <c r="A3478" s="17" t="s">
        <v>2884</v>
      </c>
      <c r="B3478" s="18"/>
      <c r="C3478" s="18">
        <v>45000</v>
      </c>
      <c r="D3478" s="18"/>
      <c r="E3478" s="18"/>
      <c r="F3478" s="18">
        <v>45000</v>
      </c>
    </row>
    <row r="3479" spans="1:6" x14ac:dyDescent="0.3">
      <c r="A3479" s="17" t="s">
        <v>1470</v>
      </c>
      <c r="B3479" s="18"/>
      <c r="C3479" s="18"/>
      <c r="D3479" s="18"/>
      <c r="E3479" s="18">
        <v>44250</v>
      </c>
      <c r="F3479" s="18">
        <v>44250</v>
      </c>
    </row>
    <row r="3480" spans="1:6" x14ac:dyDescent="0.3">
      <c r="A3480" s="17" t="s">
        <v>863</v>
      </c>
      <c r="B3480" s="18"/>
      <c r="C3480" s="18">
        <v>50000</v>
      </c>
      <c r="D3480" s="18"/>
      <c r="E3480" s="18"/>
      <c r="F3480" s="18">
        <v>50000</v>
      </c>
    </row>
    <row r="3481" spans="1:6" x14ac:dyDescent="0.3">
      <c r="A3481" s="17" t="s">
        <v>1600</v>
      </c>
      <c r="B3481" s="18"/>
      <c r="C3481" s="18">
        <v>500</v>
      </c>
      <c r="D3481" s="18"/>
      <c r="E3481" s="18"/>
      <c r="F3481" s="18">
        <v>500</v>
      </c>
    </row>
    <row r="3482" spans="1:6" x14ac:dyDescent="0.3">
      <c r="A3482" s="17" t="s">
        <v>1473</v>
      </c>
      <c r="B3482" s="18"/>
      <c r="C3482" s="18"/>
      <c r="D3482" s="18"/>
      <c r="E3482" s="18">
        <v>25000</v>
      </c>
      <c r="F3482" s="18">
        <v>25000</v>
      </c>
    </row>
    <row r="3483" spans="1:6" x14ac:dyDescent="0.3">
      <c r="A3483" s="17" t="s">
        <v>4031</v>
      </c>
      <c r="B3483" s="18"/>
      <c r="C3483" s="18">
        <v>10000</v>
      </c>
      <c r="D3483" s="18"/>
      <c r="E3483" s="18"/>
      <c r="F3483" s="18">
        <v>10000</v>
      </c>
    </row>
    <row r="3484" spans="1:6" x14ac:dyDescent="0.3">
      <c r="A3484" s="17" t="s">
        <v>3584</v>
      </c>
      <c r="B3484" s="18"/>
      <c r="C3484" s="18"/>
      <c r="D3484" s="18"/>
      <c r="E3484" s="18">
        <v>3400</v>
      </c>
      <c r="F3484" s="18">
        <v>3400</v>
      </c>
    </row>
    <row r="3485" spans="1:6" x14ac:dyDescent="0.3">
      <c r="A3485" s="17" t="s">
        <v>410</v>
      </c>
      <c r="B3485" s="18"/>
      <c r="C3485" s="18"/>
      <c r="D3485" s="18"/>
      <c r="E3485" s="18">
        <v>500</v>
      </c>
      <c r="F3485" s="18">
        <v>500</v>
      </c>
    </row>
    <row r="3486" spans="1:6" x14ac:dyDescent="0.3">
      <c r="A3486" s="17" t="s">
        <v>3799</v>
      </c>
      <c r="B3486" s="18"/>
      <c r="C3486" s="18">
        <v>3000</v>
      </c>
      <c r="D3486" s="18"/>
      <c r="E3486" s="18"/>
      <c r="F3486" s="18">
        <v>3000</v>
      </c>
    </row>
    <row r="3487" spans="1:6" x14ac:dyDescent="0.3">
      <c r="A3487" s="17" t="s">
        <v>52</v>
      </c>
      <c r="B3487" s="18"/>
      <c r="C3487" s="18"/>
      <c r="D3487" s="18"/>
      <c r="E3487" s="18">
        <v>600</v>
      </c>
      <c r="F3487" s="18">
        <v>600</v>
      </c>
    </row>
    <row r="3488" spans="1:6" x14ac:dyDescent="0.3">
      <c r="A3488" s="17" t="s">
        <v>2904</v>
      </c>
      <c r="B3488" s="18"/>
      <c r="C3488" s="18">
        <v>1500</v>
      </c>
      <c r="D3488" s="18"/>
      <c r="E3488" s="18"/>
      <c r="F3488" s="18">
        <v>1500</v>
      </c>
    </row>
    <row r="3489" spans="1:6" x14ac:dyDescent="0.3">
      <c r="A3489" s="17" t="s">
        <v>2427</v>
      </c>
      <c r="B3489" s="18"/>
      <c r="C3489" s="18">
        <v>20000</v>
      </c>
      <c r="D3489" s="18"/>
      <c r="E3489" s="18"/>
      <c r="F3489" s="18">
        <v>20000</v>
      </c>
    </row>
    <row r="3490" spans="1:6" x14ac:dyDescent="0.3">
      <c r="A3490" s="17" t="s">
        <v>3569</v>
      </c>
      <c r="B3490" s="18"/>
      <c r="C3490" s="18"/>
      <c r="D3490" s="18"/>
      <c r="E3490" s="18">
        <v>2000</v>
      </c>
      <c r="F3490" s="18">
        <v>2000</v>
      </c>
    </row>
    <row r="3491" spans="1:6" x14ac:dyDescent="0.3">
      <c r="A3491" s="17" t="s">
        <v>941</v>
      </c>
      <c r="B3491" s="18"/>
      <c r="C3491" s="18">
        <v>9000</v>
      </c>
      <c r="D3491" s="18"/>
      <c r="E3491" s="18"/>
      <c r="F3491" s="18">
        <v>9000</v>
      </c>
    </row>
    <row r="3492" spans="1:6" x14ac:dyDescent="0.3">
      <c r="A3492" s="17" t="s">
        <v>3921</v>
      </c>
      <c r="B3492" s="18"/>
      <c r="C3492" s="18">
        <v>15000</v>
      </c>
      <c r="D3492" s="18"/>
      <c r="E3492" s="18"/>
      <c r="F3492" s="18">
        <v>15000</v>
      </c>
    </row>
    <row r="3493" spans="1:6" x14ac:dyDescent="0.3">
      <c r="A3493" s="17" t="s">
        <v>3299</v>
      </c>
      <c r="B3493" s="18"/>
      <c r="C3493" s="18"/>
      <c r="D3493" s="18"/>
      <c r="E3493" s="18">
        <v>3000</v>
      </c>
      <c r="F3493" s="18">
        <v>3000</v>
      </c>
    </row>
    <row r="3494" spans="1:6" x14ac:dyDescent="0.3">
      <c r="A3494" s="17" t="s">
        <v>730</v>
      </c>
      <c r="B3494" s="18"/>
      <c r="C3494" s="18"/>
      <c r="D3494" s="18"/>
      <c r="E3494" s="18">
        <v>4000</v>
      </c>
      <c r="F3494" s="18">
        <v>4000</v>
      </c>
    </row>
    <row r="3495" spans="1:6" x14ac:dyDescent="0.3">
      <c r="A3495" s="17" t="s">
        <v>3392</v>
      </c>
      <c r="B3495" s="18"/>
      <c r="C3495" s="18"/>
      <c r="D3495" s="18"/>
      <c r="E3495" s="18">
        <v>1500</v>
      </c>
      <c r="F3495" s="18">
        <v>1500</v>
      </c>
    </row>
    <row r="3496" spans="1:6" x14ac:dyDescent="0.3">
      <c r="A3496" s="17" t="s">
        <v>3491</v>
      </c>
      <c r="B3496" s="18"/>
      <c r="C3496" s="18"/>
      <c r="D3496" s="18"/>
      <c r="E3496" s="18">
        <v>3800</v>
      </c>
      <c r="F3496" s="18">
        <v>3800</v>
      </c>
    </row>
    <row r="3497" spans="1:6" x14ac:dyDescent="0.3">
      <c r="A3497" s="17" t="s">
        <v>274</v>
      </c>
      <c r="B3497" s="18"/>
      <c r="C3497" s="18"/>
      <c r="D3497" s="18"/>
      <c r="E3497" s="18">
        <v>5000</v>
      </c>
      <c r="F3497" s="18">
        <v>5000</v>
      </c>
    </row>
    <row r="3498" spans="1:6" x14ac:dyDescent="0.3">
      <c r="A3498" s="17" t="s">
        <v>216</v>
      </c>
      <c r="B3498" s="18"/>
      <c r="C3498" s="18">
        <v>12500</v>
      </c>
      <c r="D3498" s="18"/>
      <c r="E3498" s="18"/>
      <c r="F3498" s="18">
        <v>12500</v>
      </c>
    </row>
    <row r="3499" spans="1:6" x14ac:dyDescent="0.3">
      <c r="A3499" s="17" t="s">
        <v>3515</v>
      </c>
      <c r="B3499" s="18"/>
      <c r="C3499" s="18"/>
      <c r="D3499" s="18"/>
      <c r="E3499" s="18">
        <v>2500</v>
      </c>
      <c r="F3499" s="18">
        <v>2500</v>
      </c>
    </row>
    <row r="3500" spans="1:6" x14ac:dyDescent="0.3">
      <c r="A3500" s="17" t="s">
        <v>4026</v>
      </c>
      <c r="B3500" s="18"/>
      <c r="C3500" s="18">
        <v>2500</v>
      </c>
      <c r="D3500" s="18"/>
      <c r="E3500" s="18"/>
      <c r="F3500" s="18">
        <v>2500</v>
      </c>
    </row>
    <row r="3501" spans="1:6" x14ac:dyDescent="0.3">
      <c r="A3501" s="17" t="s">
        <v>1359</v>
      </c>
      <c r="B3501" s="18"/>
      <c r="C3501" s="18"/>
      <c r="D3501" s="18"/>
      <c r="E3501" s="18">
        <v>3000</v>
      </c>
      <c r="F3501" s="18">
        <v>3000</v>
      </c>
    </row>
    <row r="3502" spans="1:6" x14ac:dyDescent="0.3">
      <c r="A3502" s="17" t="s">
        <v>3866</v>
      </c>
      <c r="B3502" s="18">
        <v>13111</v>
      </c>
      <c r="C3502" s="18"/>
      <c r="D3502" s="18"/>
      <c r="E3502" s="18"/>
      <c r="F3502" s="18">
        <v>13111</v>
      </c>
    </row>
    <row r="3503" spans="1:6" x14ac:dyDescent="0.3">
      <c r="A3503" s="17" t="s">
        <v>1603</v>
      </c>
      <c r="B3503" s="18"/>
      <c r="C3503" s="18"/>
      <c r="D3503" s="18"/>
      <c r="E3503" s="18">
        <v>1500</v>
      </c>
      <c r="F3503" s="18">
        <v>1500</v>
      </c>
    </row>
    <row r="3504" spans="1:6" x14ac:dyDescent="0.3">
      <c r="A3504" s="17" t="s">
        <v>272</v>
      </c>
      <c r="B3504" s="18"/>
      <c r="C3504" s="18"/>
      <c r="D3504" s="18"/>
      <c r="E3504" s="18">
        <v>30000</v>
      </c>
      <c r="F3504" s="18">
        <v>30000</v>
      </c>
    </row>
    <row r="3505" spans="1:6" x14ac:dyDescent="0.3">
      <c r="A3505" s="17" t="s">
        <v>1172</v>
      </c>
      <c r="B3505" s="18"/>
      <c r="C3505" s="18">
        <v>25000</v>
      </c>
      <c r="D3505" s="18"/>
      <c r="E3505" s="18"/>
      <c r="F3505" s="18">
        <v>25000</v>
      </c>
    </row>
    <row r="3506" spans="1:6" x14ac:dyDescent="0.3">
      <c r="A3506" s="17" t="s">
        <v>3808</v>
      </c>
      <c r="B3506" s="18"/>
      <c r="C3506" s="18"/>
      <c r="D3506" s="18"/>
      <c r="E3506" s="18">
        <v>250</v>
      </c>
      <c r="F3506" s="18">
        <v>250</v>
      </c>
    </row>
    <row r="3507" spans="1:6" x14ac:dyDescent="0.3">
      <c r="A3507" s="17" t="s">
        <v>4018</v>
      </c>
      <c r="B3507" s="18"/>
      <c r="C3507" s="18">
        <v>18000</v>
      </c>
      <c r="D3507" s="18"/>
      <c r="E3507" s="18"/>
      <c r="F3507" s="18">
        <v>18000</v>
      </c>
    </row>
    <row r="3508" spans="1:6" x14ac:dyDescent="0.3">
      <c r="A3508" s="17" t="s">
        <v>134</v>
      </c>
      <c r="B3508" s="18">
        <v>80000</v>
      </c>
      <c r="C3508" s="18"/>
      <c r="D3508" s="18"/>
      <c r="E3508" s="18"/>
      <c r="F3508" s="18">
        <v>80000</v>
      </c>
    </row>
    <row r="3509" spans="1:6" x14ac:dyDescent="0.3">
      <c r="A3509" s="17" t="s">
        <v>3251</v>
      </c>
      <c r="B3509" s="18"/>
      <c r="C3509" s="18"/>
      <c r="D3509" s="18"/>
      <c r="E3509" s="18">
        <v>1500</v>
      </c>
      <c r="F3509" s="18">
        <v>1500</v>
      </c>
    </row>
    <row r="3510" spans="1:6" x14ac:dyDescent="0.3">
      <c r="A3510" s="17" t="s">
        <v>2734</v>
      </c>
      <c r="B3510" s="18"/>
      <c r="C3510" s="18"/>
      <c r="D3510" s="18"/>
      <c r="E3510" s="18">
        <v>1</v>
      </c>
      <c r="F3510" s="18">
        <v>1</v>
      </c>
    </row>
    <row r="3511" spans="1:6" x14ac:dyDescent="0.3">
      <c r="A3511" s="17" t="s">
        <v>809</v>
      </c>
      <c r="B3511" s="18"/>
      <c r="C3511" s="18"/>
      <c r="D3511" s="18"/>
      <c r="E3511" s="18">
        <v>4500</v>
      </c>
      <c r="F3511" s="18">
        <v>4500</v>
      </c>
    </row>
    <row r="3512" spans="1:6" x14ac:dyDescent="0.3">
      <c r="A3512" s="17" t="s">
        <v>2696</v>
      </c>
      <c r="B3512" s="18"/>
      <c r="C3512" s="18">
        <v>60000</v>
      </c>
      <c r="D3512" s="18"/>
      <c r="E3512" s="18"/>
      <c r="F3512" s="18">
        <v>60000</v>
      </c>
    </row>
    <row r="3513" spans="1:6" x14ac:dyDescent="0.3">
      <c r="A3513" s="17" t="s">
        <v>2549</v>
      </c>
      <c r="B3513" s="18"/>
      <c r="C3513" s="18"/>
      <c r="D3513" s="18"/>
      <c r="E3513" s="18">
        <v>1570</v>
      </c>
      <c r="F3513" s="18">
        <v>1570</v>
      </c>
    </row>
    <row r="3514" spans="1:6" x14ac:dyDescent="0.3">
      <c r="A3514" s="17" t="s">
        <v>4055</v>
      </c>
      <c r="B3514" s="18"/>
      <c r="C3514" s="18">
        <v>10000</v>
      </c>
      <c r="D3514" s="18"/>
      <c r="E3514" s="18"/>
      <c r="F3514" s="18">
        <v>10000</v>
      </c>
    </row>
    <row r="3515" spans="1:6" x14ac:dyDescent="0.3">
      <c r="A3515" s="17" t="s">
        <v>2662</v>
      </c>
      <c r="B3515" s="18"/>
      <c r="C3515" s="18"/>
      <c r="D3515" s="18"/>
      <c r="E3515" s="18">
        <v>20000</v>
      </c>
      <c r="F3515" s="18">
        <v>20000</v>
      </c>
    </row>
    <row r="3516" spans="1:6" x14ac:dyDescent="0.3">
      <c r="A3516" s="17" t="s">
        <v>2649</v>
      </c>
      <c r="B3516" s="18">
        <v>125000</v>
      </c>
      <c r="C3516" s="18"/>
      <c r="D3516" s="18"/>
      <c r="E3516" s="18"/>
      <c r="F3516" s="18">
        <v>125000</v>
      </c>
    </row>
    <row r="3517" spans="1:6" x14ac:dyDescent="0.3">
      <c r="A3517" s="17" t="s">
        <v>4028</v>
      </c>
      <c r="B3517" s="18"/>
      <c r="C3517" s="18">
        <v>6048</v>
      </c>
      <c r="D3517" s="18"/>
      <c r="E3517" s="18"/>
      <c r="F3517" s="18">
        <v>6048</v>
      </c>
    </row>
    <row r="3518" spans="1:6" x14ac:dyDescent="0.3">
      <c r="A3518" s="17" t="s">
        <v>422</v>
      </c>
      <c r="B3518" s="18"/>
      <c r="C3518" s="18">
        <v>15000</v>
      </c>
      <c r="D3518" s="18"/>
      <c r="E3518" s="18"/>
      <c r="F3518" s="18">
        <v>15000</v>
      </c>
    </row>
    <row r="3519" spans="1:6" x14ac:dyDescent="0.3">
      <c r="A3519" s="17" t="s">
        <v>3165</v>
      </c>
      <c r="B3519" s="18"/>
      <c r="C3519" s="18"/>
      <c r="D3519" s="18"/>
      <c r="E3519" s="18">
        <v>750</v>
      </c>
      <c r="F3519" s="18">
        <v>750</v>
      </c>
    </row>
    <row r="3520" spans="1:6" x14ac:dyDescent="0.3">
      <c r="A3520" s="17" t="s">
        <v>1104</v>
      </c>
      <c r="B3520" s="18"/>
      <c r="C3520" s="18">
        <v>15000</v>
      </c>
      <c r="D3520" s="18"/>
      <c r="E3520" s="18"/>
      <c r="F3520" s="18">
        <v>15000</v>
      </c>
    </row>
    <row r="3521" spans="1:6" x14ac:dyDescent="0.3">
      <c r="A3521" s="17" t="s">
        <v>689</v>
      </c>
      <c r="B3521" s="18"/>
      <c r="C3521" s="18">
        <v>20000</v>
      </c>
      <c r="D3521" s="18"/>
      <c r="E3521" s="18"/>
      <c r="F3521" s="18">
        <v>20000</v>
      </c>
    </row>
    <row r="3522" spans="1:6" x14ac:dyDescent="0.3">
      <c r="A3522" s="17" t="s">
        <v>2756</v>
      </c>
      <c r="B3522" s="18"/>
      <c r="C3522" s="18">
        <v>10000</v>
      </c>
      <c r="D3522" s="18"/>
      <c r="E3522" s="18"/>
      <c r="F3522" s="18">
        <v>10000</v>
      </c>
    </row>
    <row r="3523" spans="1:6" x14ac:dyDescent="0.3">
      <c r="A3523" s="17" t="s">
        <v>2605</v>
      </c>
      <c r="B3523" s="18"/>
      <c r="C3523" s="18"/>
      <c r="D3523" s="18"/>
      <c r="E3523" s="18">
        <v>100000</v>
      </c>
      <c r="F3523" s="18">
        <v>100000</v>
      </c>
    </row>
    <row r="3524" spans="1:6" x14ac:dyDescent="0.3">
      <c r="A3524" s="17" t="s">
        <v>3447</v>
      </c>
      <c r="B3524" s="18"/>
      <c r="C3524" s="18"/>
      <c r="D3524" s="18"/>
      <c r="E3524" s="18">
        <v>2100</v>
      </c>
      <c r="F3524" s="18">
        <v>2100</v>
      </c>
    </row>
    <row r="3525" spans="1:6" x14ac:dyDescent="0.3">
      <c r="A3525" s="17" t="s">
        <v>3548</v>
      </c>
      <c r="B3525" s="18"/>
      <c r="C3525" s="18"/>
      <c r="D3525" s="18"/>
      <c r="E3525" s="18">
        <v>1000</v>
      </c>
      <c r="F3525" s="18">
        <v>1000</v>
      </c>
    </row>
    <row r="3526" spans="1:6" x14ac:dyDescent="0.3">
      <c r="A3526" s="17" t="s">
        <v>1540</v>
      </c>
      <c r="B3526" s="18"/>
      <c r="C3526" s="18"/>
      <c r="D3526" s="18"/>
      <c r="E3526" s="18">
        <v>20000</v>
      </c>
      <c r="F3526" s="18">
        <v>20000</v>
      </c>
    </row>
    <row r="3527" spans="1:6" x14ac:dyDescent="0.3">
      <c r="A3527" s="17" t="s">
        <v>3774</v>
      </c>
      <c r="B3527" s="18"/>
      <c r="C3527" s="18"/>
      <c r="D3527" s="18"/>
      <c r="E3527" s="18">
        <v>2000</v>
      </c>
      <c r="F3527" s="18">
        <v>2000</v>
      </c>
    </row>
    <row r="3528" spans="1:6" x14ac:dyDescent="0.3">
      <c r="A3528" s="17" t="s">
        <v>1654</v>
      </c>
      <c r="B3528" s="18"/>
      <c r="C3528" s="18"/>
      <c r="D3528" s="18"/>
      <c r="E3528" s="18">
        <v>5000</v>
      </c>
      <c r="F3528" s="18">
        <v>5000</v>
      </c>
    </row>
    <row r="3529" spans="1:6" x14ac:dyDescent="0.3">
      <c r="A3529" s="17" t="s">
        <v>1566</v>
      </c>
      <c r="B3529" s="18">
        <v>4000</v>
      </c>
      <c r="C3529" s="18"/>
      <c r="D3529" s="18"/>
      <c r="E3529" s="18"/>
      <c r="F3529" s="18">
        <v>4000</v>
      </c>
    </row>
    <row r="3530" spans="1:6" x14ac:dyDescent="0.3">
      <c r="A3530" s="17" t="s">
        <v>871</v>
      </c>
      <c r="B3530" s="18"/>
      <c r="C3530" s="18">
        <v>20000</v>
      </c>
      <c r="D3530" s="18"/>
      <c r="E3530" s="18"/>
      <c r="F3530" s="18">
        <v>20000</v>
      </c>
    </row>
    <row r="3531" spans="1:6" x14ac:dyDescent="0.3">
      <c r="A3531" s="17" t="s">
        <v>844</v>
      </c>
      <c r="B3531" s="18"/>
      <c r="C3531" s="18"/>
      <c r="D3531" s="18"/>
      <c r="E3531" s="18">
        <v>3000</v>
      </c>
      <c r="F3531" s="18">
        <v>3000</v>
      </c>
    </row>
    <row r="3532" spans="1:6" x14ac:dyDescent="0.3">
      <c r="A3532" s="17" t="s">
        <v>931</v>
      </c>
      <c r="B3532" s="18"/>
      <c r="C3532" s="18">
        <v>900</v>
      </c>
      <c r="D3532" s="18"/>
      <c r="E3532" s="18"/>
      <c r="F3532" s="18">
        <v>900</v>
      </c>
    </row>
    <row r="3533" spans="1:6" x14ac:dyDescent="0.3">
      <c r="A3533" s="17" t="s">
        <v>2825</v>
      </c>
      <c r="B3533" s="18"/>
      <c r="C3533" s="18"/>
      <c r="D3533" s="18"/>
      <c r="E3533" s="18">
        <v>3000</v>
      </c>
      <c r="F3533" s="18">
        <v>3000</v>
      </c>
    </row>
    <row r="3534" spans="1:6" x14ac:dyDescent="0.3">
      <c r="A3534" s="17" t="s">
        <v>3023</v>
      </c>
      <c r="B3534" s="18"/>
      <c r="C3534" s="18"/>
      <c r="D3534" s="18"/>
      <c r="E3534" s="18">
        <v>700</v>
      </c>
      <c r="F3534" s="18">
        <v>700</v>
      </c>
    </row>
    <row r="3535" spans="1:6" x14ac:dyDescent="0.3">
      <c r="A3535" s="17" t="s">
        <v>850</v>
      </c>
      <c r="B3535" s="18"/>
      <c r="C3535" s="18"/>
      <c r="D3535" s="18"/>
      <c r="E3535" s="18">
        <v>4000</v>
      </c>
      <c r="F3535" s="18">
        <v>4000</v>
      </c>
    </row>
    <row r="3536" spans="1:6" x14ac:dyDescent="0.3">
      <c r="A3536" s="17" t="s">
        <v>3014</v>
      </c>
      <c r="B3536" s="18"/>
      <c r="C3536" s="18"/>
      <c r="D3536" s="18"/>
      <c r="E3536" s="18">
        <v>25000</v>
      </c>
      <c r="F3536" s="18">
        <v>25000</v>
      </c>
    </row>
    <row r="3537" spans="1:6" x14ac:dyDescent="0.3">
      <c r="A3537" s="17" t="s">
        <v>3453</v>
      </c>
      <c r="B3537" s="18"/>
      <c r="C3537" s="18"/>
      <c r="D3537" s="18"/>
      <c r="E3537" s="18">
        <v>700</v>
      </c>
      <c r="F3537" s="18">
        <v>700</v>
      </c>
    </row>
    <row r="3538" spans="1:6" x14ac:dyDescent="0.3">
      <c r="A3538" s="17" t="s">
        <v>2650</v>
      </c>
      <c r="B3538" s="18">
        <v>60000</v>
      </c>
      <c r="C3538" s="18"/>
      <c r="D3538" s="18"/>
      <c r="E3538" s="18"/>
      <c r="F3538" s="18">
        <v>60000</v>
      </c>
    </row>
    <row r="3539" spans="1:6" x14ac:dyDescent="0.3">
      <c r="A3539" s="17" t="s">
        <v>1577</v>
      </c>
      <c r="B3539" s="18">
        <v>5000</v>
      </c>
      <c r="C3539" s="18"/>
      <c r="D3539" s="18"/>
      <c r="E3539" s="18"/>
      <c r="F3539" s="18">
        <v>5000</v>
      </c>
    </row>
    <row r="3540" spans="1:6" x14ac:dyDescent="0.3">
      <c r="A3540" s="17" t="s">
        <v>2490</v>
      </c>
      <c r="B3540" s="18"/>
      <c r="C3540" s="18"/>
      <c r="D3540" s="18"/>
      <c r="E3540" s="18">
        <v>500</v>
      </c>
      <c r="F3540" s="18">
        <v>500</v>
      </c>
    </row>
    <row r="3541" spans="1:6" x14ac:dyDescent="0.3">
      <c r="A3541" s="17" t="s">
        <v>3095</v>
      </c>
      <c r="B3541" s="18"/>
      <c r="C3541" s="18">
        <v>14920</v>
      </c>
      <c r="D3541" s="18"/>
      <c r="E3541" s="18"/>
      <c r="F3541" s="18">
        <v>14920</v>
      </c>
    </row>
    <row r="3542" spans="1:6" x14ac:dyDescent="0.3">
      <c r="A3542" s="17" t="s">
        <v>1298</v>
      </c>
      <c r="B3542" s="18"/>
      <c r="C3542" s="18"/>
      <c r="D3542" s="18"/>
      <c r="E3542" s="18">
        <v>20000</v>
      </c>
      <c r="F3542" s="18">
        <v>20000</v>
      </c>
    </row>
    <row r="3543" spans="1:6" x14ac:dyDescent="0.3">
      <c r="A3543" s="17" t="s">
        <v>1640</v>
      </c>
      <c r="B3543" s="18"/>
      <c r="C3543" s="18"/>
      <c r="D3543" s="18"/>
      <c r="E3543" s="18">
        <v>1800</v>
      </c>
      <c r="F3543" s="18">
        <v>1800</v>
      </c>
    </row>
    <row r="3544" spans="1:6" x14ac:dyDescent="0.3">
      <c r="A3544" s="17" t="s">
        <v>3850</v>
      </c>
      <c r="B3544" s="18"/>
      <c r="C3544" s="18">
        <v>100000</v>
      </c>
      <c r="D3544" s="18"/>
      <c r="E3544" s="18"/>
      <c r="F3544" s="18">
        <v>100000</v>
      </c>
    </row>
    <row r="3545" spans="1:6" x14ac:dyDescent="0.3">
      <c r="A3545" s="17" t="s">
        <v>3344</v>
      </c>
      <c r="B3545" s="18"/>
      <c r="C3545" s="18"/>
      <c r="D3545" s="18"/>
      <c r="E3545" s="18">
        <v>4500</v>
      </c>
      <c r="F3545" s="18">
        <v>4500</v>
      </c>
    </row>
    <row r="3546" spans="1:6" x14ac:dyDescent="0.3">
      <c r="A3546" s="17" t="s">
        <v>3025</v>
      </c>
      <c r="B3546" s="18"/>
      <c r="C3546" s="18"/>
      <c r="D3546" s="18"/>
      <c r="E3546" s="18">
        <v>2500</v>
      </c>
      <c r="F3546" s="18">
        <v>2500</v>
      </c>
    </row>
    <row r="3547" spans="1:6" x14ac:dyDescent="0.3">
      <c r="A3547" s="17" t="s">
        <v>2532</v>
      </c>
      <c r="B3547" s="18"/>
      <c r="C3547" s="18"/>
      <c r="D3547" s="18"/>
      <c r="E3547" s="18">
        <v>4000</v>
      </c>
      <c r="F3547" s="18">
        <v>4000</v>
      </c>
    </row>
    <row r="3548" spans="1:6" x14ac:dyDescent="0.3">
      <c r="A3548" s="17" t="s">
        <v>1917</v>
      </c>
      <c r="B3548" s="18"/>
      <c r="C3548" s="18">
        <v>20000</v>
      </c>
      <c r="D3548" s="18"/>
      <c r="E3548" s="18"/>
      <c r="F3548" s="18">
        <v>20000</v>
      </c>
    </row>
    <row r="3549" spans="1:6" x14ac:dyDescent="0.3">
      <c r="A3549" s="17" t="s">
        <v>1542</v>
      </c>
      <c r="B3549" s="18"/>
      <c r="C3549" s="18">
        <v>18000</v>
      </c>
      <c r="D3549" s="18"/>
      <c r="E3549" s="18"/>
      <c r="F3549" s="18">
        <v>18000</v>
      </c>
    </row>
    <row r="3550" spans="1:6" x14ac:dyDescent="0.3">
      <c r="A3550" s="17" t="s">
        <v>443</v>
      </c>
      <c r="B3550" s="18"/>
      <c r="C3550" s="18">
        <v>17000</v>
      </c>
      <c r="D3550" s="18"/>
      <c r="E3550" s="18"/>
      <c r="F3550" s="18">
        <v>17000</v>
      </c>
    </row>
    <row r="3551" spans="1:6" x14ac:dyDescent="0.3">
      <c r="A3551" s="17" t="s">
        <v>225</v>
      </c>
      <c r="B3551" s="18"/>
      <c r="C3551" s="18">
        <v>1500000</v>
      </c>
      <c r="D3551" s="18"/>
      <c r="E3551" s="18"/>
      <c r="F3551" s="18">
        <v>1500000</v>
      </c>
    </row>
    <row r="3552" spans="1:6" x14ac:dyDescent="0.3">
      <c r="A3552" s="17" t="s">
        <v>396</v>
      </c>
      <c r="B3552" s="18"/>
      <c r="C3552" s="18"/>
      <c r="D3552" s="18"/>
      <c r="E3552" s="18">
        <v>10000</v>
      </c>
      <c r="F3552" s="18">
        <v>10000</v>
      </c>
    </row>
    <row r="3553" spans="1:6" x14ac:dyDescent="0.3">
      <c r="A3553" s="17" t="s">
        <v>4033</v>
      </c>
      <c r="B3553" s="18"/>
      <c r="C3553" s="18">
        <v>700</v>
      </c>
      <c r="D3553" s="18"/>
      <c r="E3553" s="18"/>
      <c r="F3553" s="18">
        <v>700</v>
      </c>
    </row>
    <row r="3554" spans="1:6" x14ac:dyDescent="0.3">
      <c r="A3554" s="17" t="s">
        <v>4065</v>
      </c>
      <c r="B3554" s="18"/>
      <c r="C3554" s="18">
        <v>1250</v>
      </c>
      <c r="D3554" s="18"/>
      <c r="E3554" s="18"/>
      <c r="F3554" s="18">
        <v>1250</v>
      </c>
    </row>
    <row r="3555" spans="1:6" x14ac:dyDescent="0.3">
      <c r="A3555" s="17" t="s">
        <v>3142</v>
      </c>
      <c r="B3555" s="18"/>
      <c r="C3555" s="18"/>
      <c r="D3555" s="18">
        <v>2750</v>
      </c>
      <c r="E3555" s="18"/>
      <c r="F3555" s="18">
        <v>2750</v>
      </c>
    </row>
    <row r="3556" spans="1:6" x14ac:dyDescent="0.3">
      <c r="A3556" s="17" t="s">
        <v>394</v>
      </c>
      <c r="B3556" s="18"/>
      <c r="C3556" s="18"/>
      <c r="D3556" s="18"/>
      <c r="E3556" s="18">
        <v>50000</v>
      </c>
      <c r="F3556" s="18">
        <v>50000</v>
      </c>
    </row>
    <row r="3557" spans="1:6" x14ac:dyDescent="0.3">
      <c r="A3557" s="17" t="s">
        <v>2827</v>
      </c>
      <c r="B3557" s="18"/>
      <c r="C3557" s="18"/>
      <c r="D3557" s="18"/>
      <c r="E3557" s="18">
        <v>2000</v>
      </c>
      <c r="F3557" s="18">
        <v>2000</v>
      </c>
    </row>
    <row r="3558" spans="1:6" x14ac:dyDescent="0.3">
      <c r="A3558" s="17" t="s">
        <v>1660</v>
      </c>
      <c r="B3558" s="18"/>
      <c r="C3558" s="18"/>
      <c r="D3558" s="18"/>
      <c r="E3558" s="18">
        <v>500</v>
      </c>
      <c r="F3558" s="18">
        <v>500</v>
      </c>
    </row>
    <row r="3559" spans="1:6" x14ac:dyDescent="0.3">
      <c r="A3559" s="17" t="s">
        <v>231</v>
      </c>
      <c r="B3559" s="18"/>
      <c r="C3559" s="18">
        <v>3000</v>
      </c>
      <c r="D3559" s="18"/>
      <c r="E3559" s="18"/>
      <c r="F3559" s="18">
        <v>3000</v>
      </c>
    </row>
    <row r="3560" spans="1:6" x14ac:dyDescent="0.3">
      <c r="A3560" s="17" t="s">
        <v>286</v>
      </c>
      <c r="B3560" s="18"/>
      <c r="C3560" s="18"/>
      <c r="D3560" s="18"/>
      <c r="E3560" s="18">
        <v>14000</v>
      </c>
      <c r="F3560" s="18">
        <v>14000</v>
      </c>
    </row>
    <row r="3561" spans="1:6" x14ac:dyDescent="0.3">
      <c r="A3561" s="17" t="s">
        <v>2537</v>
      </c>
      <c r="B3561" s="18"/>
      <c r="C3561" s="18"/>
      <c r="D3561" s="18"/>
      <c r="E3561" s="18">
        <v>1000</v>
      </c>
      <c r="F3561" s="18">
        <v>1000</v>
      </c>
    </row>
    <row r="3562" spans="1:6" x14ac:dyDescent="0.3">
      <c r="A3562" s="17" t="s">
        <v>960</v>
      </c>
      <c r="B3562" s="18"/>
      <c r="C3562" s="18">
        <v>50000</v>
      </c>
      <c r="D3562" s="18"/>
      <c r="E3562" s="18"/>
      <c r="F3562" s="18">
        <v>50000</v>
      </c>
    </row>
    <row r="3563" spans="1:6" x14ac:dyDescent="0.3">
      <c r="A3563" s="17" t="s">
        <v>2804</v>
      </c>
      <c r="B3563" s="18"/>
      <c r="C3563" s="18"/>
      <c r="D3563" s="18"/>
      <c r="E3563" s="18">
        <v>1000</v>
      </c>
      <c r="F3563" s="18">
        <v>1000</v>
      </c>
    </row>
    <row r="3564" spans="1:6" x14ac:dyDescent="0.3">
      <c r="A3564" s="17" t="s">
        <v>3563</v>
      </c>
      <c r="B3564" s="18"/>
      <c r="C3564" s="18"/>
      <c r="D3564" s="18"/>
      <c r="E3564" s="18">
        <v>1000</v>
      </c>
      <c r="F3564" s="18">
        <v>1000</v>
      </c>
    </row>
    <row r="3565" spans="1:6" x14ac:dyDescent="0.3">
      <c r="A3565" s="17" t="s">
        <v>2707</v>
      </c>
      <c r="B3565" s="18"/>
      <c r="C3565" s="18"/>
      <c r="D3565" s="18"/>
      <c r="E3565" s="18">
        <v>8000</v>
      </c>
      <c r="F3565" s="18">
        <v>8000</v>
      </c>
    </row>
    <row r="3566" spans="1:6" x14ac:dyDescent="0.3">
      <c r="A3566" s="17" t="s">
        <v>1200</v>
      </c>
      <c r="B3566" s="18"/>
      <c r="C3566" s="18"/>
      <c r="D3566" s="18"/>
      <c r="E3566" s="18">
        <v>2658</v>
      </c>
      <c r="F3566" s="18">
        <v>2658</v>
      </c>
    </row>
    <row r="3567" spans="1:6" x14ac:dyDescent="0.3">
      <c r="A3567" s="17" t="s">
        <v>331</v>
      </c>
      <c r="B3567" s="18"/>
      <c r="C3567" s="18"/>
      <c r="D3567" s="18"/>
      <c r="E3567" s="18">
        <v>35000</v>
      </c>
      <c r="F3567" s="18">
        <v>35000</v>
      </c>
    </row>
    <row r="3568" spans="1:6" x14ac:dyDescent="0.3">
      <c r="A3568" s="17" t="s">
        <v>2737</v>
      </c>
      <c r="B3568" s="18"/>
      <c r="C3568" s="18"/>
      <c r="D3568" s="18"/>
      <c r="E3568" s="18">
        <v>30000</v>
      </c>
      <c r="F3568" s="18">
        <v>30000</v>
      </c>
    </row>
    <row r="3569" spans="1:6" x14ac:dyDescent="0.3">
      <c r="A3569" s="17" t="s">
        <v>2076</v>
      </c>
      <c r="B3569" s="18"/>
      <c r="C3569" s="18"/>
      <c r="D3569" s="18"/>
      <c r="E3569" s="18">
        <v>9999</v>
      </c>
      <c r="F3569" s="18">
        <v>9999</v>
      </c>
    </row>
    <row r="3570" spans="1:6" x14ac:dyDescent="0.3">
      <c r="A3570" s="17" t="s">
        <v>1696</v>
      </c>
      <c r="B3570" s="18"/>
      <c r="C3570" s="18"/>
      <c r="D3570" s="18">
        <v>12000</v>
      </c>
      <c r="E3570" s="18"/>
      <c r="F3570" s="18">
        <v>12000</v>
      </c>
    </row>
    <row r="3571" spans="1:6" x14ac:dyDescent="0.3">
      <c r="A3571" s="17" t="s">
        <v>1995</v>
      </c>
      <c r="B3571" s="18"/>
      <c r="C3571" s="18">
        <v>3200</v>
      </c>
      <c r="D3571" s="18"/>
      <c r="E3571" s="18"/>
      <c r="F3571" s="18">
        <v>3200</v>
      </c>
    </row>
    <row r="3572" spans="1:6" x14ac:dyDescent="0.3">
      <c r="A3572" s="17" t="s">
        <v>2243</v>
      </c>
      <c r="B3572" s="18"/>
      <c r="C3572" s="18"/>
      <c r="D3572" s="18"/>
      <c r="E3572" s="18">
        <v>10000</v>
      </c>
      <c r="F3572" s="18">
        <v>10000</v>
      </c>
    </row>
    <row r="3573" spans="1:6" x14ac:dyDescent="0.3">
      <c r="A3573" s="17" t="s">
        <v>1719</v>
      </c>
      <c r="B3573" s="18"/>
      <c r="C3573" s="18">
        <v>35000</v>
      </c>
      <c r="D3573" s="18"/>
      <c r="E3573" s="18"/>
      <c r="F3573" s="18">
        <v>35000</v>
      </c>
    </row>
    <row r="3574" spans="1:6" x14ac:dyDescent="0.3">
      <c r="A3574" s="17" t="s">
        <v>3378</v>
      </c>
      <c r="B3574" s="18"/>
      <c r="C3574" s="18"/>
      <c r="D3574" s="18"/>
      <c r="E3574" s="18">
        <v>2000</v>
      </c>
      <c r="F3574" s="18">
        <v>2000</v>
      </c>
    </row>
    <row r="3575" spans="1:6" x14ac:dyDescent="0.3">
      <c r="A3575" s="17" t="s">
        <v>1627</v>
      </c>
      <c r="B3575" s="18"/>
      <c r="C3575" s="18"/>
      <c r="D3575" s="18"/>
      <c r="E3575" s="18">
        <v>8000</v>
      </c>
      <c r="F3575" s="18">
        <v>8000</v>
      </c>
    </row>
    <row r="3576" spans="1:6" x14ac:dyDescent="0.3">
      <c r="A3576" s="17" t="s">
        <v>3639</v>
      </c>
      <c r="B3576" s="18"/>
      <c r="C3576" s="18">
        <v>3000</v>
      </c>
      <c r="D3576" s="18"/>
      <c r="E3576" s="18"/>
      <c r="F3576" s="18">
        <v>3000</v>
      </c>
    </row>
    <row r="3577" spans="1:6" x14ac:dyDescent="0.3">
      <c r="A3577" s="17" t="s">
        <v>1651</v>
      </c>
      <c r="B3577" s="18"/>
      <c r="C3577" s="18"/>
      <c r="D3577" s="18"/>
      <c r="E3577" s="18">
        <v>2000</v>
      </c>
      <c r="F3577" s="18">
        <v>2000</v>
      </c>
    </row>
    <row r="3578" spans="1:6" x14ac:dyDescent="0.3">
      <c r="A3578" s="17" t="s">
        <v>1262</v>
      </c>
      <c r="B3578" s="18"/>
      <c r="C3578" s="18"/>
      <c r="D3578" s="18"/>
      <c r="E3578" s="18">
        <v>2000</v>
      </c>
      <c r="F3578" s="18">
        <v>2000</v>
      </c>
    </row>
    <row r="3579" spans="1:6" x14ac:dyDescent="0.3">
      <c r="A3579" s="17" t="s">
        <v>3753</v>
      </c>
      <c r="B3579" s="18"/>
      <c r="C3579" s="18"/>
      <c r="D3579" s="18"/>
      <c r="E3579" s="18">
        <v>4500</v>
      </c>
      <c r="F3579" s="18">
        <v>4500</v>
      </c>
    </row>
    <row r="3580" spans="1:6" x14ac:dyDescent="0.3">
      <c r="A3580" s="17" t="s">
        <v>1069</v>
      </c>
      <c r="B3580" s="18"/>
      <c r="C3580" s="18">
        <v>30000</v>
      </c>
      <c r="D3580" s="18"/>
      <c r="E3580" s="18"/>
      <c r="F3580" s="18">
        <v>30000</v>
      </c>
    </row>
    <row r="3581" spans="1:6" x14ac:dyDescent="0.3">
      <c r="A3581" s="17" t="s">
        <v>3728</v>
      </c>
      <c r="B3581" s="18"/>
      <c r="C3581" s="18">
        <v>5500</v>
      </c>
      <c r="D3581" s="18"/>
      <c r="E3581" s="18"/>
      <c r="F3581" s="18">
        <v>5500</v>
      </c>
    </row>
    <row r="3582" spans="1:6" x14ac:dyDescent="0.3">
      <c r="A3582" s="17" t="s">
        <v>2115</v>
      </c>
      <c r="B3582" s="18"/>
      <c r="C3582" s="18"/>
      <c r="D3582" s="18"/>
      <c r="E3582" s="18">
        <v>5000</v>
      </c>
      <c r="F3582" s="18">
        <v>5000</v>
      </c>
    </row>
    <row r="3583" spans="1:6" x14ac:dyDescent="0.3">
      <c r="A3583" s="17" t="s">
        <v>1191</v>
      </c>
      <c r="B3583" s="18"/>
      <c r="C3583" s="18"/>
      <c r="D3583" s="18"/>
      <c r="E3583" s="18">
        <v>500</v>
      </c>
      <c r="F3583" s="18">
        <v>500</v>
      </c>
    </row>
    <row r="3584" spans="1:6" x14ac:dyDescent="0.3">
      <c r="A3584" s="17" t="s">
        <v>90</v>
      </c>
      <c r="B3584" s="18"/>
      <c r="C3584" s="18"/>
      <c r="D3584" s="18"/>
      <c r="E3584" s="18">
        <v>3500</v>
      </c>
      <c r="F3584" s="18">
        <v>3500</v>
      </c>
    </row>
    <row r="3585" spans="1:6" x14ac:dyDescent="0.3">
      <c r="A3585" s="17" t="s">
        <v>1874</v>
      </c>
      <c r="B3585" s="18"/>
      <c r="C3585" s="18">
        <v>8000</v>
      </c>
      <c r="D3585" s="18"/>
      <c r="E3585" s="18"/>
      <c r="F3585" s="18">
        <v>8000</v>
      </c>
    </row>
    <row r="3586" spans="1:6" x14ac:dyDescent="0.3">
      <c r="A3586" s="17" t="s">
        <v>2711</v>
      </c>
      <c r="B3586" s="18"/>
      <c r="C3586" s="18"/>
      <c r="D3586" s="18"/>
      <c r="E3586" s="18">
        <v>3910</v>
      </c>
      <c r="F3586" s="18">
        <v>3910</v>
      </c>
    </row>
    <row r="3587" spans="1:6" x14ac:dyDescent="0.3">
      <c r="A3587" s="17" t="s">
        <v>3530</v>
      </c>
      <c r="B3587" s="18"/>
      <c r="C3587" s="18"/>
      <c r="D3587" s="18"/>
      <c r="E3587" s="18">
        <v>1000</v>
      </c>
      <c r="F3587" s="18">
        <v>1000</v>
      </c>
    </row>
    <row r="3588" spans="1:6" x14ac:dyDescent="0.3">
      <c r="A3588" s="17" t="s">
        <v>3307</v>
      </c>
      <c r="B3588" s="18"/>
      <c r="C3588" s="18"/>
      <c r="D3588" s="18"/>
      <c r="E3588" s="18">
        <v>1000</v>
      </c>
      <c r="F3588" s="18">
        <v>1000</v>
      </c>
    </row>
    <row r="3589" spans="1:6" x14ac:dyDescent="0.3">
      <c r="A3589" s="17" t="s">
        <v>182</v>
      </c>
      <c r="B3589" s="18"/>
      <c r="C3589" s="18">
        <v>1200</v>
      </c>
      <c r="D3589" s="18"/>
      <c r="E3589" s="18"/>
      <c r="F3589" s="18">
        <v>1200</v>
      </c>
    </row>
    <row r="3590" spans="1:6" x14ac:dyDescent="0.3">
      <c r="A3590" s="17" t="s">
        <v>1758</v>
      </c>
      <c r="B3590" s="18"/>
      <c r="C3590" s="18"/>
      <c r="D3590" s="18"/>
      <c r="E3590" s="18">
        <v>5000</v>
      </c>
      <c r="F3590" s="18">
        <v>5000</v>
      </c>
    </row>
    <row r="3591" spans="1:6" x14ac:dyDescent="0.3">
      <c r="A3591" s="17" t="s">
        <v>3895</v>
      </c>
      <c r="B3591" s="18"/>
      <c r="C3591" s="18">
        <v>2500</v>
      </c>
      <c r="D3591" s="18"/>
      <c r="E3591" s="18"/>
      <c r="F3591" s="18">
        <v>2500</v>
      </c>
    </row>
    <row r="3592" spans="1:6" x14ac:dyDescent="0.3">
      <c r="A3592" s="17" t="s">
        <v>3803</v>
      </c>
      <c r="B3592" s="18"/>
      <c r="C3592" s="18">
        <v>7500</v>
      </c>
      <c r="D3592" s="18"/>
      <c r="E3592" s="18"/>
      <c r="F3592" s="18">
        <v>7500</v>
      </c>
    </row>
    <row r="3593" spans="1:6" x14ac:dyDescent="0.3">
      <c r="A3593" s="17" t="s">
        <v>363</v>
      </c>
      <c r="B3593" s="18"/>
      <c r="C3593" s="18"/>
      <c r="D3593" s="18"/>
      <c r="E3593" s="18">
        <v>9665</v>
      </c>
      <c r="F3593" s="18">
        <v>9665</v>
      </c>
    </row>
    <row r="3594" spans="1:6" x14ac:dyDescent="0.3">
      <c r="A3594" s="17" t="s">
        <v>1589</v>
      </c>
      <c r="B3594" s="18"/>
      <c r="C3594" s="18">
        <v>516</v>
      </c>
      <c r="D3594" s="18"/>
      <c r="E3594" s="18"/>
      <c r="F3594" s="18">
        <v>516</v>
      </c>
    </row>
    <row r="3595" spans="1:6" x14ac:dyDescent="0.3">
      <c r="A3595" s="17" t="s">
        <v>4013</v>
      </c>
      <c r="B3595" s="18"/>
      <c r="C3595" s="18">
        <v>10000</v>
      </c>
      <c r="D3595" s="18"/>
      <c r="E3595" s="18"/>
      <c r="F3595" s="18">
        <v>10000</v>
      </c>
    </row>
    <row r="3596" spans="1:6" x14ac:dyDescent="0.3">
      <c r="A3596" s="17" t="s">
        <v>1464</v>
      </c>
      <c r="B3596" s="18"/>
      <c r="C3596" s="18"/>
      <c r="D3596" s="18"/>
      <c r="E3596" s="18">
        <v>600</v>
      </c>
      <c r="F3596" s="18">
        <v>600</v>
      </c>
    </row>
    <row r="3597" spans="1:6" x14ac:dyDescent="0.3">
      <c r="A3597" s="17" t="s">
        <v>2824</v>
      </c>
      <c r="B3597" s="18"/>
      <c r="C3597" s="18"/>
      <c r="D3597" s="18"/>
      <c r="E3597" s="18">
        <v>650</v>
      </c>
      <c r="F3597" s="18">
        <v>650</v>
      </c>
    </row>
    <row r="3598" spans="1:6" x14ac:dyDescent="0.3">
      <c r="A3598" s="17" t="s">
        <v>2249</v>
      </c>
      <c r="B3598" s="18"/>
      <c r="C3598" s="18"/>
      <c r="D3598" s="18"/>
      <c r="E3598" s="18">
        <v>7000</v>
      </c>
      <c r="F3598" s="18">
        <v>7000</v>
      </c>
    </row>
    <row r="3599" spans="1:6" x14ac:dyDescent="0.3">
      <c r="A3599" s="17" t="s">
        <v>3706</v>
      </c>
      <c r="B3599" s="18"/>
      <c r="C3599" s="18"/>
      <c r="D3599" s="18"/>
      <c r="E3599" s="18">
        <v>1000</v>
      </c>
      <c r="F3599" s="18">
        <v>1000</v>
      </c>
    </row>
    <row r="3600" spans="1:6" x14ac:dyDescent="0.3">
      <c r="A3600" s="17" t="s">
        <v>3372</v>
      </c>
      <c r="B3600" s="18"/>
      <c r="C3600" s="18"/>
      <c r="D3600" s="18"/>
      <c r="E3600" s="18">
        <v>2000</v>
      </c>
      <c r="F3600" s="18">
        <v>2000</v>
      </c>
    </row>
    <row r="3601" spans="1:6" x14ac:dyDescent="0.3">
      <c r="A3601" s="17" t="s">
        <v>1866</v>
      </c>
      <c r="B3601" s="18"/>
      <c r="C3601" s="18">
        <v>110000</v>
      </c>
      <c r="D3601" s="18"/>
      <c r="E3601" s="18"/>
      <c r="F3601" s="18">
        <v>110000</v>
      </c>
    </row>
    <row r="3602" spans="1:6" x14ac:dyDescent="0.3">
      <c r="A3602" s="17" t="s">
        <v>354</v>
      </c>
      <c r="B3602" s="18"/>
      <c r="C3602" s="18"/>
      <c r="D3602" s="18"/>
      <c r="E3602" s="18">
        <v>58425</v>
      </c>
      <c r="F3602" s="18">
        <v>58425</v>
      </c>
    </row>
    <row r="3603" spans="1:6" x14ac:dyDescent="0.3">
      <c r="A3603" s="17" t="s">
        <v>2109</v>
      </c>
      <c r="B3603" s="18"/>
      <c r="C3603" s="18"/>
      <c r="D3603" s="18"/>
      <c r="E3603" s="18">
        <v>16000</v>
      </c>
      <c r="F3603" s="18">
        <v>16000</v>
      </c>
    </row>
    <row r="3604" spans="1:6" x14ac:dyDescent="0.3">
      <c r="A3604" s="17" t="s">
        <v>2913</v>
      </c>
      <c r="B3604" s="18"/>
      <c r="C3604" s="18">
        <v>10000</v>
      </c>
      <c r="D3604" s="18"/>
      <c r="E3604" s="18"/>
      <c r="F3604" s="18">
        <v>10000</v>
      </c>
    </row>
    <row r="3605" spans="1:6" x14ac:dyDescent="0.3">
      <c r="A3605" s="17" t="s">
        <v>3334</v>
      </c>
      <c r="B3605" s="18"/>
      <c r="C3605" s="18"/>
      <c r="D3605" s="18"/>
      <c r="E3605" s="18">
        <v>3871</v>
      </c>
      <c r="F3605" s="18">
        <v>3871</v>
      </c>
    </row>
    <row r="3606" spans="1:6" x14ac:dyDescent="0.3">
      <c r="A3606" s="17" t="s">
        <v>2890</v>
      </c>
      <c r="B3606" s="18"/>
      <c r="C3606" s="18">
        <v>2000</v>
      </c>
      <c r="D3606" s="18"/>
      <c r="E3606" s="18"/>
      <c r="F3606" s="18">
        <v>2000</v>
      </c>
    </row>
    <row r="3607" spans="1:6" x14ac:dyDescent="0.3">
      <c r="A3607" s="17" t="s">
        <v>883</v>
      </c>
      <c r="B3607" s="18"/>
      <c r="C3607" s="18">
        <v>1500</v>
      </c>
      <c r="D3607" s="18"/>
      <c r="E3607" s="18"/>
      <c r="F3607" s="18">
        <v>1500</v>
      </c>
    </row>
    <row r="3608" spans="1:6" x14ac:dyDescent="0.3">
      <c r="A3608" s="17" t="s">
        <v>1607</v>
      </c>
      <c r="B3608" s="18"/>
      <c r="C3608" s="18"/>
      <c r="D3608" s="18"/>
      <c r="E3608" s="18">
        <v>8000</v>
      </c>
      <c r="F3608" s="18">
        <v>8000</v>
      </c>
    </row>
    <row r="3609" spans="1:6" x14ac:dyDescent="0.3">
      <c r="A3609" s="17" t="s">
        <v>3889</v>
      </c>
      <c r="B3609" s="18"/>
      <c r="C3609" s="18">
        <v>1000</v>
      </c>
      <c r="D3609" s="18"/>
      <c r="E3609" s="18"/>
      <c r="F3609" s="18">
        <v>1000</v>
      </c>
    </row>
    <row r="3610" spans="1:6" x14ac:dyDescent="0.3">
      <c r="A3610" s="17" t="s">
        <v>3183</v>
      </c>
      <c r="B3610" s="18"/>
      <c r="C3610" s="18"/>
      <c r="D3610" s="18"/>
      <c r="E3610" s="18">
        <v>2500</v>
      </c>
      <c r="F3610" s="18">
        <v>2500</v>
      </c>
    </row>
    <row r="3611" spans="1:6" x14ac:dyDescent="0.3">
      <c r="A3611" s="17" t="s">
        <v>3229</v>
      </c>
      <c r="B3611" s="18"/>
      <c r="C3611" s="18"/>
      <c r="D3611" s="18"/>
      <c r="E3611" s="18">
        <v>20000</v>
      </c>
      <c r="F3611" s="18">
        <v>20000</v>
      </c>
    </row>
    <row r="3612" spans="1:6" x14ac:dyDescent="0.3">
      <c r="A3612" s="17" t="s">
        <v>2260</v>
      </c>
      <c r="B3612" s="18"/>
      <c r="C3612" s="18"/>
      <c r="D3612" s="18"/>
      <c r="E3612" s="18">
        <v>1000</v>
      </c>
      <c r="F3612" s="18">
        <v>1000</v>
      </c>
    </row>
    <row r="3613" spans="1:6" x14ac:dyDescent="0.3">
      <c r="A3613" s="17" t="s">
        <v>1500</v>
      </c>
      <c r="B3613" s="18"/>
      <c r="C3613" s="18">
        <v>2000</v>
      </c>
      <c r="D3613" s="18"/>
      <c r="E3613" s="18"/>
      <c r="F3613" s="18">
        <v>2000</v>
      </c>
    </row>
    <row r="3614" spans="1:6" x14ac:dyDescent="0.3">
      <c r="A3614" s="17" t="s">
        <v>3421</v>
      </c>
      <c r="B3614" s="18"/>
      <c r="C3614" s="18"/>
      <c r="D3614" s="18"/>
      <c r="E3614" s="18">
        <v>3000</v>
      </c>
      <c r="F3614" s="18">
        <v>3000</v>
      </c>
    </row>
    <row r="3615" spans="1:6" x14ac:dyDescent="0.3">
      <c r="A3615" s="17" t="s">
        <v>317</v>
      </c>
      <c r="B3615" s="18"/>
      <c r="C3615" s="18"/>
      <c r="D3615" s="18"/>
      <c r="E3615" s="18">
        <v>15000</v>
      </c>
      <c r="F3615" s="18">
        <v>15000</v>
      </c>
    </row>
    <row r="3616" spans="1:6" x14ac:dyDescent="0.3">
      <c r="A3616" s="17" t="s">
        <v>2353</v>
      </c>
      <c r="B3616" s="18">
        <v>2000</v>
      </c>
      <c r="C3616" s="18"/>
      <c r="D3616" s="18"/>
      <c r="E3616" s="18"/>
      <c r="F3616" s="18">
        <v>2000</v>
      </c>
    </row>
    <row r="3617" spans="1:6" x14ac:dyDescent="0.3">
      <c r="A3617" s="17" t="s">
        <v>3968</v>
      </c>
      <c r="B3617" s="18"/>
      <c r="C3617" s="18">
        <v>14000</v>
      </c>
      <c r="D3617" s="18"/>
      <c r="E3617" s="18"/>
      <c r="F3617" s="18">
        <v>14000</v>
      </c>
    </row>
    <row r="3618" spans="1:6" x14ac:dyDescent="0.3">
      <c r="A3618" s="17" t="s">
        <v>1028</v>
      </c>
      <c r="B3618" s="18"/>
      <c r="C3618" s="18"/>
      <c r="D3618" s="18"/>
      <c r="E3618" s="18">
        <v>7501</v>
      </c>
      <c r="F3618" s="18">
        <v>7501</v>
      </c>
    </row>
    <row r="3619" spans="1:6" x14ac:dyDescent="0.3">
      <c r="A3619" s="17" t="s">
        <v>2211</v>
      </c>
      <c r="B3619" s="18"/>
      <c r="C3619" s="18"/>
      <c r="D3619" s="18"/>
      <c r="E3619" s="18">
        <v>4000</v>
      </c>
      <c r="F3619" s="18">
        <v>4000</v>
      </c>
    </row>
    <row r="3620" spans="1:6" x14ac:dyDescent="0.3">
      <c r="A3620" s="17" t="s">
        <v>3882</v>
      </c>
      <c r="B3620" s="18">
        <v>375000</v>
      </c>
      <c r="C3620" s="18"/>
      <c r="D3620" s="18"/>
      <c r="E3620" s="18"/>
      <c r="F3620" s="18">
        <v>375000</v>
      </c>
    </row>
    <row r="3621" spans="1:6" x14ac:dyDescent="0.3">
      <c r="A3621" s="17" t="s">
        <v>3113</v>
      </c>
      <c r="B3621" s="18"/>
      <c r="C3621" s="18">
        <v>109225</v>
      </c>
      <c r="D3621" s="18"/>
      <c r="E3621" s="18"/>
      <c r="F3621" s="18">
        <v>109225</v>
      </c>
    </row>
    <row r="3622" spans="1:6" x14ac:dyDescent="0.3">
      <c r="A3622" s="17" t="s">
        <v>1582</v>
      </c>
      <c r="B3622" s="18"/>
      <c r="C3622" s="18">
        <v>1000</v>
      </c>
      <c r="D3622" s="18"/>
      <c r="E3622" s="18"/>
      <c r="F3622" s="18">
        <v>1000</v>
      </c>
    </row>
    <row r="3623" spans="1:6" x14ac:dyDescent="0.3">
      <c r="A3623" s="17" t="s">
        <v>2594</v>
      </c>
      <c r="B3623" s="18"/>
      <c r="C3623" s="18">
        <v>80000</v>
      </c>
      <c r="D3623" s="18"/>
      <c r="E3623" s="18"/>
      <c r="F3623" s="18">
        <v>80000</v>
      </c>
    </row>
    <row r="3624" spans="1:6" x14ac:dyDescent="0.3">
      <c r="A3624" s="17" t="s">
        <v>1801</v>
      </c>
      <c r="B3624" s="18"/>
      <c r="C3624" s="18">
        <v>46260</v>
      </c>
      <c r="D3624" s="18"/>
      <c r="E3624" s="18"/>
      <c r="F3624" s="18">
        <v>46260</v>
      </c>
    </row>
    <row r="3625" spans="1:6" x14ac:dyDescent="0.3">
      <c r="A3625" s="17" t="s">
        <v>3539</v>
      </c>
      <c r="B3625" s="18"/>
      <c r="C3625" s="18"/>
      <c r="D3625" s="18"/>
      <c r="E3625" s="18">
        <v>300</v>
      </c>
      <c r="F3625" s="18">
        <v>300</v>
      </c>
    </row>
    <row r="3626" spans="1:6" x14ac:dyDescent="0.3">
      <c r="A3626" s="17" t="s">
        <v>3915</v>
      </c>
      <c r="B3626" s="18"/>
      <c r="C3626" s="18">
        <v>60000</v>
      </c>
      <c r="D3626" s="18"/>
      <c r="E3626" s="18"/>
      <c r="F3626" s="18">
        <v>60000</v>
      </c>
    </row>
    <row r="3627" spans="1:6" x14ac:dyDescent="0.3">
      <c r="A3627" s="17" t="s">
        <v>2876</v>
      </c>
      <c r="B3627" s="18"/>
      <c r="C3627" s="18">
        <v>150000</v>
      </c>
      <c r="D3627" s="18"/>
      <c r="E3627" s="18"/>
      <c r="F3627" s="18">
        <v>150000</v>
      </c>
    </row>
    <row r="3628" spans="1:6" x14ac:dyDescent="0.3">
      <c r="A3628" s="17" t="s">
        <v>3995</v>
      </c>
      <c r="B3628" s="18"/>
      <c r="C3628" s="18">
        <v>7000</v>
      </c>
      <c r="D3628" s="18"/>
      <c r="E3628" s="18"/>
      <c r="F3628" s="18">
        <v>7000</v>
      </c>
    </row>
    <row r="3629" spans="1:6" x14ac:dyDescent="0.3">
      <c r="A3629" s="17" t="s">
        <v>2049</v>
      </c>
      <c r="B3629" s="18"/>
      <c r="C3629" s="18"/>
      <c r="D3629" s="18"/>
      <c r="E3629" s="18">
        <v>85000</v>
      </c>
      <c r="F3629" s="18">
        <v>85000</v>
      </c>
    </row>
    <row r="3630" spans="1:6" x14ac:dyDescent="0.3">
      <c r="A3630" s="17" t="s">
        <v>2565</v>
      </c>
      <c r="B3630" s="18">
        <v>10000</v>
      </c>
      <c r="C3630" s="18"/>
      <c r="D3630" s="18"/>
      <c r="E3630" s="18"/>
      <c r="F3630" s="18">
        <v>10000</v>
      </c>
    </row>
    <row r="3631" spans="1:6" x14ac:dyDescent="0.3">
      <c r="A3631" s="17" t="s">
        <v>1056</v>
      </c>
      <c r="B3631" s="18">
        <v>3500</v>
      </c>
      <c r="C3631" s="18"/>
      <c r="D3631" s="18"/>
      <c r="E3631" s="18"/>
      <c r="F3631" s="18">
        <v>3500</v>
      </c>
    </row>
    <row r="3632" spans="1:6" x14ac:dyDescent="0.3">
      <c r="A3632" s="17" t="s">
        <v>4085</v>
      </c>
      <c r="B3632" s="18"/>
      <c r="C3632" s="18">
        <v>5000</v>
      </c>
      <c r="D3632" s="18"/>
      <c r="E3632" s="18"/>
      <c r="F3632" s="18">
        <v>5000</v>
      </c>
    </row>
    <row r="3633" spans="1:6" x14ac:dyDescent="0.3">
      <c r="A3633" s="17" t="s">
        <v>1925</v>
      </c>
      <c r="B3633" s="18"/>
      <c r="C3633" s="18"/>
      <c r="D3633" s="18"/>
      <c r="E3633" s="18">
        <v>3000</v>
      </c>
      <c r="F3633" s="18">
        <v>3000</v>
      </c>
    </row>
    <row r="3634" spans="1:6" x14ac:dyDescent="0.3">
      <c r="A3634" s="17" t="s">
        <v>3241</v>
      </c>
      <c r="B3634" s="18"/>
      <c r="C3634" s="18"/>
      <c r="D3634" s="18"/>
      <c r="E3634" s="18">
        <v>8500</v>
      </c>
      <c r="F3634" s="18">
        <v>8500</v>
      </c>
    </row>
    <row r="3635" spans="1:6" x14ac:dyDescent="0.3">
      <c r="A3635" s="17" t="s">
        <v>3409</v>
      </c>
      <c r="B3635" s="18"/>
      <c r="C3635" s="18"/>
      <c r="D3635" s="18"/>
      <c r="E3635" s="18">
        <v>3000</v>
      </c>
      <c r="F3635" s="18">
        <v>3000</v>
      </c>
    </row>
    <row r="3636" spans="1:6" x14ac:dyDescent="0.3">
      <c r="A3636" s="17" t="s">
        <v>91</v>
      </c>
      <c r="B3636" s="18"/>
      <c r="C3636" s="18"/>
      <c r="D3636" s="18"/>
      <c r="E3636" s="18">
        <v>6000</v>
      </c>
      <c r="F3636" s="18">
        <v>6000</v>
      </c>
    </row>
    <row r="3637" spans="1:6" x14ac:dyDescent="0.3">
      <c r="A3637" s="17" t="s">
        <v>1256</v>
      </c>
      <c r="B3637" s="18"/>
      <c r="C3637" s="18"/>
      <c r="D3637" s="18"/>
      <c r="E3637" s="18">
        <v>3000</v>
      </c>
      <c r="F3637" s="18">
        <v>3000</v>
      </c>
    </row>
    <row r="3638" spans="1:6" x14ac:dyDescent="0.3">
      <c r="A3638" s="17" t="s">
        <v>1891</v>
      </c>
      <c r="B3638" s="18"/>
      <c r="C3638" s="18"/>
      <c r="D3638" s="18"/>
      <c r="E3638" s="18">
        <v>12000</v>
      </c>
      <c r="F3638" s="18">
        <v>12000</v>
      </c>
    </row>
    <row r="3639" spans="1:6" x14ac:dyDescent="0.3">
      <c r="A3639" s="17" t="s">
        <v>1481</v>
      </c>
      <c r="B3639" s="18"/>
      <c r="C3639" s="18"/>
      <c r="D3639" s="18"/>
      <c r="E3639" s="18">
        <v>50000</v>
      </c>
      <c r="F3639" s="18">
        <v>50000</v>
      </c>
    </row>
    <row r="3640" spans="1:6" x14ac:dyDescent="0.3">
      <c r="A3640" s="17" t="s">
        <v>312</v>
      </c>
      <c r="B3640" s="18"/>
      <c r="C3640" s="18"/>
      <c r="D3640" s="18"/>
      <c r="E3640" s="18">
        <v>20000</v>
      </c>
      <c r="F3640" s="18">
        <v>20000</v>
      </c>
    </row>
    <row r="3641" spans="1:6" x14ac:dyDescent="0.3">
      <c r="A3641" s="17" t="s">
        <v>3664</v>
      </c>
      <c r="B3641" s="18"/>
      <c r="C3641" s="18"/>
      <c r="D3641" s="18"/>
      <c r="E3641" s="18">
        <v>3000</v>
      </c>
      <c r="F3641" s="18">
        <v>3000</v>
      </c>
    </row>
    <row r="3642" spans="1:6" x14ac:dyDescent="0.3">
      <c r="A3642" s="17" t="s">
        <v>2770</v>
      </c>
      <c r="B3642" s="18"/>
      <c r="C3642" s="18">
        <v>20000</v>
      </c>
      <c r="D3642" s="18"/>
      <c r="E3642" s="18"/>
      <c r="F3642" s="18">
        <v>20000</v>
      </c>
    </row>
    <row r="3643" spans="1:6" x14ac:dyDescent="0.3">
      <c r="A3643" s="17" t="s">
        <v>627</v>
      </c>
      <c r="B3643" s="18">
        <v>25000</v>
      </c>
      <c r="C3643" s="18"/>
      <c r="D3643" s="18"/>
      <c r="E3643" s="18"/>
      <c r="F3643" s="18">
        <v>25000</v>
      </c>
    </row>
    <row r="3644" spans="1:6" x14ac:dyDescent="0.3">
      <c r="A3644" s="17" t="s">
        <v>3959</v>
      </c>
      <c r="B3644" s="18"/>
      <c r="C3644" s="18">
        <v>1400</v>
      </c>
      <c r="D3644" s="18"/>
      <c r="E3644" s="18"/>
      <c r="F3644" s="18">
        <v>1400</v>
      </c>
    </row>
    <row r="3645" spans="1:6" x14ac:dyDescent="0.3">
      <c r="A3645" s="17" t="s">
        <v>1632</v>
      </c>
      <c r="B3645" s="18"/>
      <c r="C3645" s="18"/>
      <c r="D3645" s="18"/>
      <c r="E3645" s="18">
        <v>10000</v>
      </c>
      <c r="F3645" s="18">
        <v>10000</v>
      </c>
    </row>
    <row r="3646" spans="1:6" x14ac:dyDescent="0.3">
      <c r="A3646" s="17" t="s">
        <v>3971</v>
      </c>
      <c r="B3646" s="18"/>
      <c r="C3646" s="18">
        <v>1000</v>
      </c>
      <c r="D3646" s="18"/>
      <c r="E3646" s="18"/>
      <c r="F3646" s="18">
        <v>1000</v>
      </c>
    </row>
    <row r="3647" spans="1:6" x14ac:dyDescent="0.3">
      <c r="A3647" s="17" t="s">
        <v>4051</v>
      </c>
      <c r="B3647" s="18"/>
      <c r="C3647" s="18">
        <v>5000</v>
      </c>
      <c r="D3647" s="18"/>
      <c r="E3647" s="18"/>
      <c r="F3647" s="18">
        <v>5000</v>
      </c>
    </row>
    <row r="3648" spans="1:6" x14ac:dyDescent="0.3">
      <c r="A3648" s="17" t="s">
        <v>4087</v>
      </c>
      <c r="B3648" s="18"/>
      <c r="C3648" s="18">
        <v>1600</v>
      </c>
      <c r="D3648" s="18"/>
      <c r="E3648" s="18"/>
      <c r="F3648" s="18">
        <v>1600</v>
      </c>
    </row>
    <row r="3649" spans="1:6" x14ac:dyDescent="0.3">
      <c r="A3649" s="17" t="s">
        <v>124</v>
      </c>
      <c r="B3649" s="18">
        <v>100000000</v>
      </c>
      <c r="C3649" s="18"/>
      <c r="D3649" s="18"/>
      <c r="E3649" s="18"/>
      <c r="F3649" s="18">
        <v>100000000</v>
      </c>
    </row>
    <row r="3650" spans="1:6" x14ac:dyDescent="0.3">
      <c r="A3650" s="17" t="s">
        <v>1687</v>
      </c>
      <c r="B3650" s="18"/>
      <c r="C3650" s="18"/>
      <c r="D3650" s="18">
        <v>5000</v>
      </c>
      <c r="E3650" s="18"/>
      <c r="F3650" s="18">
        <v>5000</v>
      </c>
    </row>
    <row r="3651" spans="1:6" x14ac:dyDescent="0.3">
      <c r="A3651" s="17" t="s">
        <v>1597</v>
      </c>
      <c r="B3651" s="18"/>
      <c r="C3651" s="18">
        <v>3250</v>
      </c>
      <c r="D3651" s="18"/>
      <c r="E3651" s="18"/>
      <c r="F3651" s="18">
        <v>3250</v>
      </c>
    </row>
    <row r="3652" spans="1:6" x14ac:dyDescent="0.3">
      <c r="A3652" s="17" t="s">
        <v>4109</v>
      </c>
      <c r="B3652" s="18"/>
      <c r="C3652" s="18">
        <v>1500</v>
      </c>
      <c r="D3652" s="18"/>
      <c r="E3652" s="18"/>
      <c r="F3652" s="18">
        <v>1500</v>
      </c>
    </row>
    <row r="3653" spans="1:6" x14ac:dyDescent="0.3">
      <c r="A3653" s="17" t="s">
        <v>3582</v>
      </c>
      <c r="B3653" s="18"/>
      <c r="C3653" s="18"/>
      <c r="D3653" s="18"/>
      <c r="E3653" s="18">
        <v>3000</v>
      </c>
      <c r="F3653" s="18">
        <v>3000</v>
      </c>
    </row>
    <row r="3654" spans="1:6" x14ac:dyDescent="0.3">
      <c r="A3654" s="17" t="s">
        <v>3685</v>
      </c>
      <c r="B3654" s="18"/>
      <c r="C3654" s="18"/>
      <c r="D3654" s="18"/>
      <c r="E3654" s="18">
        <v>3000</v>
      </c>
      <c r="F3654" s="18">
        <v>3000</v>
      </c>
    </row>
    <row r="3655" spans="1:6" x14ac:dyDescent="0.3">
      <c r="A3655" s="17" t="s">
        <v>3652</v>
      </c>
      <c r="B3655" s="18"/>
      <c r="C3655" s="18"/>
      <c r="D3655" s="18"/>
      <c r="E3655" s="18">
        <v>5000</v>
      </c>
      <c r="F3655" s="18">
        <v>5000</v>
      </c>
    </row>
    <row r="3656" spans="1:6" x14ac:dyDescent="0.3">
      <c r="A3656" s="17" t="s">
        <v>3375</v>
      </c>
      <c r="B3656" s="18"/>
      <c r="C3656" s="18"/>
      <c r="D3656" s="18"/>
      <c r="E3656" s="18">
        <v>8000</v>
      </c>
      <c r="F3656" s="18">
        <v>8000</v>
      </c>
    </row>
    <row r="3657" spans="1:6" x14ac:dyDescent="0.3">
      <c r="A3657" s="17" t="s">
        <v>3450</v>
      </c>
      <c r="B3657" s="18"/>
      <c r="C3657" s="18"/>
      <c r="D3657" s="18"/>
      <c r="E3657" s="18">
        <v>650</v>
      </c>
      <c r="F3657" s="18">
        <v>650</v>
      </c>
    </row>
    <row r="3658" spans="1:6" x14ac:dyDescent="0.3">
      <c r="A3658" s="17" t="s">
        <v>964</v>
      </c>
      <c r="B3658" s="18"/>
      <c r="C3658" s="18">
        <v>35000</v>
      </c>
      <c r="D3658" s="18"/>
      <c r="E3658" s="18"/>
      <c r="F3658" s="18">
        <v>35000</v>
      </c>
    </row>
    <row r="3659" spans="1:6" x14ac:dyDescent="0.3">
      <c r="A3659" s="17" t="s">
        <v>3547</v>
      </c>
      <c r="B3659" s="18"/>
      <c r="C3659" s="18"/>
      <c r="D3659" s="18"/>
      <c r="E3659" s="18">
        <v>2100</v>
      </c>
      <c r="F3659" s="18">
        <v>2100</v>
      </c>
    </row>
    <row r="3660" spans="1:6" x14ac:dyDescent="0.3">
      <c r="A3660" s="17" t="s">
        <v>1800</v>
      </c>
      <c r="B3660" s="18"/>
      <c r="C3660" s="18">
        <v>4000</v>
      </c>
      <c r="D3660" s="18"/>
      <c r="E3660" s="18"/>
      <c r="F3660" s="18">
        <v>4000</v>
      </c>
    </row>
    <row r="3661" spans="1:6" x14ac:dyDescent="0.3">
      <c r="A3661" s="17" t="s">
        <v>293</v>
      </c>
      <c r="B3661" s="18"/>
      <c r="C3661" s="18"/>
      <c r="D3661" s="18"/>
      <c r="E3661" s="18">
        <v>75000</v>
      </c>
      <c r="F3661" s="18">
        <v>75000</v>
      </c>
    </row>
    <row r="3662" spans="1:6" x14ac:dyDescent="0.3">
      <c r="A3662" s="17" t="s">
        <v>2611</v>
      </c>
      <c r="B3662" s="18"/>
      <c r="C3662" s="18"/>
      <c r="D3662" s="18"/>
      <c r="E3662" s="18">
        <v>11000</v>
      </c>
      <c r="F3662" s="18">
        <v>11000</v>
      </c>
    </row>
    <row r="3663" spans="1:6" x14ac:dyDescent="0.3">
      <c r="A3663" s="17" t="s">
        <v>2151</v>
      </c>
      <c r="B3663" s="18"/>
      <c r="C3663" s="18">
        <v>50000</v>
      </c>
      <c r="D3663" s="18"/>
      <c r="E3663" s="18"/>
      <c r="F3663" s="18">
        <v>50000</v>
      </c>
    </row>
    <row r="3664" spans="1:6" x14ac:dyDescent="0.3">
      <c r="A3664" s="17" t="s">
        <v>380</v>
      </c>
      <c r="B3664" s="18"/>
      <c r="C3664" s="18"/>
      <c r="D3664" s="18"/>
      <c r="E3664" s="18">
        <v>15000</v>
      </c>
      <c r="F3664" s="18">
        <v>15000</v>
      </c>
    </row>
    <row r="3665" spans="1:6" x14ac:dyDescent="0.3">
      <c r="A3665" s="17" t="s">
        <v>3536</v>
      </c>
      <c r="B3665" s="18"/>
      <c r="C3665" s="18"/>
      <c r="D3665" s="18"/>
      <c r="E3665" s="18">
        <v>675</v>
      </c>
      <c r="F3665" s="18">
        <v>675</v>
      </c>
    </row>
    <row r="3666" spans="1:6" x14ac:dyDescent="0.3">
      <c r="A3666" s="17" t="s">
        <v>3446</v>
      </c>
      <c r="B3666" s="18"/>
      <c r="C3666" s="18"/>
      <c r="D3666" s="18"/>
      <c r="E3666" s="18">
        <v>1000</v>
      </c>
      <c r="F3666" s="18">
        <v>1000</v>
      </c>
    </row>
    <row r="3667" spans="1:6" x14ac:dyDescent="0.3">
      <c r="A3667" s="17" t="s">
        <v>3847</v>
      </c>
      <c r="B3667" s="18"/>
      <c r="C3667" s="18">
        <v>1000</v>
      </c>
      <c r="D3667" s="18"/>
      <c r="E3667" s="18"/>
      <c r="F3667" s="18">
        <v>1000</v>
      </c>
    </row>
    <row r="3668" spans="1:6" x14ac:dyDescent="0.3">
      <c r="A3668" s="17" t="s">
        <v>1249</v>
      </c>
      <c r="B3668" s="18"/>
      <c r="C3668" s="18"/>
      <c r="D3668" s="18"/>
      <c r="E3668" s="18">
        <v>2500</v>
      </c>
      <c r="F3668" s="18">
        <v>2500</v>
      </c>
    </row>
    <row r="3669" spans="1:6" x14ac:dyDescent="0.3">
      <c r="A3669" s="17" t="s">
        <v>1593</v>
      </c>
      <c r="B3669" s="18"/>
      <c r="C3669" s="18">
        <v>25</v>
      </c>
      <c r="D3669" s="18"/>
      <c r="E3669" s="18"/>
      <c r="F3669" s="18">
        <v>25</v>
      </c>
    </row>
    <row r="3670" spans="1:6" x14ac:dyDescent="0.3">
      <c r="A3670" s="17" t="s">
        <v>3494</v>
      </c>
      <c r="B3670" s="18"/>
      <c r="C3670" s="18"/>
      <c r="D3670" s="18"/>
      <c r="E3670" s="18">
        <v>5000</v>
      </c>
      <c r="F3670" s="18">
        <v>5000</v>
      </c>
    </row>
    <row r="3671" spans="1:6" x14ac:dyDescent="0.3">
      <c r="A3671" s="17" t="s">
        <v>2116</v>
      </c>
      <c r="B3671" s="18"/>
      <c r="C3671" s="18"/>
      <c r="D3671" s="18"/>
      <c r="E3671" s="18">
        <v>1500</v>
      </c>
      <c r="F3671" s="18">
        <v>1500</v>
      </c>
    </row>
    <row r="3672" spans="1:6" x14ac:dyDescent="0.3">
      <c r="A3672" s="17" t="s">
        <v>1991</v>
      </c>
      <c r="B3672" s="18"/>
      <c r="C3672" s="18">
        <v>3000</v>
      </c>
      <c r="D3672" s="18"/>
      <c r="E3672" s="18"/>
      <c r="F3672" s="18">
        <v>3000</v>
      </c>
    </row>
    <row r="3673" spans="1:6" x14ac:dyDescent="0.3">
      <c r="A3673" s="17" t="s">
        <v>2712</v>
      </c>
      <c r="B3673" s="18"/>
      <c r="C3673" s="18"/>
      <c r="D3673" s="18"/>
      <c r="E3673" s="18">
        <v>5500</v>
      </c>
      <c r="F3673" s="18">
        <v>5500</v>
      </c>
    </row>
    <row r="3674" spans="1:6" x14ac:dyDescent="0.3">
      <c r="A3674" s="17" t="s">
        <v>840</v>
      </c>
      <c r="B3674" s="18"/>
      <c r="C3674" s="18"/>
      <c r="D3674" s="18"/>
      <c r="E3674" s="18">
        <v>5000</v>
      </c>
      <c r="F3674" s="18">
        <v>5000</v>
      </c>
    </row>
    <row r="3675" spans="1:6" x14ac:dyDescent="0.3">
      <c r="A3675" s="17" t="s">
        <v>4072</v>
      </c>
      <c r="B3675" s="18"/>
      <c r="C3675" s="18">
        <v>700</v>
      </c>
      <c r="D3675" s="18"/>
      <c r="E3675" s="18"/>
      <c r="F3675" s="18">
        <v>700</v>
      </c>
    </row>
    <row r="3676" spans="1:6" x14ac:dyDescent="0.3">
      <c r="A3676" s="17" t="s">
        <v>1518</v>
      </c>
      <c r="B3676" s="18"/>
      <c r="C3676" s="18"/>
      <c r="D3676" s="18"/>
      <c r="E3676" s="18">
        <v>15000</v>
      </c>
      <c r="F3676" s="18">
        <v>15000</v>
      </c>
    </row>
    <row r="3677" spans="1:6" x14ac:dyDescent="0.3">
      <c r="A3677" s="17" t="s">
        <v>252</v>
      </c>
      <c r="B3677" s="18"/>
      <c r="C3677" s="18"/>
      <c r="D3677" s="18"/>
      <c r="E3677" s="18">
        <v>3500</v>
      </c>
      <c r="F3677" s="18">
        <v>3500</v>
      </c>
    </row>
    <row r="3678" spans="1:6" x14ac:dyDescent="0.3">
      <c r="A3678" s="17" t="s">
        <v>2885</v>
      </c>
      <c r="B3678" s="18"/>
      <c r="C3678" s="18">
        <v>400</v>
      </c>
      <c r="D3678" s="18"/>
      <c r="E3678" s="18"/>
      <c r="F3678" s="18">
        <v>400</v>
      </c>
    </row>
    <row r="3679" spans="1:6" x14ac:dyDescent="0.3">
      <c r="A3679" s="17" t="s">
        <v>3314</v>
      </c>
      <c r="B3679" s="18"/>
      <c r="C3679" s="18"/>
      <c r="D3679" s="18"/>
      <c r="E3679" s="18">
        <v>800</v>
      </c>
      <c r="F3679" s="18">
        <v>800</v>
      </c>
    </row>
    <row r="3680" spans="1:6" x14ac:dyDescent="0.3">
      <c r="A3680" s="17" t="s">
        <v>1199</v>
      </c>
      <c r="B3680" s="18"/>
      <c r="C3680" s="18"/>
      <c r="D3680" s="18"/>
      <c r="E3680" s="18">
        <v>3500</v>
      </c>
      <c r="F3680" s="18">
        <v>3500</v>
      </c>
    </row>
    <row r="3681" spans="1:6" x14ac:dyDescent="0.3">
      <c r="A3681" s="17" t="s">
        <v>3767</v>
      </c>
      <c r="B3681" s="18"/>
      <c r="C3681" s="18"/>
      <c r="D3681" s="18"/>
      <c r="E3681" s="18">
        <v>2000</v>
      </c>
      <c r="F3681" s="18">
        <v>2000</v>
      </c>
    </row>
    <row r="3682" spans="1:6" x14ac:dyDescent="0.3">
      <c r="A3682" s="17" t="s">
        <v>3433</v>
      </c>
      <c r="B3682" s="18"/>
      <c r="C3682" s="18"/>
      <c r="D3682" s="18"/>
      <c r="E3682" s="18">
        <v>10000</v>
      </c>
      <c r="F3682" s="18">
        <v>10000</v>
      </c>
    </row>
    <row r="3683" spans="1:6" x14ac:dyDescent="0.3">
      <c r="A3683" s="17" t="s">
        <v>3169</v>
      </c>
      <c r="B3683" s="18"/>
      <c r="C3683" s="18"/>
      <c r="D3683" s="18"/>
      <c r="E3683" s="18">
        <v>8000</v>
      </c>
      <c r="F3683" s="18">
        <v>8000</v>
      </c>
    </row>
    <row r="3684" spans="1:6" x14ac:dyDescent="0.3">
      <c r="A3684" s="17" t="s">
        <v>3953</v>
      </c>
      <c r="B3684" s="18"/>
      <c r="C3684" s="18">
        <v>5500</v>
      </c>
      <c r="D3684" s="18"/>
      <c r="E3684" s="18"/>
      <c r="F3684" s="18">
        <v>5500</v>
      </c>
    </row>
    <row r="3685" spans="1:6" x14ac:dyDescent="0.3">
      <c r="A3685" s="17" t="s">
        <v>1993</v>
      </c>
      <c r="B3685" s="18"/>
      <c r="C3685" s="18">
        <v>1500</v>
      </c>
      <c r="D3685" s="18"/>
      <c r="E3685" s="18"/>
      <c r="F3685" s="18">
        <v>1500</v>
      </c>
    </row>
    <row r="3686" spans="1:6" x14ac:dyDescent="0.3">
      <c r="A3686" s="17" t="s">
        <v>905</v>
      </c>
      <c r="B3686" s="18"/>
      <c r="C3686" s="18">
        <v>50000</v>
      </c>
      <c r="D3686" s="18"/>
      <c r="E3686" s="18"/>
      <c r="F3686" s="18">
        <v>50000</v>
      </c>
    </row>
    <row r="3687" spans="1:6" x14ac:dyDescent="0.3">
      <c r="A3687" s="17" t="s">
        <v>2448</v>
      </c>
      <c r="B3687" s="18"/>
      <c r="C3687" s="18"/>
      <c r="D3687" s="18"/>
      <c r="E3687" s="18">
        <v>2500</v>
      </c>
      <c r="F3687" s="18">
        <v>2500</v>
      </c>
    </row>
    <row r="3688" spans="1:6" x14ac:dyDescent="0.3">
      <c r="A3688" s="17" t="s">
        <v>1636</v>
      </c>
      <c r="B3688" s="18"/>
      <c r="C3688" s="18"/>
      <c r="D3688" s="18"/>
      <c r="E3688" s="18">
        <v>2000</v>
      </c>
      <c r="F3688" s="18">
        <v>2000</v>
      </c>
    </row>
    <row r="3689" spans="1:6" x14ac:dyDescent="0.3">
      <c r="A3689" s="17" t="s">
        <v>2974</v>
      </c>
      <c r="B3689" s="18"/>
      <c r="C3689" s="18"/>
      <c r="D3689" s="18"/>
      <c r="E3689" s="18">
        <v>5000</v>
      </c>
      <c r="F3689" s="18">
        <v>5000</v>
      </c>
    </row>
    <row r="3690" spans="1:6" x14ac:dyDescent="0.3">
      <c r="A3690" s="17" t="s">
        <v>1775</v>
      </c>
      <c r="B3690" s="18"/>
      <c r="C3690" s="18">
        <v>2500</v>
      </c>
      <c r="D3690" s="18"/>
      <c r="E3690" s="18"/>
      <c r="F3690" s="18">
        <v>2500</v>
      </c>
    </row>
    <row r="3691" spans="1:6" x14ac:dyDescent="0.3">
      <c r="A3691" s="17" t="s">
        <v>2102</v>
      </c>
      <c r="B3691" s="18"/>
      <c r="C3691" s="18"/>
      <c r="D3691" s="18"/>
      <c r="E3691" s="18">
        <v>2000</v>
      </c>
      <c r="F3691" s="18">
        <v>2000</v>
      </c>
    </row>
    <row r="3692" spans="1:6" x14ac:dyDescent="0.3">
      <c r="A3692" s="17" t="s">
        <v>974</v>
      </c>
      <c r="B3692" s="18"/>
      <c r="C3692" s="18">
        <v>20000</v>
      </c>
      <c r="D3692" s="18"/>
      <c r="E3692" s="18"/>
      <c r="F3692" s="18">
        <v>20000</v>
      </c>
    </row>
    <row r="3693" spans="1:6" x14ac:dyDescent="0.3">
      <c r="A3693" s="17" t="s">
        <v>972</v>
      </c>
      <c r="B3693" s="18"/>
      <c r="C3693" s="18">
        <v>100000</v>
      </c>
      <c r="D3693" s="18"/>
      <c r="E3693" s="18"/>
      <c r="F3693" s="18">
        <v>100000</v>
      </c>
    </row>
    <row r="3694" spans="1:6" x14ac:dyDescent="0.3">
      <c r="A3694" s="17" t="s">
        <v>117</v>
      </c>
      <c r="B3694" s="18"/>
      <c r="C3694" s="18"/>
      <c r="D3694" s="18"/>
      <c r="E3694" s="18">
        <v>450</v>
      </c>
      <c r="F3694" s="18">
        <v>450</v>
      </c>
    </row>
    <row r="3695" spans="1:6" x14ac:dyDescent="0.3">
      <c r="A3695" s="17" t="s">
        <v>2053</v>
      </c>
      <c r="B3695" s="18"/>
      <c r="C3695" s="18"/>
      <c r="D3695" s="18"/>
      <c r="E3695" s="18">
        <v>50000</v>
      </c>
      <c r="F3695" s="18">
        <v>50000</v>
      </c>
    </row>
    <row r="3696" spans="1:6" x14ac:dyDescent="0.3">
      <c r="A3696" s="17" t="s">
        <v>971</v>
      </c>
      <c r="B3696" s="18"/>
      <c r="C3696" s="18">
        <v>5000</v>
      </c>
      <c r="D3696" s="18"/>
      <c r="E3696" s="18"/>
      <c r="F3696" s="18">
        <v>5000</v>
      </c>
    </row>
    <row r="3697" spans="1:6" x14ac:dyDescent="0.3">
      <c r="A3697" s="17" t="s">
        <v>1700</v>
      </c>
      <c r="B3697" s="18"/>
      <c r="C3697" s="18"/>
      <c r="D3697" s="18">
        <v>5105</v>
      </c>
      <c r="E3697" s="18"/>
      <c r="F3697" s="18">
        <v>5105</v>
      </c>
    </row>
    <row r="3698" spans="1:6" x14ac:dyDescent="0.3">
      <c r="A3698" s="17" t="s">
        <v>726</v>
      </c>
      <c r="B3698" s="18"/>
      <c r="C3698" s="18"/>
      <c r="D3698" s="18"/>
      <c r="E3698" s="18">
        <v>20000</v>
      </c>
      <c r="F3698" s="18">
        <v>20000</v>
      </c>
    </row>
    <row r="3699" spans="1:6" x14ac:dyDescent="0.3">
      <c r="A3699" s="17" t="s">
        <v>1812</v>
      </c>
      <c r="B3699" s="18"/>
      <c r="C3699" s="18">
        <v>54000</v>
      </c>
      <c r="D3699" s="18"/>
      <c r="E3699" s="18"/>
      <c r="F3699" s="18">
        <v>54000</v>
      </c>
    </row>
    <row r="3700" spans="1:6" x14ac:dyDescent="0.3">
      <c r="A3700" s="17" t="s">
        <v>3708</v>
      </c>
      <c r="B3700" s="18"/>
      <c r="C3700" s="18"/>
      <c r="D3700" s="18"/>
      <c r="E3700" s="18">
        <v>500</v>
      </c>
      <c r="F3700" s="18">
        <v>500</v>
      </c>
    </row>
    <row r="3701" spans="1:6" x14ac:dyDescent="0.3">
      <c r="A3701" s="17" t="s">
        <v>433</v>
      </c>
      <c r="B3701" s="18"/>
      <c r="C3701" s="18">
        <v>6000</v>
      </c>
      <c r="D3701" s="18"/>
      <c r="E3701" s="18"/>
      <c r="F3701" s="18">
        <v>6000</v>
      </c>
    </row>
    <row r="3702" spans="1:6" x14ac:dyDescent="0.3">
      <c r="A3702" s="17" t="s">
        <v>653</v>
      </c>
      <c r="B3702" s="18"/>
      <c r="C3702" s="18"/>
      <c r="D3702" s="18"/>
      <c r="E3702" s="18">
        <v>3000</v>
      </c>
      <c r="F3702" s="18">
        <v>3000</v>
      </c>
    </row>
    <row r="3703" spans="1:6" x14ac:dyDescent="0.3">
      <c r="A3703" s="17" t="s">
        <v>3124</v>
      </c>
      <c r="B3703" s="18">
        <v>800000</v>
      </c>
      <c r="C3703" s="18"/>
      <c r="D3703" s="18"/>
      <c r="E3703" s="18"/>
      <c r="F3703" s="18">
        <v>800000</v>
      </c>
    </row>
    <row r="3704" spans="1:6" x14ac:dyDescent="0.3">
      <c r="A3704" s="17" t="s">
        <v>3068</v>
      </c>
      <c r="B3704" s="18"/>
      <c r="C3704" s="18">
        <v>250000</v>
      </c>
      <c r="D3704" s="18"/>
      <c r="E3704" s="18"/>
      <c r="F3704" s="18">
        <v>250000</v>
      </c>
    </row>
    <row r="3705" spans="1:6" x14ac:dyDescent="0.3">
      <c r="A3705" s="17" t="s">
        <v>3102</v>
      </c>
      <c r="B3705" s="18"/>
      <c r="C3705" s="18">
        <v>16000</v>
      </c>
      <c r="D3705" s="18"/>
      <c r="E3705" s="18"/>
      <c r="F3705" s="18">
        <v>16000</v>
      </c>
    </row>
    <row r="3706" spans="1:6" x14ac:dyDescent="0.3">
      <c r="A3706" s="17" t="s">
        <v>4092</v>
      </c>
      <c r="B3706" s="18"/>
      <c r="C3706" s="18">
        <v>3500</v>
      </c>
      <c r="D3706" s="18"/>
      <c r="E3706" s="18"/>
      <c r="F3706" s="18">
        <v>3500</v>
      </c>
    </row>
    <row r="3707" spans="1:6" x14ac:dyDescent="0.3">
      <c r="A3707" s="17" t="s">
        <v>535</v>
      </c>
      <c r="B3707" s="18"/>
      <c r="C3707" s="18"/>
      <c r="D3707" s="18"/>
      <c r="E3707" s="18">
        <v>15000</v>
      </c>
      <c r="F3707" s="18">
        <v>15000</v>
      </c>
    </row>
    <row r="3708" spans="1:6" x14ac:dyDescent="0.3">
      <c r="A3708" s="17" t="s">
        <v>2822</v>
      </c>
      <c r="B3708" s="18"/>
      <c r="C3708" s="18"/>
      <c r="D3708" s="18"/>
      <c r="E3708" s="18">
        <v>6000</v>
      </c>
      <c r="F3708" s="18">
        <v>6000</v>
      </c>
    </row>
    <row r="3709" spans="1:6" x14ac:dyDescent="0.3">
      <c r="A3709" s="17" t="s">
        <v>4074</v>
      </c>
      <c r="B3709" s="18"/>
      <c r="C3709" s="18">
        <v>250</v>
      </c>
      <c r="D3709" s="18"/>
      <c r="E3709" s="18"/>
      <c r="F3709" s="18">
        <v>250</v>
      </c>
    </row>
    <row r="3710" spans="1:6" x14ac:dyDescent="0.3">
      <c r="A3710" s="17" t="s">
        <v>3093</v>
      </c>
      <c r="B3710" s="18"/>
      <c r="C3710" s="18">
        <v>4000</v>
      </c>
      <c r="D3710" s="18"/>
      <c r="E3710" s="18"/>
      <c r="F3710" s="18">
        <v>4000</v>
      </c>
    </row>
    <row r="3711" spans="1:6" x14ac:dyDescent="0.3">
      <c r="A3711" s="17" t="s">
        <v>3876</v>
      </c>
      <c r="B3711" s="18">
        <v>15000</v>
      </c>
      <c r="C3711" s="18"/>
      <c r="D3711" s="18"/>
      <c r="E3711" s="18"/>
      <c r="F3711" s="18">
        <v>15000</v>
      </c>
    </row>
    <row r="3712" spans="1:6" x14ac:dyDescent="0.3">
      <c r="A3712" s="17" t="s">
        <v>2869</v>
      </c>
      <c r="B3712" s="18"/>
      <c r="C3712" s="18">
        <v>20000</v>
      </c>
      <c r="D3712" s="18"/>
      <c r="E3712" s="18"/>
      <c r="F3712" s="18">
        <v>20000</v>
      </c>
    </row>
    <row r="3713" spans="1:6" x14ac:dyDescent="0.3">
      <c r="A3713" s="17" t="s">
        <v>1245</v>
      </c>
      <c r="B3713" s="18"/>
      <c r="C3713" s="18"/>
      <c r="D3713" s="18"/>
      <c r="E3713" s="18">
        <v>2000</v>
      </c>
      <c r="F3713" s="18">
        <v>2000</v>
      </c>
    </row>
    <row r="3714" spans="1:6" x14ac:dyDescent="0.3">
      <c r="A3714" s="17" t="s">
        <v>1179</v>
      </c>
      <c r="B3714" s="18"/>
      <c r="C3714" s="18">
        <v>75000</v>
      </c>
      <c r="D3714" s="18"/>
      <c r="E3714" s="18"/>
      <c r="F3714" s="18">
        <v>75000</v>
      </c>
    </row>
    <row r="3715" spans="1:6" x14ac:dyDescent="0.3">
      <c r="A3715" s="17" t="s">
        <v>205</v>
      </c>
      <c r="B3715" s="18"/>
      <c r="C3715" s="18">
        <v>2500</v>
      </c>
      <c r="D3715" s="18"/>
      <c r="E3715" s="18"/>
      <c r="F3715" s="18">
        <v>2500</v>
      </c>
    </row>
    <row r="3716" spans="1:6" x14ac:dyDescent="0.3">
      <c r="A3716" s="17" t="s">
        <v>2146</v>
      </c>
      <c r="B3716" s="18"/>
      <c r="C3716" s="18">
        <v>15000</v>
      </c>
      <c r="D3716" s="18"/>
      <c r="E3716" s="18"/>
      <c r="F3716" s="18">
        <v>15000</v>
      </c>
    </row>
    <row r="3717" spans="1:6" x14ac:dyDescent="0.3">
      <c r="A3717" s="17" t="s">
        <v>2924</v>
      </c>
      <c r="B3717" s="18"/>
      <c r="C3717" s="18"/>
      <c r="D3717" s="18"/>
      <c r="E3717" s="18">
        <v>25000</v>
      </c>
      <c r="F3717" s="18">
        <v>25000</v>
      </c>
    </row>
    <row r="3718" spans="1:6" x14ac:dyDescent="0.3">
      <c r="A3718" s="17" t="s">
        <v>3624</v>
      </c>
      <c r="B3718" s="18"/>
      <c r="C3718" s="18"/>
      <c r="D3718" s="18"/>
      <c r="E3718" s="18">
        <v>4000</v>
      </c>
      <c r="F3718" s="18">
        <v>4000</v>
      </c>
    </row>
    <row r="3719" spans="1:6" x14ac:dyDescent="0.3">
      <c r="A3719" s="17" t="s">
        <v>2383</v>
      </c>
      <c r="B3719" s="18">
        <v>3000</v>
      </c>
      <c r="C3719" s="18"/>
      <c r="D3719" s="18"/>
      <c r="E3719" s="18"/>
      <c r="F3719" s="18">
        <v>3000</v>
      </c>
    </row>
    <row r="3720" spans="1:6" x14ac:dyDescent="0.3">
      <c r="A3720" s="17" t="s">
        <v>2084</v>
      </c>
      <c r="B3720" s="18"/>
      <c r="C3720" s="18"/>
      <c r="D3720" s="18"/>
      <c r="E3720" s="18">
        <v>750</v>
      </c>
      <c r="F3720" s="18">
        <v>750</v>
      </c>
    </row>
    <row r="3721" spans="1:6" x14ac:dyDescent="0.3">
      <c r="A3721" s="17" t="s">
        <v>3455</v>
      </c>
      <c r="B3721" s="18"/>
      <c r="C3721" s="18"/>
      <c r="D3721" s="18"/>
      <c r="E3721" s="18">
        <v>3000</v>
      </c>
      <c r="F3721" s="18">
        <v>3000</v>
      </c>
    </row>
    <row r="3722" spans="1:6" x14ac:dyDescent="0.3">
      <c r="A3722" s="17" t="s">
        <v>1746</v>
      </c>
      <c r="B3722" s="18"/>
      <c r="C3722" s="18"/>
      <c r="D3722" s="18"/>
      <c r="E3722" s="18">
        <v>7000</v>
      </c>
      <c r="F3722" s="18">
        <v>7000</v>
      </c>
    </row>
    <row r="3723" spans="1:6" x14ac:dyDescent="0.3">
      <c r="A3723" s="17" t="s">
        <v>2404</v>
      </c>
      <c r="B3723" s="18"/>
      <c r="C3723" s="18">
        <v>1200</v>
      </c>
      <c r="D3723" s="18"/>
      <c r="E3723" s="18"/>
      <c r="F3723" s="18">
        <v>1200</v>
      </c>
    </row>
    <row r="3724" spans="1:6" x14ac:dyDescent="0.3">
      <c r="A3724" s="17" t="s">
        <v>1911</v>
      </c>
      <c r="B3724" s="18"/>
      <c r="C3724" s="18">
        <v>85000</v>
      </c>
      <c r="D3724" s="18"/>
      <c r="E3724" s="18"/>
      <c r="F3724" s="18">
        <v>85000</v>
      </c>
    </row>
    <row r="3725" spans="1:6" x14ac:dyDescent="0.3">
      <c r="A3725" s="17" t="s">
        <v>1644</v>
      </c>
      <c r="B3725" s="18"/>
      <c r="C3725" s="18"/>
      <c r="D3725" s="18"/>
      <c r="E3725" s="18">
        <v>5000</v>
      </c>
      <c r="F3725" s="18">
        <v>5000</v>
      </c>
    </row>
    <row r="3726" spans="1:6" x14ac:dyDescent="0.3">
      <c r="A3726" s="17" t="s">
        <v>3143</v>
      </c>
      <c r="B3726" s="18"/>
      <c r="C3726" s="18"/>
      <c r="D3726" s="18">
        <v>700</v>
      </c>
      <c r="E3726" s="18"/>
      <c r="F3726" s="18">
        <v>700</v>
      </c>
    </row>
    <row r="3727" spans="1:6" x14ac:dyDescent="0.3">
      <c r="A3727" s="17" t="s">
        <v>773</v>
      </c>
      <c r="B3727" s="18"/>
      <c r="C3727" s="18">
        <v>1500</v>
      </c>
      <c r="D3727" s="18"/>
      <c r="E3727" s="18"/>
      <c r="F3727" s="18">
        <v>1500</v>
      </c>
    </row>
    <row r="3728" spans="1:6" x14ac:dyDescent="0.3">
      <c r="A3728" s="17" t="s">
        <v>1502</v>
      </c>
      <c r="B3728" s="18"/>
      <c r="C3728" s="18"/>
      <c r="D3728" s="18"/>
      <c r="E3728" s="18">
        <v>52000</v>
      </c>
      <c r="F3728" s="18">
        <v>52000</v>
      </c>
    </row>
    <row r="3729" spans="1:6" x14ac:dyDescent="0.3">
      <c r="A3729" s="17" t="s">
        <v>3400</v>
      </c>
      <c r="B3729" s="18"/>
      <c r="C3729" s="18"/>
      <c r="D3729" s="18"/>
      <c r="E3729" s="18">
        <v>2900</v>
      </c>
      <c r="F3729" s="18">
        <v>2900</v>
      </c>
    </row>
    <row r="3730" spans="1:6" x14ac:dyDescent="0.3">
      <c r="A3730" s="17" t="s">
        <v>415</v>
      </c>
      <c r="B3730" s="18"/>
      <c r="C3730" s="18"/>
      <c r="D3730" s="18"/>
      <c r="E3730" s="18">
        <v>18500</v>
      </c>
      <c r="F3730" s="18">
        <v>18500</v>
      </c>
    </row>
    <row r="3731" spans="1:6" x14ac:dyDescent="0.3">
      <c r="A3731" s="17" t="s">
        <v>3877</v>
      </c>
      <c r="B3731" s="18">
        <v>7500</v>
      </c>
      <c r="C3731" s="18"/>
      <c r="D3731" s="18"/>
      <c r="E3731" s="18"/>
      <c r="F3731" s="18">
        <v>7500</v>
      </c>
    </row>
    <row r="3732" spans="1:6" x14ac:dyDescent="0.3">
      <c r="A3732" s="17" t="s">
        <v>4016</v>
      </c>
      <c r="B3732" s="18"/>
      <c r="C3732" s="18">
        <v>600</v>
      </c>
      <c r="D3732" s="18"/>
      <c r="E3732" s="18"/>
      <c r="F3732" s="18">
        <v>600</v>
      </c>
    </row>
    <row r="3733" spans="1:6" x14ac:dyDescent="0.3">
      <c r="A3733" s="17" t="s">
        <v>140</v>
      </c>
      <c r="B3733" s="18">
        <v>150000</v>
      </c>
      <c r="C3733" s="18"/>
      <c r="D3733" s="18"/>
      <c r="E3733" s="18"/>
      <c r="F3733" s="18">
        <v>150000</v>
      </c>
    </row>
    <row r="3734" spans="1:6" x14ac:dyDescent="0.3">
      <c r="A3734" s="17" t="s">
        <v>3134</v>
      </c>
      <c r="B3734" s="18"/>
      <c r="C3734" s="18"/>
      <c r="D3734" s="18">
        <v>1000</v>
      </c>
      <c r="E3734" s="18"/>
      <c r="F3734" s="18">
        <v>1000</v>
      </c>
    </row>
    <row r="3735" spans="1:6" x14ac:dyDescent="0.3">
      <c r="A3735" s="17" t="s">
        <v>3691</v>
      </c>
      <c r="B3735" s="18"/>
      <c r="C3735" s="18"/>
      <c r="D3735" s="18"/>
      <c r="E3735" s="18">
        <v>3500</v>
      </c>
      <c r="F3735" s="18">
        <v>3500</v>
      </c>
    </row>
    <row r="3736" spans="1:6" x14ac:dyDescent="0.3">
      <c r="A3736" s="17" t="s">
        <v>3930</v>
      </c>
      <c r="B3736" s="18"/>
      <c r="C3736" s="18">
        <v>7000</v>
      </c>
      <c r="D3736" s="18"/>
      <c r="E3736" s="18"/>
      <c r="F3736" s="18">
        <v>7000</v>
      </c>
    </row>
    <row r="3737" spans="1:6" x14ac:dyDescent="0.3">
      <c r="A3737" s="17" t="s">
        <v>185</v>
      </c>
      <c r="B3737" s="18"/>
      <c r="C3737" s="18">
        <v>12500</v>
      </c>
      <c r="D3737" s="18"/>
      <c r="E3737" s="18"/>
      <c r="F3737" s="18">
        <v>12500</v>
      </c>
    </row>
    <row r="3738" spans="1:6" x14ac:dyDescent="0.3">
      <c r="A3738" s="17" t="s">
        <v>1258</v>
      </c>
      <c r="B3738" s="18"/>
      <c r="C3738" s="18"/>
      <c r="D3738" s="18"/>
      <c r="E3738" s="18">
        <v>5500</v>
      </c>
      <c r="F3738" s="18">
        <v>5500</v>
      </c>
    </row>
    <row r="3739" spans="1:6" x14ac:dyDescent="0.3">
      <c r="A3739" s="17" t="s">
        <v>2128</v>
      </c>
      <c r="B3739" s="18"/>
      <c r="C3739" s="18">
        <v>28000</v>
      </c>
      <c r="D3739" s="18"/>
      <c r="E3739" s="18"/>
      <c r="F3739" s="18">
        <v>28000</v>
      </c>
    </row>
    <row r="3740" spans="1:6" x14ac:dyDescent="0.3">
      <c r="A3740" s="17" t="s">
        <v>2933</v>
      </c>
      <c r="B3740" s="18"/>
      <c r="C3740" s="18"/>
      <c r="D3740" s="18"/>
      <c r="E3740" s="18">
        <v>2500</v>
      </c>
      <c r="F3740" s="18">
        <v>2500</v>
      </c>
    </row>
    <row r="3741" spans="1:6" x14ac:dyDescent="0.3">
      <c r="A3741" s="17" t="s">
        <v>3287</v>
      </c>
      <c r="B3741" s="18"/>
      <c r="C3741" s="18"/>
      <c r="D3741" s="18"/>
      <c r="E3741" s="18">
        <v>2500</v>
      </c>
      <c r="F3741" s="18">
        <v>2500</v>
      </c>
    </row>
    <row r="3742" spans="1:6" x14ac:dyDescent="0.3">
      <c r="A3742" s="17" t="s">
        <v>2528</v>
      </c>
      <c r="B3742" s="18"/>
      <c r="C3742" s="18"/>
      <c r="D3742" s="18"/>
      <c r="E3742" s="18">
        <v>4000</v>
      </c>
      <c r="F3742" s="18">
        <v>4000</v>
      </c>
    </row>
    <row r="3743" spans="1:6" x14ac:dyDescent="0.3">
      <c r="A3743" s="17" t="s">
        <v>3293</v>
      </c>
      <c r="B3743" s="18"/>
      <c r="C3743" s="18"/>
      <c r="D3743" s="18"/>
      <c r="E3743" s="18">
        <v>4500</v>
      </c>
      <c r="F3743" s="18">
        <v>4500</v>
      </c>
    </row>
    <row r="3744" spans="1:6" x14ac:dyDescent="0.3">
      <c r="A3744" s="17" t="s">
        <v>3561</v>
      </c>
      <c r="B3744" s="18"/>
      <c r="C3744" s="18"/>
      <c r="D3744" s="18"/>
      <c r="E3744" s="18">
        <v>315</v>
      </c>
      <c r="F3744" s="18">
        <v>315</v>
      </c>
    </row>
    <row r="3745" spans="1:6" x14ac:dyDescent="0.3">
      <c r="A3745" s="17" t="s">
        <v>147</v>
      </c>
      <c r="B3745" s="18">
        <v>4500</v>
      </c>
      <c r="C3745" s="18"/>
      <c r="D3745" s="18"/>
      <c r="E3745" s="18"/>
      <c r="F3745" s="18">
        <v>4500</v>
      </c>
    </row>
    <row r="3746" spans="1:6" x14ac:dyDescent="0.3">
      <c r="A3746" s="17" t="s">
        <v>414</v>
      </c>
      <c r="B3746" s="18"/>
      <c r="C3746" s="18"/>
      <c r="D3746" s="18"/>
      <c r="E3746" s="18">
        <v>12800</v>
      </c>
      <c r="F3746" s="18">
        <v>12800</v>
      </c>
    </row>
    <row r="3747" spans="1:6" x14ac:dyDescent="0.3">
      <c r="A3747" s="17" t="s">
        <v>1818</v>
      </c>
      <c r="B3747" s="18"/>
      <c r="C3747" s="18">
        <v>18000</v>
      </c>
      <c r="D3747" s="18"/>
      <c r="E3747" s="18"/>
      <c r="F3747" s="18">
        <v>18000</v>
      </c>
    </row>
    <row r="3748" spans="1:6" x14ac:dyDescent="0.3">
      <c r="A3748" s="17" t="s">
        <v>4048</v>
      </c>
      <c r="B3748" s="18"/>
      <c r="C3748" s="18">
        <v>3000</v>
      </c>
      <c r="D3748" s="18"/>
      <c r="E3748" s="18"/>
      <c r="F3748" s="18">
        <v>3000</v>
      </c>
    </row>
    <row r="3749" spans="1:6" x14ac:dyDescent="0.3">
      <c r="A3749" s="17" t="s">
        <v>2265</v>
      </c>
      <c r="B3749" s="18"/>
      <c r="C3749" s="18"/>
      <c r="D3749" s="18"/>
      <c r="E3749" s="18">
        <v>6000</v>
      </c>
      <c r="F3749" s="18">
        <v>6000</v>
      </c>
    </row>
    <row r="3750" spans="1:6" x14ac:dyDescent="0.3">
      <c r="A3750" s="17" t="s">
        <v>198</v>
      </c>
      <c r="B3750" s="18"/>
      <c r="C3750" s="18">
        <v>3500</v>
      </c>
      <c r="D3750" s="18"/>
      <c r="E3750" s="18"/>
      <c r="F3750" s="18">
        <v>3500</v>
      </c>
    </row>
    <row r="3751" spans="1:6" x14ac:dyDescent="0.3">
      <c r="A3751" s="17" t="s">
        <v>1695</v>
      </c>
      <c r="B3751" s="18"/>
      <c r="C3751" s="18"/>
      <c r="D3751" s="18">
        <v>10000</v>
      </c>
      <c r="E3751" s="18"/>
      <c r="F3751" s="18">
        <v>10000</v>
      </c>
    </row>
    <row r="3752" spans="1:6" x14ac:dyDescent="0.3">
      <c r="A3752" s="17" t="s">
        <v>2992</v>
      </c>
      <c r="B3752" s="18"/>
      <c r="C3752" s="18"/>
      <c r="D3752" s="18"/>
      <c r="E3752" s="18">
        <v>3000</v>
      </c>
      <c r="F3752" s="18">
        <v>3000</v>
      </c>
    </row>
    <row r="3753" spans="1:6" x14ac:dyDescent="0.3">
      <c r="A3753" s="17" t="s">
        <v>1914</v>
      </c>
      <c r="B3753" s="18"/>
      <c r="C3753" s="18">
        <v>48000</v>
      </c>
      <c r="D3753" s="18"/>
      <c r="E3753" s="18"/>
      <c r="F3753" s="18">
        <v>48000</v>
      </c>
    </row>
    <row r="3754" spans="1:6" x14ac:dyDescent="0.3">
      <c r="A3754" s="17" t="s">
        <v>3434</v>
      </c>
      <c r="B3754" s="18"/>
      <c r="C3754" s="18"/>
      <c r="D3754" s="18"/>
      <c r="E3754" s="18">
        <v>1000</v>
      </c>
      <c r="F3754" s="18">
        <v>1000</v>
      </c>
    </row>
    <row r="3755" spans="1:6" x14ac:dyDescent="0.3">
      <c r="A3755" s="17" t="s">
        <v>2092</v>
      </c>
      <c r="B3755" s="18"/>
      <c r="C3755" s="18"/>
      <c r="D3755" s="18"/>
      <c r="E3755" s="18">
        <v>18000</v>
      </c>
      <c r="F3755" s="18">
        <v>18000</v>
      </c>
    </row>
    <row r="3756" spans="1:6" x14ac:dyDescent="0.3">
      <c r="A3756" s="17" t="s">
        <v>3177</v>
      </c>
      <c r="B3756" s="18"/>
      <c r="C3756" s="18"/>
      <c r="D3756" s="18"/>
      <c r="E3756" s="18">
        <v>2500</v>
      </c>
      <c r="F3756" s="18">
        <v>2500</v>
      </c>
    </row>
    <row r="3757" spans="1:6" x14ac:dyDescent="0.3">
      <c r="A3757" s="17" t="s">
        <v>4049</v>
      </c>
      <c r="B3757" s="18"/>
      <c r="C3757" s="18">
        <v>500</v>
      </c>
      <c r="D3757" s="18"/>
      <c r="E3757" s="18"/>
      <c r="F3757" s="18">
        <v>500</v>
      </c>
    </row>
    <row r="3758" spans="1:6" x14ac:dyDescent="0.3">
      <c r="A3758" s="17" t="s">
        <v>3805</v>
      </c>
      <c r="B3758" s="18"/>
      <c r="C3758" s="18"/>
      <c r="D3758" s="18"/>
      <c r="E3758" s="18">
        <v>1000</v>
      </c>
      <c r="F3758" s="18">
        <v>1000</v>
      </c>
    </row>
    <row r="3759" spans="1:6" x14ac:dyDescent="0.3">
      <c r="A3759" s="17" t="s">
        <v>2302</v>
      </c>
      <c r="B3759" s="18"/>
      <c r="C3759" s="18"/>
      <c r="D3759" s="18"/>
      <c r="E3759" s="18">
        <v>5000</v>
      </c>
      <c r="F3759" s="18">
        <v>5000</v>
      </c>
    </row>
    <row r="3760" spans="1:6" x14ac:dyDescent="0.3">
      <c r="A3760" s="17" t="s">
        <v>122</v>
      </c>
      <c r="B3760" s="18">
        <v>70000</v>
      </c>
      <c r="C3760" s="18"/>
      <c r="D3760" s="18"/>
      <c r="E3760" s="18"/>
      <c r="F3760" s="18">
        <v>70000</v>
      </c>
    </row>
    <row r="3761" spans="1:6" x14ac:dyDescent="0.3">
      <c r="A3761" s="17" t="s">
        <v>3244</v>
      </c>
      <c r="B3761" s="18"/>
      <c r="C3761" s="18"/>
      <c r="D3761" s="18"/>
      <c r="E3761" s="18">
        <v>1600</v>
      </c>
      <c r="F3761" s="18">
        <v>1600</v>
      </c>
    </row>
    <row r="3762" spans="1:6" x14ac:dyDescent="0.3">
      <c r="A3762" s="17" t="s">
        <v>4014</v>
      </c>
      <c r="B3762" s="18"/>
      <c r="C3762" s="18">
        <v>1500</v>
      </c>
      <c r="D3762" s="18"/>
      <c r="E3762" s="18"/>
      <c r="F3762" s="18">
        <v>1500</v>
      </c>
    </row>
    <row r="3763" spans="1:6" x14ac:dyDescent="0.3">
      <c r="A3763" s="17" t="s">
        <v>564</v>
      </c>
      <c r="B3763" s="18"/>
      <c r="C3763" s="18">
        <v>75000</v>
      </c>
      <c r="D3763" s="18"/>
      <c r="E3763" s="18"/>
      <c r="F3763" s="18">
        <v>75000</v>
      </c>
    </row>
    <row r="3764" spans="1:6" x14ac:dyDescent="0.3">
      <c r="A3764" s="17" t="s">
        <v>2246</v>
      </c>
      <c r="B3764" s="18"/>
      <c r="C3764" s="18"/>
      <c r="D3764" s="18"/>
      <c r="E3764" s="18">
        <v>4000</v>
      </c>
      <c r="F3764" s="18">
        <v>4000</v>
      </c>
    </row>
    <row r="3765" spans="1:6" x14ac:dyDescent="0.3">
      <c r="A3765" s="17" t="s">
        <v>1825</v>
      </c>
      <c r="B3765" s="18"/>
      <c r="C3765" s="18"/>
      <c r="D3765" s="18"/>
      <c r="E3765" s="18">
        <v>3000</v>
      </c>
      <c r="F3765" s="18">
        <v>3000</v>
      </c>
    </row>
    <row r="3766" spans="1:6" x14ac:dyDescent="0.3">
      <c r="A3766" s="17" t="s">
        <v>2081</v>
      </c>
      <c r="B3766" s="18"/>
      <c r="C3766" s="18"/>
      <c r="D3766" s="18"/>
      <c r="E3766" s="18">
        <v>1000</v>
      </c>
      <c r="F3766" s="18">
        <v>1000</v>
      </c>
    </row>
    <row r="3767" spans="1:6" x14ac:dyDescent="0.3">
      <c r="A3767" s="17" t="s">
        <v>2677</v>
      </c>
      <c r="B3767" s="18"/>
      <c r="C3767" s="18">
        <v>19500</v>
      </c>
      <c r="D3767" s="18"/>
      <c r="E3767" s="18"/>
      <c r="F3767" s="18">
        <v>19500</v>
      </c>
    </row>
    <row r="3768" spans="1:6" x14ac:dyDescent="0.3">
      <c r="A3768" s="17" t="s">
        <v>2345</v>
      </c>
      <c r="B3768" s="18">
        <v>1000</v>
      </c>
      <c r="C3768" s="18"/>
      <c r="D3768" s="18"/>
      <c r="E3768" s="18"/>
      <c r="F3768" s="18">
        <v>1000</v>
      </c>
    </row>
    <row r="3769" spans="1:6" x14ac:dyDescent="0.3">
      <c r="A3769" s="17" t="s">
        <v>3330</v>
      </c>
      <c r="B3769" s="18"/>
      <c r="C3769" s="18"/>
      <c r="D3769" s="18"/>
      <c r="E3769" s="18">
        <v>1500</v>
      </c>
      <c r="F3769" s="18">
        <v>1500</v>
      </c>
    </row>
    <row r="3770" spans="1:6" x14ac:dyDescent="0.3">
      <c r="A3770" s="17" t="s">
        <v>589</v>
      </c>
      <c r="B3770" s="18"/>
      <c r="C3770" s="18">
        <v>9000</v>
      </c>
      <c r="D3770" s="18"/>
      <c r="E3770" s="18"/>
      <c r="F3770" s="18">
        <v>9000</v>
      </c>
    </row>
    <row r="3771" spans="1:6" x14ac:dyDescent="0.3">
      <c r="A3771" s="17" t="s">
        <v>3211</v>
      </c>
      <c r="B3771" s="18"/>
      <c r="C3771" s="18"/>
      <c r="D3771" s="18"/>
      <c r="E3771" s="18">
        <v>23000</v>
      </c>
      <c r="F3771" s="18">
        <v>23000</v>
      </c>
    </row>
    <row r="3772" spans="1:6" x14ac:dyDescent="0.3">
      <c r="A3772" s="17" t="s">
        <v>3263</v>
      </c>
      <c r="B3772" s="18"/>
      <c r="C3772" s="18"/>
      <c r="D3772" s="18"/>
      <c r="E3772" s="18">
        <v>2500</v>
      </c>
      <c r="F3772" s="18">
        <v>2500</v>
      </c>
    </row>
    <row r="3773" spans="1:6" x14ac:dyDescent="0.3">
      <c r="A3773" s="17" t="s">
        <v>1570</v>
      </c>
      <c r="B3773" s="18">
        <v>30000</v>
      </c>
      <c r="C3773" s="18"/>
      <c r="D3773" s="18"/>
      <c r="E3773" s="18"/>
      <c r="F3773" s="18">
        <v>30000</v>
      </c>
    </row>
    <row r="3774" spans="1:6" x14ac:dyDescent="0.3">
      <c r="A3774" s="17" t="s">
        <v>3376</v>
      </c>
      <c r="B3774" s="18"/>
      <c r="C3774" s="18"/>
      <c r="D3774" s="18"/>
      <c r="E3774" s="18">
        <v>8000</v>
      </c>
      <c r="F3774" s="18">
        <v>8000</v>
      </c>
    </row>
    <row r="3775" spans="1:6" x14ac:dyDescent="0.3">
      <c r="A3775" s="17" t="s">
        <v>2682</v>
      </c>
      <c r="B3775" s="18"/>
      <c r="C3775" s="18">
        <v>6000</v>
      </c>
      <c r="D3775" s="18"/>
      <c r="E3775" s="18"/>
      <c r="F3775" s="18">
        <v>6000</v>
      </c>
    </row>
    <row r="3776" spans="1:6" x14ac:dyDescent="0.3">
      <c r="A3776" s="17" t="s">
        <v>565</v>
      </c>
      <c r="B3776" s="18"/>
      <c r="C3776" s="18">
        <v>18000</v>
      </c>
      <c r="D3776" s="18"/>
      <c r="E3776" s="18"/>
      <c r="F3776" s="18">
        <v>18000</v>
      </c>
    </row>
    <row r="3777" spans="1:6" x14ac:dyDescent="0.3">
      <c r="A3777" s="17" t="s">
        <v>3341</v>
      </c>
      <c r="B3777" s="18"/>
      <c r="C3777" s="18"/>
      <c r="D3777" s="18"/>
      <c r="E3777" s="18">
        <v>3350</v>
      </c>
      <c r="F3777" s="18">
        <v>3350</v>
      </c>
    </row>
    <row r="3778" spans="1:6" x14ac:dyDescent="0.3">
      <c r="A3778" s="17" t="s">
        <v>1093</v>
      </c>
      <c r="B3778" s="18"/>
      <c r="C3778" s="18">
        <v>2000</v>
      </c>
      <c r="D3778" s="18"/>
      <c r="E3778" s="18"/>
      <c r="F3778" s="18">
        <v>2000</v>
      </c>
    </row>
    <row r="3779" spans="1:6" x14ac:dyDescent="0.3">
      <c r="A3779" s="17" t="s">
        <v>3714</v>
      </c>
      <c r="B3779" s="18"/>
      <c r="C3779" s="18"/>
      <c r="D3779" s="18"/>
      <c r="E3779" s="18">
        <v>4000</v>
      </c>
      <c r="F3779" s="18">
        <v>4000</v>
      </c>
    </row>
    <row r="3780" spans="1:6" x14ac:dyDescent="0.3">
      <c r="A3780" s="17" t="s">
        <v>3546</v>
      </c>
      <c r="B3780" s="18"/>
      <c r="C3780" s="18"/>
      <c r="D3780" s="18"/>
      <c r="E3780" s="18">
        <v>35000</v>
      </c>
      <c r="F3780" s="18">
        <v>35000</v>
      </c>
    </row>
    <row r="3781" spans="1:6" x14ac:dyDescent="0.3">
      <c r="A3781" s="17" t="s">
        <v>3837</v>
      </c>
      <c r="B3781" s="18"/>
      <c r="C3781" s="18"/>
      <c r="D3781" s="18"/>
      <c r="E3781" s="18">
        <v>1</v>
      </c>
      <c r="F3781" s="18">
        <v>1</v>
      </c>
    </row>
    <row r="3782" spans="1:6" x14ac:dyDescent="0.3">
      <c r="A3782" s="17" t="s">
        <v>736</v>
      </c>
      <c r="B3782" s="18"/>
      <c r="C3782" s="18"/>
      <c r="D3782" s="18"/>
      <c r="E3782" s="18">
        <v>47000</v>
      </c>
      <c r="F3782" s="18">
        <v>47000</v>
      </c>
    </row>
    <row r="3783" spans="1:6" x14ac:dyDescent="0.3">
      <c r="A3783" s="17" t="s">
        <v>2364</v>
      </c>
      <c r="B3783" s="18">
        <v>175000</v>
      </c>
      <c r="C3783" s="18"/>
      <c r="D3783" s="18"/>
      <c r="E3783" s="18"/>
      <c r="F3783" s="18">
        <v>175000</v>
      </c>
    </row>
    <row r="3784" spans="1:6" x14ac:dyDescent="0.3">
      <c r="A3784" s="17" t="s">
        <v>384</v>
      </c>
      <c r="B3784" s="18"/>
      <c r="C3784" s="18"/>
      <c r="D3784" s="18"/>
      <c r="E3784" s="18">
        <v>999</v>
      </c>
      <c r="F3784" s="18">
        <v>999</v>
      </c>
    </row>
    <row r="3785" spans="1:6" x14ac:dyDescent="0.3">
      <c r="A3785" s="17" t="s">
        <v>2676</v>
      </c>
      <c r="B3785" s="18"/>
      <c r="C3785" s="18">
        <v>2100</v>
      </c>
      <c r="D3785" s="18"/>
      <c r="E3785" s="18"/>
      <c r="F3785" s="18">
        <v>2100</v>
      </c>
    </row>
    <row r="3786" spans="1:6" x14ac:dyDescent="0.3">
      <c r="A3786" s="17" t="s">
        <v>3273</v>
      </c>
      <c r="B3786" s="18"/>
      <c r="C3786" s="18"/>
      <c r="D3786" s="18"/>
      <c r="E3786" s="18">
        <v>4000</v>
      </c>
      <c r="F3786" s="18">
        <v>4000</v>
      </c>
    </row>
    <row r="3787" spans="1:6" x14ac:dyDescent="0.3">
      <c r="A3787" s="17" t="s">
        <v>1605</v>
      </c>
      <c r="B3787" s="18"/>
      <c r="C3787" s="18"/>
      <c r="D3787" s="18"/>
      <c r="E3787" s="18">
        <v>2800</v>
      </c>
      <c r="F3787" s="18">
        <v>2800</v>
      </c>
    </row>
    <row r="3788" spans="1:6" x14ac:dyDescent="0.3">
      <c r="A3788" s="17" t="s">
        <v>782</v>
      </c>
      <c r="B3788" s="18"/>
      <c r="C3788" s="18"/>
      <c r="D3788" s="18"/>
      <c r="E3788" s="18">
        <v>800</v>
      </c>
      <c r="F3788" s="18">
        <v>800</v>
      </c>
    </row>
    <row r="3789" spans="1:6" x14ac:dyDescent="0.3">
      <c r="A3789" s="17" t="s">
        <v>2229</v>
      </c>
      <c r="B3789" s="18"/>
      <c r="C3789" s="18"/>
      <c r="D3789" s="18"/>
      <c r="E3789" s="18">
        <v>1000</v>
      </c>
      <c r="F3789" s="18">
        <v>1000</v>
      </c>
    </row>
    <row r="3790" spans="1:6" x14ac:dyDescent="0.3">
      <c r="A3790" s="17" t="s">
        <v>1076</v>
      </c>
      <c r="B3790" s="18"/>
      <c r="C3790" s="18">
        <v>1000</v>
      </c>
      <c r="D3790" s="18"/>
      <c r="E3790" s="18"/>
      <c r="F3790" s="18">
        <v>1000</v>
      </c>
    </row>
    <row r="3791" spans="1:6" x14ac:dyDescent="0.3">
      <c r="A3791" s="17" t="s">
        <v>511</v>
      </c>
      <c r="B3791" s="18"/>
      <c r="C3791" s="18">
        <v>14000</v>
      </c>
      <c r="D3791" s="18"/>
      <c r="E3791" s="18"/>
      <c r="F3791" s="18">
        <v>14000</v>
      </c>
    </row>
    <row r="3792" spans="1:6" x14ac:dyDescent="0.3">
      <c r="A3792" s="17" t="s">
        <v>3443</v>
      </c>
      <c r="B3792" s="18"/>
      <c r="C3792" s="18"/>
      <c r="D3792" s="18"/>
      <c r="E3792" s="18">
        <v>300</v>
      </c>
      <c r="F3792" s="18">
        <v>300</v>
      </c>
    </row>
    <row r="3793" spans="1:6" x14ac:dyDescent="0.3">
      <c r="A3793" s="17" t="s">
        <v>1444</v>
      </c>
      <c r="B3793" s="18"/>
      <c r="C3793" s="18">
        <v>13000</v>
      </c>
      <c r="D3793" s="18"/>
      <c r="E3793" s="18"/>
      <c r="F3793" s="18">
        <v>13000</v>
      </c>
    </row>
    <row r="3794" spans="1:6" x14ac:dyDescent="0.3">
      <c r="A3794" s="17" t="s">
        <v>1437</v>
      </c>
      <c r="B3794" s="18"/>
      <c r="C3794" s="18">
        <v>10000</v>
      </c>
      <c r="D3794" s="18"/>
      <c r="E3794" s="18"/>
      <c r="F3794" s="18">
        <v>10000</v>
      </c>
    </row>
    <row r="3795" spans="1:6" x14ac:dyDescent="0.3">
      <c r="A3795" s="17" t="s">
        <v>1435</v>
      </c>
      <c r="B3795" s="18"/>
      <c r="C3795" s="18">
        <v>82000</v>
      </c>
      <c r="D3795" s="18"/>
      <c r="E3795" s="18"/>
      <c r="F3795" s="18">
        <v>82000</v>
      </c>
    </row>
    <row r="3796" spans="1:6" x14ac:dyDescent="0.3">
      <c r="A3796" s="17" t="s">
        <v>1429</v>
      </c>
      <c r="B3796" s="18"/>
      <c r="C3796" s="18">
        <v>1000</v>
      </c>
      <c r="D3796" s="18"/>
      <c r="E3796" s="18"/>
      <c r="F3796" s="18">
        <v>1000</v>
      </c>
    </row>
    <row r="3797" spans="1:6" x14ac:dyDescent="0.3">
      <c r="A3797" s="17" t="s">
        <v>655</v>
      </c>
      <c r="B3797" s="18"/>
      <c r="C3797" s="18"/>
      <c r="D3797" s="18"/>
      <c r="E3797" s="18">
        <v>12000</v>
      </c>
      <c r="F3797" s="18">
        <v>12000</v>
      </c>
    </row>
    <row r="3798" spans="1:6" x14ac:dyDescent="0.3">
      <c r="A3798" s="17" t="s">
        <v>748</v>
      </c>
      <c r="B3798" s="18"/>
      <c r="C3798" s="18"/>
      <c r="D3798" s="18"/>
      <c r="E3798" s="18">
        <v>7000</v>
      </c>
      <c r="F3798" s="18">
        <v>7000</v>
      </c>
    </row>
    <row r="3799" spans="1:6" x14ac:dyDescent="0.3">
      <c r="A3799" s="17" t="s">
        <v>2780</v>
      </c>
      <c r="B3799" s="18"/>
      <c r="C3799" s="18">
        <v>100000</v>
      </c>
      <c r="D3799" s="18"/>
      <c r="E3799" s="18"/>
      <c r="F3799" s="18">
        <v>100000</v>
      </c>
    </row>
    <row r="3800" spans="1:6" x14ac:dyDescent="0.3">
      <c r="A3800" s="17" t="s">
        <v>3390</v>
      </c>
      <c r="B3800" s="18"/>
      <c r="C3800" s="18"/>
      <c r="D3800" s="18"/>
      <c r="E3800" s="18">
        <v>500</v>
      </c>
      <c r="F3800" s="18">
        <v>500</v>
      </c>
    </row>
    <row r="3801" spans="1:6" x14ac:dyDescent="0.3">
      <c r="A3801" s="17" t="s">
        <v>3772</v>
      </c>
      <c r="B3801" s="18"/>
      <c r="C3801" s="18"/>
      <c r="D3801" s="18"/>
      <c r="E3801" s="18">
        <v>2000</v>
      </c>
      <c r="F3801" s="18">
        <v>2000</v>
      </c>
    </row>
    <row r="3802" spans="1:6" x14ac:dyDescent="0.3">
      <c r="A3802" s="17" t="s">
        <v>2270</v>
      </c>
      <c r="B3802" s="18"/>
      <c r="C3802" s="18"/>
      <c r="D3802" s="18"/>
      <c r="E3802" s="18">
        <v>2500</v>
      </c>
      <c r="F3802" s="18">
        <v>2500</v>
      </c>
    </row>
    <row r="3803" spans="1:6" x14ac:dyDescent="0.3">
      <c r="A3803" s="17" t="s">
        <v>1951</v>
      </c>
      <c r="B3803" s="18"/>
      <c r="C3803" s="18"/>
      <c r="D3803" s="18"/>
      <c r="E3803" s="18">
        <v>48000</v>
      </c>
      <c r="F3803" s="18">
        <v>48000</v>
      </c>
    </row>
    <row r="3804" spans="1:6" x14ac:dyDescent="0.3">
      <c r="A3804" s="17" t="s">
        <v>786</v>
      </c>
      <c r="B3804" s="18"/>
      <c r="C3804" s="18"/>
      <c r="D3804" s="18"/>
      <c r="E3804" s="18">
        <v>500</v>
      </c>
      <c r="F3804" s="18">
        <v>500</v>
      </c>
    </row>
    <row r="3805" spans="1:6" x14ac:dyDescent="0.3">
      <c r="A3805" s="17" t="s">
        <v>1961</v>
      </c>
      <c r="B3805" s="18"/>
      <c r="C3805" s="18"/>
      <c r="D3805" s="18"/>
      <c r="E3805" s="18">
        <v>70000</v>
      </c>
      <c r="F3805" s="18">
        <v>70000</v>
      </c>
    </row>
    <row r="3806" spans="1:6" x14ac:dyDescent="0.3">
      <c r="A3806" s="17" t="s">
        <v>980</v>
      </c>
      <c r="B3806" s="18"/>
      <c r="C3806" s="18">
        <v>35000</v>
      </c>
      <c r="D3806" s="18"/>
      <c r="E3806" s="18"/>
      <c r="F3806" s="18">
        <v>35000</v>
      </c>
    </row>
    <row r="3807" spans="1:6" x14ac:dyDescent="0.3">
      <c r="A3807" s="17" t="s">
        <v>913</v>
      </c>
      <c r="B3807" s="18"/>
      <c r="C3807" s="18">
        <v>3500</v>
      </c>
      <c r="D3807" s="18"/>
      <c r="E3807" s="18"/>
      <c r="F3807" s="18">
        <v>3500</v>
      </c>
    </row>
    <row r="3808" spans="1:6" x14ac:dyDescent="0.3">
      <c r="A3808" s="17" t="s">
        <v>2198</v>
      </c>
      <c r="B3808" s="18"/>
      <c r="C3808" s="18"/>
      <c r="D3808" s="18"/>
      <c r="E3808" s="18">
        <v>30000</v>
      </c>
      <c r="F3808" s="18">
        <v>30000</v>
      </c>
    </row>
    <row r="3809" spans="1:6" x14ac:dyDescent="0.3">
      <c r="A3809" s="17" t="s">
        <v>74</v>
      </c>
      <c r="B3809" s="18"/>
      <c r="C3809" s="18"/>
      <c r="D3809" s="18"/>
      <c r="E3809" s="18">
        <v>2200</v>
      </c>
      <c r="F3809" s="18">
        <v>2200</v>
      </c>
    </row>
    <row r="3810" spans="1:6" x14ac:dyDescent="0.3">
      <c r="A3810" s="17" t="s">
        <v>193</v>
      </c>
      <c r="B3810" s="18"/>
      <c r="C3810" s="18">
        <v>5000</v>
      </c>
      <c r="D3810" s="18"/>
      <c r="E3810" s="18"/>
      <c r="F3810" s="18">
        <v>5000</v>
      </c>
    </row>
    <row r="3811" spans="1:6" x14ac:dyDescent="0.3">
      <c r="A3811" s="17" t="s">
        <v>1436</v>
      </c>
      <c r="B3811" s="18"/>
      <c r="C3811" s="18">
        <v>15000</v>
      </c>
      <c r="D3811" s="18"/>
      <c r="E3811" s="18"/>
      <c r="F3811" s="18">
        <v>15000</v>
      </c>
    </row>
    <row r="3812" spans="1:6" x14ac:dyDescent="0.3">
      <c r="A3812" s="17" t="s">
        <v>2445</v>
      </c>
      <c r="B3812" s="18"/>
      <c r="C3812" s="18"/>
      <c r="D3812" s="18"/>
      <c r="E3812" s="18">
        <v>3000</v>
      </c>
      <c r="F3812" s="18">
        <v>3000</v>
      </c>
    </row>
    <row r="3813" spans="1:6" x14ac:dyDescent="0.3">
      <c r="A3813" s="17" t="s">
        <v>1731</v>
      </c>
      <c r="B3813" s="18"/>
      <c r="C3813" s="18">
        <v>3000</v>
      </c>
      <c r="D3813" s="18"/>
      <c r="E3813" s="18"/>
      <c r="F3813" s="18">
        <v>3000</v>
      </c>
    </row>
    <row r="3814" spans="1:6" x14ac:dyDescent="0.3">
      <c r="A3814" s="17" t="s">
        <v>476</v>
      </c>
      <c r="B3814" s="18"/>
      <c r="C3814" s="18">
        <v>2000</v>
      </c>
      <c r="D3814" s="18"/>
      <c r="E3814" s="18"/>
      <c r="F3814" s="18">
        <v>2000</v>
      </c>
    </row>
    <row r="3815" spans="1:6" x14ac:dyDescent="0.3">
      <c r="A3815" s="17" t="s">
        <v>221</v>
      </c>
      <c r="B3815" s="18"/>
      <c r="C3815" s="18">
        <v>50000</v>
      </c>
      <c r="D3815" s="18"/>
      <c r="E3815" s="18"/>
      <c r="F3815" s="18">
        <v>50000</v>
      </c>
    </row>
    <row r="3816" spans="1:6" x14ac:dyDescent="0.3">
      <c r="A3816" s="17" t="s">
        <v>1774</v>
      </c>
      <c r="B3816" s="18"/>
      <c r="C3816" s="18">
        <v>30000</v>
      </c>
      <c r="D3816" s="18"/>
      <c r="E3816" s="18"/>
      <c r="F3816" s="18">
        <v>30000</v>
      </c>
    </row>
    <row r="3817" spans="1:6" x14ac:dyDescent="0.3">
      <c r="A3817" s="17" t="s">
        <v>2993</v>
      </c>
      <c r="B3817" s="18"/>
      <c r="C3817" s="18"/>
      <c r="D3817" s="18"/>
      <c r="E3817" s="18">
        <v>1000</v>
      </c>
      <c r="F3817" s="18">
        <v>1000</v>
      </c>
    </row>
    <row r="3818" spans="1:6" x14ac:dyDescent="0.3">
      <c r="A3818" s="17" t="s">
        <v>1136</v>
      </c>
      <c r="B3818" s="18"/>
      <c r="C3818" s="18">
        <v>1000</v>
      </c>
      <c r="D3818" s="18"/>
      <c r="E3818" s="18"/>
      <c r="F3818" s="18">
        <v>1000</v>
      </c>
    </row>
    <row r="3819" spans="1:6" x14ac:dyDescent="0.3">
      <c r="A3819" s="17" t="s">
        <v>435</v>
      </c>
      <c r="B3819" s="18"/>
      <c r="C3819" s="18">
        <v>2500</v>
      </c>
      <c r="D3819" s="18"/>
      <c r="E3819" s="18"/>
      <c r="F3819" s="18">
        <v>2500</v>
      </c>
    </row>
    <row r="3820" spans="1:6" x14ac:dyDescent="0.3">
      <c r="A3820" s="17" t="s">
        <v>697</v>
      </c>
      <c r="B3820" s="18"/>
      <c r="C3820" s="18">
        <v>175000</v>
      </c>
      <c r="D3820" s="18"/>
      <c r="E3820" s="18"/>
      <c r="F3820" s="18">
        <v>175000</v>
      </c>
    </row>
    <row r="3821" spans="1:6" x14ac:dyDescent="0.3">
      <c r="A3821" s="17" t="s">
        <v>4050</v>
      </c>
      <c r="B3821" s="18"/>
      <c r="C3821" s="18">
        <v>8880</v>
      </c>
      <c r="D3821" s="18"/>
      <c r="E3821" s="18"/>
      <c r="F3821" s="18">
        <v>8880</v>
      </c>
    </row>
    <row r="3822" spans="1:6" x14ac:dyDescent="0.3">
      <c r="A3822" s="17" t="s">
        <v>3919</v>
      </c>
      <c r="B3822" s="18"/>
      <c r="C3822" s="18">
        <v>750</v>
      </c>
      <c r="D3822" s="18"/>
      <c r="E3822" s="18"/>
      <c r="F3822" s="18">
        <v>750</v>
      </c>
    </row>
    <row r="3823" spans="1:6" x14ac:dyDescent="0.3">
      <c r="A3823" s="17" t="s">
        <v>1748</v>
      </c>
      <c r="B3823" s="18"/>
      <c r="C3823" s="18"/>
      <c r="D3823" s="18"/>
      <c r="E3823" s="18">
        <v>9000</v>
      </c>
      <c r="F3823" s="18">
        <v>9000</v>
      </c>
    </row>
    <row r="3824" spans="1:6" x14ac:dyDescent="0.3">
      <c r="A3824" s="17" t="s">
        <v>1521</v>
      </c>
      <c r="B3824" s="18"/>
      <c r="C3824" s="18"/>
      <c r="D3824" s="18"/>
      <c r="E3824" s="18">
        <v>18000</v>
      </c>
      <c r="F3824" s="18">
        <v>18000</v>
      </c>
    </row>
    <row r="3825" spans="1:6" x14ac:dyDescent="0.3">
      <c r="A3825" s="17" t="s">
        <v>2671</v>
      </c>
      <c r="B3825" s="18"/>
      <c r="C3825" s="18">
        <v>25000</v>
      </c>
      <c r="D3825" s="18"/>
      <c r="E3825" s="18"/>
      <c r="F3825" s="18">
        <v>25000</v>
      </c>
    </row>
    <row r="3826" spans="1:6" x14ac:dyDescent="0.3">
      <c r="A3826" s="17" t="s">
        <v>3817</v>
      </c>
      <c r="B3826" s="18"/>
      <c r="C3826" s="18"/>
      <c r="D3826" s="18"/>
      <c r="E3826" s="18">
        <v>300</v>
      </c>
      <c r="F3826" s="18">
        <v>300</v>
      </c>
    </row>
    <row r="3827" spans="1:6" x14ac:dyDescent="0.3">
      <c r="A3827" s="17" t="s">
        <v>464</v>
      </c>
      <c r="B3827" s="18"/>
      <c r="C3827" s="18">
        <v>55000</v>
      </c>
      <c r="D3827" s="18"/>
      <c r="E3827" s="18"/>
      <c r="F3827" s="18">
        <v>55000</v>
      </c>
    </row>
    <row r="3828" spans="1:6" x14ac:dyDescent="0.3">
      <c r="A3828" s="17" t="s">
        <v>3514</v>
      </c>
      <c r="B3828" s="18"/>
      <c r="C3828" s="18"/>
      <c r="D3828" s="18"/>
      <c r="E3828" s="18">
        <v>3000</v>
      </c>
      <c r="F3828" s="18">
        <v>3000</v>
      </c>
    </row>
    <row r="3829" spans="1:6" x14ac:dyDescent="0.3">
      <c r="A3829" s="17" t="s">
        <v>3540</v>
      </c>
      <c r="B3829" s="18"/>
      <c r="C3829" s="18"/>
      <c r="D3829" s="18"/>
      <c r="E3829" s="18">
        <v>1200</v>
      </c>
      <c r="F3829" s="18">
        <v>1200</v>
      </c>
    </row>
    <row r="3830" spans="1:6" x14ac:dyDescent="0.3">
      <c r="A3830" s="17" t="s">
        <v>3534</v>
      </c>
      <c r="B3830" s="18"/>
      <c r="C3830" s="18"/>
      <c r="D3830" s="18"/>
      <c r="E3830" s="18">
        <v>2000</v>
      </c>
      <c r="F3830" s="18">
        <v>2000</v>
      </c>
    </row>
    <row r="3831" spans="1:6" x14ac:dyDescent="0.3">
      <c r="A3831" s="17" t="s">
        <v>3814</v>
      </c>
      <c r="B3831" s="18"/>
      <c r="C3831" s="18"/>
      <c r="D3831" s="18"/>
      <c r="E3831" s="18">
        <v>2000</v>
      </c>
      <c r="F3831" s="18">
        <v>2000</v>
      </c>
    </row>
    <row r="3832" spans="1:6" x14ac:dyDescent="0.3">
      <c r="A3832" s="17" t="s">
        <v>2434</v>
      </c>
      <c r="B3832" s="18"/>
      <c r="C3832" s="18">
        <v>10000</v>
      </c>
      <c r="D3832" s="18"/>
      <c r="E3832" s="18"/>
      <c r="F3832" s="18">
        <v>10000</v>
      </c>
    </row>
    <row r="3833" spans="1:6" x14ac:dyDescent="0.3">
      <c r="A3833" s="17" t="s">
        <v>3225</v>
      </c>
      <c r="B3833" s="18"/>
      <c r="C3833" s="18"/>
      <c r="D3833" s="18"/>
      <c r="E3833" s="18">
        <v>2000</v>
      </c>
      <c r="F3833" s="18">
        <v>2000</v>
      </c>
    </row>
    <row r="3834" spans="1:6" x14ac:dyDescent="0.3">
      <c r="A3834" s="17" t="s">
        <v>3938</v>
      </c>
      <c r="B3834" s="18"/>
      <c r="C3834" s="18">
        <v>5500</v>
      </c>
      <c r="D3834" s="18"/>
      <c r="E3834" s="18"/>
      <c r="F3834" s="18">
        <v>5500</v>
      </c>
    </row>
    <row r="3835" spans="1:6" x14ac:dyDescent="0.3">
      <c r="A3835" s="17" t="s">
        <v>2334</v>
      </c>
      <c r="B3835" s="18"/>
      <c r="C3835" s="18"/>
      <c r="D3835" s="18"/>
      <c r="E3835" s="18">
        <v>600</v>
      </c>
      <c r="F3835" s="18">
        <v>600</v>
      </c>
    </row>
    <row r="3836" spans="1:6" x14ac:dyDescent="0.3">
      <c r="A3836" s="17" t="s">
        <v>3682</v>
      </c>
      <c r="B3836" s="18"/>
      <c r="C3836" s="18"/>
      <c r="D3836" s="18"/>
      <c r="E3836" s="18">
        <v>5000</v>
      </c>
      <c r="F3836" s="18">
        <v>5000</v>
      </c>
    </row>
    <row r="3837" spans="1:6" x14ac:dyDescent="0.3">
      <c r="A3837" s="17" t="s">
        <v>102</v>
      </c>
      <c r="B3837" s="18"/>
      <c r="C3837" s="18"/>
      <c r="D3837" s="18"/>
      <c r="E3837" s="18">
        <v>5000</v>
      </c>
      <c r="F3837" s="18">
        <v>5000</v>
      </c>
    </row>
    <row r="3838" spans="1:6" x14ac:dyDescent="0.3">
      <c r="A3838" s="17" t="s">
        <v>3742</v>
      </c>
      <c r="B3838" s="18"/>
      <c r="C3838" s="18">
        <v>100</v>
      </c>
      <c r="D3838" s="18"/>
      <c r="E3838" s="18"/>
      <c r="F3838" s="18">
        <v>100</v>
      </c>
    </row>
    <row r="3839" spans="1:6" x14ac:dyDescent="0.3">
      <c r="A3839" s="17" t="s">
        <v>2057</v>
      </c>
      <c r="B3839" s="18"/>
      <c r="C3839" s="18"/>
      <c r="D3839" s="18"/>
      <c r="E3839" s="18">
        <v>50000</v>
      </c>
      <c r="F3839" s="18">
        <v>50000</v>
      </c>
    </row>
    <row r="3840" spans="1:6" x14ac:dyDescent="0.3">
      <c r="A3840" s="17" t="s">
        <v>904</v>
      </c>
      <c r="B3840" s="18"/>
      <c r="C3840" s="18">
        <v>5000</v>
      </c>
      <c r="D3840" s="18"/>
      <c r="E3840" s="18"/>
      <c r="F3840" s="18">
        <v>5000</v>
      </c>
    </row>
    <row r="3841" spans="1:6" x14ac:dyDescent="0.3">
      <c r="A3841" s="17" t="s">
        <v>522</v>
      </c>
      <c r="B3841" s="18"/>
      <c r="C3841" s="18"/>
      <c r="D3841" s="18"/>
      <c r="E3841" s="18">
        <v>5000</v>
      </c>
      <c r="F3841" s="18">
        <v>5000</v>
      </c>
    </row>
    <row r="3842" spans="1:6" x14ac:dyDescent="0.3">
      <c r="A3842" s="17" t="s">
        <v>1336</v>
      </c>
      <c r="B3842" s="18">
        <v>25000</v>
      </c>
      <c r="C3842" s="18"/>
      <c r="D3842" s="18"/>
      <c r="E3842" s="18"/>
      <c r="F3842" s="18">
        <v>25000</v>
      </c>
    </row>
    <row r="3843" spans="1:6" x14ac:dyDescent="0.3">
      <c r="A3843" s="17" t="s">
        <v>668</v>
      </c>
      <c r="B3843" s="18"/>
      <c r="C3843" s="18">
        <v>50000</v>
      </c>
      <c r="D3843" s="18"/>
      <c r="E3843" s="18"/>
      <c r="F3843" s="18">
        <v>50000</v>
      </c>
    </row>
    <row r="3844" spans="1:6" x14ac:dyDescent="0.3">
      <c r="A3844" s="17" t="s">
        <v>2937</v>
      </c>
      <c r="B3844" s="18"/>
      <c r="C3844" s="18"/>
      <c r="D3844" s="18"/>
      <c r="E3844" s="18">
        <v>1500</v>
      </c>
      <c r="F3844" s="18">
        <v>1500</v>
      </c>
    </row>
    <row r="3845" spans="1:6" x14ac:dyDescent="0.3">
      <c r="A3845" s="17" t="s">
        <v>1949</v>
      </c>
      <c r="B3845" s="18"/>
      <c r="C3845" s="18"/>
      <c r="D3845" s="18"/>
      <c r="E3845" s="18">
        <v>100000</v>
      </c>
      <c r="F3845" s="18">
        <v>100000</v>
      </c>
    </row>
    <row r="3846" spans="1:6" x14ac:dyDescent="0.3">
      <c r="A3846" s="17" t="s">
        <v>634</v>
      </c>
      <c r="B3846" s="18">
        <v>10000</v>
      </c>
      <c r="C3846" s="18"/>
      <c r="D3846" s="18"/>
      <c r="E3846" s="18"/>
      <c r="F3846" s="18">
        <v>10000</v>
      </c>
    </row>
    <row r="3847" spans="1:6" x14ac:dyDescent="0.3">
      <c r="A3847" s="17" t="s">
        <v>1900</v>
      </c>
      <c r="B3847" s="18"/>
      <c r="C3847" s="18"/>
      <c r="D3847" s="18"/>
      <c r="E3847" s="18">
        <v>900</v>
      </c>
      <c r="F3847" s="18">
        <v>900</v>
      </c>
    </row>
    <row r="3848" spans="1:6" x14ac:dyDescent="0.3">
      <c r="A3848" s="17" t="s">
        <v>2854</v>
      </c>
      <c r="B3848" s="18"/>
      <c r="C3848" s="18">
        <v>1000</v>
      </c>
      <c r="D3848" s="18"/>
      <c r="E3848" s="18"/>
      <c r="F3848" s="18">
        <v>1000</v>
      </c>
    </row>
    <row r="3849" spans="1:6" x14ac:dyDescent="0.3">
      <c r="A3849" s="17" t="s">
        <v>1126</v>
      </c>
      <c r="B3849" s="18"/>
      <c r="C3849" s="18">
        <v>3000</v>
      </c>
      <c r="D3849" s="18"/>
      <c r="E3849" s="18"/>
      <c r="F3849" s="18">
        <v>3000</v>
      </c>
    </row>
    <row r="3850" spans="1:6" x14ac:dyDescent="0.3">
      <c r="A3850" s="17" t="s">
        <v>3345</v>
      </c>
      <c r="B3850" s="18"/>
      <c r="C3850" s="18"/>
      <c r="D3850" s="18"/>
      <c r="E3850" s="18">
        <v>500</v>
      </c>
      <c r="F3850" s="18">
        <v>500</v>
      </c>
    </row>
    <row r="3851" spans="1:6" x14ac:dyDescent="0.3">
      <c r="A3851" s="17" t="s">
        <v>3860</v>
      </c>
      <c r="B3851" s="18"/>
      <c r="C3851" s="18">
        <v>6000</v>
      </c>
      <c r="D3851" s="18"/>
      <c r="E3851" s="18"/>
      <c r="F3851" s="18">
        <v>6000</v>
      </c>
    </row>
    <row r="3852" spans="1:6" x14ac:dyDescent="0.3">
      <c r="A3852" s="17" t="s">
        <v>1463</v>
      </c>
      <c r="B3852" s="18"/>
      <c r="C3852" s="18"/>
      <c r="D3852" s="18"/>
      <c r="E3852" s="18">
        <v>4000</v>
      </c>
      <c r="F3852" s="18">
        <v>4000</v>
      </c>
    </row>
    <row r="3853" spans="1:6" x14ac:dyDescent="0.3">
      <c r="A3853" s="17" t="s">
        <v>372</v>
      </c>
      <c r="B3853" s="18"/>
      <c r="C3853" s="18"/>
      <c r="D3853" s="18"/>
      <c r="E3853" s="18">
        <v>150000</v>
      </c>
      <c r="F3853" s="18">
        <v>150000</v>
      </c>
    </row>
    <row r="3854" spans="1:6" x14ac:dyDescent="0.3">
      <c r="A3854" s="17" t="s">
        <v>3462</v>
      </c>
      <c r="B3854" s="18"/>
      <c r="C3854" s="18"/>
      <c r="D3854" s="18"/>
      <c r="E3854" s="18">
        <v>10000</v>
      </c>
      <c r="F3854" s="18">
        <v>10000</v>
      </c>
    </row>
    <row r="3855" spans="1:6" x14ac:dyDescent="0.3">
      <c r="A3855" s="17" t="s">
        <v>268</v>
      </c>
      <c r="B3855" s="18"/>
      <c r="C3855" s="18"/>
      <c r="D3855" s="18"/>
      <c r="E3855" s="18">
        <v>9850</v>
      </c>
      <c r="F3855" s="18">
        <v>9850</v>
      </c>
    </row>
    <row r="3856" spans="1:6" x14ac:dyDescent="0.3">
      <c r="A3856" s="17" t="s">
        <v>4076</v>
      </c>
      <c r="B3856" s="18"/>
      <c r="C3856" s="18">
        <v>3000</v>
      </c>
      <c r="D3856" s="18"/>
      <c r="E3856" s="18"/>
      <c r="F3856" s="18">
        <v>3000</v>
      </c>
    </row>
    <row r="3857" spans="1:6" x14ac:dyDescent="0.3">
      <c r="A3857" s="17" t="s">
        <v>3905</v>
      </c>
      <c r="B3857" s="18"/>
      <c r="C3857" s="18">
        <v>750</v>
      </c>
      <c r="D3857" s="18"/>
      <c r="E3857" s="18"/>
      <c r="F3857" s="18">
        <v>750</v>
      </c>
    </row>
    <row r="3858" spans="1:6" x14ac:dyDescent="0.3">
      <c r="A3858" s="17" t="s">
        <v>1360</v>
      </c>
      <c r="B3858" s="18"/>
      <c r="C3858" s="18"/>
      <c r="D3858" s="18"/>
      <c r="E3858" s="18">
        <v>660</v>
      </c>
      <c r="F3858" s="18">
        <v>660</v>
      </c>
    </row>
    <row r="3859" spans="1:6" x14ac:dyDescent="0.3">
      <c r="A3859" s="17" t="s">
        <v>739</v>
      </c>
      <c r="B3859" s="18"/>
      <c r="C3859" s="18"/>
      <c r="D3859" s="18"/>
      <c r="E3859" s="18">
        <v>1500</v>
      </c>
      <c r="F3859" s="18">
        <v>1500</v>
      </c>
    </row>
    <row r="3860" spans="1:6" x14ac:dyDescent="0.3">
      <c r="A3860" s="17" t="s">
        <v>1576</v>
      </c>
      <c r="B3860" s="18">
        <v>10000</v>
      </c>
      <c r="C3860" s="18"/>
      <c r="D3860" s="18"/>
      <c r="E3860" s="18"/>
      <c r="F3860" s="18">
        <v>10000</v>
      </c>
    </row>
    <row r="3861" spans="1:6" x14ac:dyDescent="0.3">
      <c r="A3861" s="17" t="s">
        <v>165</v>
      </c>
      <c r="B3861" s="18"/>
      <c r="C3861" s="18">
        <v>2000000</v>
      </c>
      <c r="D3861" s="18"/>
      <c r="E3861" s="18"/>
      <c r="F3861" s="18">
        <v>2000000</v>
      </c>
    </row>
    <row r="3862" spans="1:6" x14ac:dyDescent="0.3">
      <c r="A3862" s="17" t="s">
        <v>1698</v>
      </c>
      <c r="B3862" s="18"/>
      <c r="C3862" s="18"/>
      <c r="D3862" s="18">
        <v>12500</v>
      </c>
      <c r="E3862" s="18"/>
      <c r="F3862" s="18">
        <v>12500</v>
      </c>
    </row>
    <row r="3863" spans="1:6" x14ac:dyDescent="0.3">
      <c r="A3863" s="17" t="s">
        <v>3960</v>
      </c>
      <c r="B3863" s="18"/>
      <c r="C3863" s="18">
        <v>10000</v>
      </c>
      <c r="D3863" s="18"/>
      <c r="E3863" s="18"/>
      <c r="F3863" s="18">
        <v>10000</v>
      </c>
    </row>
    <row r="3864" spans="1:6" x14ac:dyDescent="0.3">
      <c r="A3864" s="17" t="s">
        <v>3765</v>
      </c>
      <c r="B3864" s="18"/>
      <c r="C3864" s="18"/>
      <c r="D3864" s="18"/>
      <c r="E3864" s="18">
        <v>4000</v>
      </c>
      <c r="F3864" s="18">
        <v>4000</v>
      </c>
    </row>
    <row r="3865" spans="1:6" x14ac:dyDescent="0.3">
      <c r="A3865" s="17" t="s">
        <v>3335</v>
      </c>
      <c r="B3865" s="18"/>
      <c r="C3865" s="18"/>
      <c r="D3865" s="18"/>
      <c r="E3865" s="18">
        <v>5000</v>
      </c>
      <c r="F3865" s="18">
        <v>5000</v>
      </c>
    </row>
    <row r="3866" spans="1:6" x14ac:dyDescent="0.3">
      <c r="A3866" s="17" t="s">
        <v>568</v>
      </c>
      <c r="B3866" s="18"/>
      <c r="C3866" s="18">
        <v>10000</v>
      </c>
      <c r="D3866" s="18"/>
      <c r="E3866" s="18"/>
      <c r="F3866" s="18">
        <v>10000</v>
      </c>
    </row>
    <row r="3867" spans="1:6" x14ac:dyDescent="0.3">
      <c r="A3867" s="17" t="s">
        <v>638</v>
      </c>
      <c r="B3867" s="18">
        <v>100000</v>
      </c>
      <c r="C3867" s="18"/>
      <c r="D3867" s="18"/>
      <c r="E3867" s="18"/>
      <c r="F3867" s="18">
        <v>100000</v>
      </c>
    </row>
    <row r="3868" spans="1:6" x14ac:dyDescent="0.3">
      <c r="A3868" s="17" t="s">
        <v>611</v>
      </c>
      <c r="B3868" s="18">
        <v>13803</v>
      </c>
      <c r="C3868" s="18"/>
      <c r="D3868" s="18"/>
      <c r="E3868" s="18"/>
      <c r="F3868" s="18">
        <v>13803</v>
      </c>
    </row>
    <row r="3869" spans="1:6" x14ac:dyDescent="0.3">
      <c r="A3869" s="17" t="s">
        <v>575</v>
      </c>
      <c r="B3869" s="18"/>
      <c r="C3869" s="18">
        <v>11180</v>
      </c>
      <c r="D3869" s="18"/>
      <c r="E3869" s="18"/>
      <c r="F3869" s="18">
        <v>11180</v>
      </c>
    </row>
    <row r="3870" spans="1:6" x14ac:dyDescent="0.3">
      <c r="A3870" s="17" t="s">
        <v>2133</v>
      </c>
      <c r="B3870" s="18"/>
      <c r="C3870" s="18">
        <v>100000</v>
      </c>
      <c r="D3870" s="18"/>
      <c r="E3870" s="18"/>
      <c r="F3870" s="18">
        <v>100000</v>
      </c>
    </row>
    <row r="3871" spans="1:6" x14ac:dyDescent="0.3">
      <c r="A3871" s="17" t="s">
        <v>2781</v>
      </c>
      <c r="B3871" s="18"/>
      <c r="C3871" s="18"/>
      <c r="D3871" s="18"/>
      <c r="E3871" s="18">
        <v>1250</v>
      </c>
      <c r="F3871" s="18">
        <v>1250</v>
      </c>
    </row>
    <row r="3872" spans="1:6" x14ac:dyDescent="0.3">
      <c r="A3872" s="17" t="s">
        <v>2632</v>
      </c>
      <c r="B3872" s="18"/>
      <c r="C3872" s="18"/>
      <c r="D3872" s="18"/>
      <c r="E3872" s="18">
        <v>1070</v>
      </c>
      <c r="F3872" s="18">
        <v>1070</v>
      </c>
    </row>
    <row r="3873" spans="1:6" x14ac:dyDescent="0.3">
      <c r="A3873" s="17" t="s">
        <v>633</v>
      </c>
      <c r="B3873" s="18">
        <v>20000</v>
      </c>
      <c r="C3873" s="18"/>
      <c r="D3873" s="18"/>
      <c r="E3873" s="18"/>
      <c r="F3873" s="18">
        <v>20000</v>
      </c>
    </row>
    <row r="3874" spans="1:6" x14ac:dyDescent="0.3">
      <c r="A3874" s="17" t="s">
        <v>595</v>
      </c>
      <c r="B3874" s="18"/>
      <c r="C3874" s="18">
        <v>25000</v>
      </c>
      <c r="D3874" s="18"/>
      <c r="E3874" s="18"/>
      <c r="F3874" s="18">
        <v>25000</v>
      </c>
    </row>
    <row r="3875" spans="1:6" x14ac:dyDescent="0.3">
      <c r="A3875" s="17" t="s">
        <v>1513</v>
      </c>
      <c r="B3875" s="18"/>
      <c r="C3875" s="18"/>
      <c r="D3875" s="18"/>
      <c r="E3875" s="18">
        <v>3500</v>
      </c>
      <c r="F3875" s="18">
        <v>3500</v>
      </c>
    </row>
    <row r="3876" spans="1:6" x14ac:dyDescent="0.3">
      <c r="A3876" s="17" t="s">
        <v>5</v>
      </c>
      <c r="B3876" s="18"/>
      <c r="C3876" s="18"/>
      <c r="D3876" s="18"/>
      <c r="E3876" s="18">
        <v>10000</v>
      </c>
      <c r="F3876" s="18">
        <v>10000</v>
      </c>
    </row>
    <row r="3877" spans="1:6" x14ac:dyDescent="0.3">
      <c r="A3877" s="17" t="s">
        <v>1207</v>
      </c>
      <c r="B3877" s="18"/>
      <c r="C3877" s="18"/>
      <c r="D3877" s="18"/>
      <c r="E3877" s="18">
        <v>900</v>
      </c>
      <c r="F3877" s="18">
        <v>900</v>
      </c>
    </row>
    <row r="3878" spans="1:6" x14ac:dyDescent="0.3">
      <c r="A3878" s="17" t="s">
        <v>1070</v>
      </c>
      <c r="B3878" s="18"/>
      <c r="C3878" s="18">
        <v>2200</v>
      </c>
      <c r="D3878" s="18"/>
      <c r="E3878" s="18"/>
      <c r="F3878" s="18">
        <v>2200</v>
      </c>
    </row>
    <row r="3879" spans="1:6" x14ac:dyDescent="0.3">
      <c r="A3879" s="17" t="s">
        <v>3278</v>
      </c>
      <c r="B3879" s="18"/>
      <c r="C3879" s="18"/>
      <c r="D3879" s="18"/>
      <c r="E3879" s="18">
        <v>2500</v>
      </c>
      <c r="F3879" s="18">
        <v>2500</v>
      </c>
    </row>
    <row r="3880" spans="1:6" x14ac:dyDescent="0.3">
      <c r="A3880" s="17" t="s">
        <v>1726</v>
      </c>
      <c r="B3880" s="18"/>
      <c r="C3880" s="18">
        <v>5500</v>
      </c>
      <c r="D3880" s="18"/>
      <c r="E3880" s="18"/>
      <c r="F3880" s="18">
        <v>5500</v>
      </c>
    </row>
    <row r="3881" spans="1:6" x14ac:dyDescent="0.3">
      <c r="A3881" s="17" t="s">
        <v>2668</v>
      </c>
      <c r="B3881" s="18"/>
      <c r="C3881" s="18"/>
      <c r="D3881" s="18"/>
      <c r="E3881" s="18">
        <v>1000</v>
      </c>
      <c r="F3881" s="18">
        <v>1000</v>
      </c>
    </row>
    <row r="3882" spans="1:6" x14ac:dyDescent="0.3">
      <c r="A3882" s="17" t="s">
        <v>43</v>
      </c>
      <c r="B3882" s="18"/>
      <c r="C3882" s="18"/>
      <c r="D3882" s="18"/>
      <c r="E3882" s="18">
        <v>2000</v>
      </c>
      <c r="F3882" s="18">
        <v>2000</v>
      </c>
    </row>
    <row r="3883" spans="1:6" x14ac:dyDescent="0.3">
      <c r="A3883" s="17" t="s">
        <v>2064</v>
      </c>
      <c r="B3883" s="18"/>
      <c r="C3883" s="18"/>
      <c r="D3883" s="18"/>
      <c r="E3883" s="18">
        <v>4000</v>
      </c>
      <c r="F3883" s="18">
        <v>4000</v>
      </c>
    </row>
    <row r="3884" spans="1:6" x14ac:dyDescent="0.3">
      <c r="A3884" s="17" t="s">
        <v>2622</v>
      </c>
      <c r="B3884" s="18"/>
      <c r="C3884" s="18"/>
      <c r="D3884" s="18"/>
      <c r="E3884" s="18">
        <v>1500</v>
      </c>
      <c r="F3884" s="18">
        <v>1500</v>
      </c>
    </row>
    <row r="3885" spans="1:6" x14ac:dyDescent="0.3">
      <c r="A3885" s="17" t="s">
        <v>3012</v>
      </c>
      <c r="B3885" s="18"/>
      <c r="C3885" s="18"/>
      <c r="D3885" s="18"/>
      <c r="E3885" s="18">
        <v>4000</v>
      </c>
      <c r="F3885" s="18">
        <v>4000</v>
      </c>
    </row>
    <row r="3886" spans="1:6" x14ac:dyDescent="0.3">
      <c r="A3886" s="17" t="s">
        <v>2958</v>
      </c>
      <c r="B3886" s="18">
        <v>80000</v>
      </c>
      <c r="C3886" s="18"/>
      <c r="D3886" s="18"/>
      <c r="E3886" s="18"/>
      <c r="F3886" s="18">
        <v>80000</v>
      </c>
    </row>
    <row r="3887" spans="1:6" x14ac:dyDescent="0.3">
      <c r="A3887" s="17" t="s">
        <v>3342</v>
      </c>
      <c r="B3887" s="18"/>
      <c r="C3887" s="18"/>
      <c r="D3887" s="18"/>
      <c r="E3887" s="18">
        <v>6000</v>
      </c>
      <c r="F3887" s="18">
        <v>6000</v>
      </c>
    </row>
    <row r="3888" spans="1:6" x14ac:dyDescent="0.3">
      <c r="A3888" s="17" t="s">
        <v>3461</v>
      </c>
      <c r="B3888" s="18"/>
      <c r="C3888" s="18"/>
      <c r="D3888" s="18"/>
      <c r="E3888" s="18">
        <v>250</v>
      </c>
      <c r="F3888" s="18">
        <v>250</v>
      </c>
    </row>
    <row r="3889" spans="1:6" x14ac:dyDescent="0.3">
      <c r="A3889" s="17" t="s">
        <v>1553</v>
      </c>
      <c r="B3889" s="18"/>
      <c r="C3889" s="18">
        <v>4300</v>
      </c>
      <c r="D3889" s="18"/>
      <c r="E3889" s="18"/>
      <c r="F3889" s="18">
        <v>4300</v>
      </c>
    </row>
    <row r="3890" spans="1:6" x14ac:dyDescent="0.3">
      <c r="A3890" s="17" t="s">
        <v>3114</v>
      </c>
      <c r="B3890" s="18"/>
      <c r="C3890" s="18">
        <v>75000</v>
      </c>
      <c r="D3890" s="18"/>
      <c r="E3890" s="18"/>
      <c r="F3890" s="18">
        <v>75000</v>
      </c>
    </row>
    <row r="3891" spans="1:6" x14ac:dyDescent="0.3">
      <c r="A3891" s="17" t="s">
        <v>3126</v>
      </c>
      <c r="B3891" s="18">
        <v>25000</v>
      </c>
      <c r="C3891" s="18"/>
      <c r="D3891" s="18"/>
      <c r="E3891" s="18"/>
      <c r="F3891" s="18">
        <v>25000</v>
      </c>
    </row>
    <row r="3892" spans="1:6" x14ac:dyDescent="0.3">
      <c r="A3892" s="17" t="s">
        <v>2529</v>
      </c>
      <c r="B3892" s="18"/>
      <c r="C3892" s="18"/>
      <c r="D3892" s="18"/>
      <c r="E3892" s="18">
        <v>6000</v>
      </c>
      <c r="F3892" s="18">
        <v>6000</v>
      </c>
    </row>
    <row r="3893" spans="1:6" x14ac:dyDescent="0.3">
      <c r="A3893" s="17" t="s">
        <v>1109</v>
      </c>
      <c r="B3893" s="18"/>
      <c r="C3893" s="18">
        <v>25000</v>
      </c>
      <c r="D3893" s="18"/>
      <c r="E3893" s="18"/>
      <c r="F3893" s="18">
        <v>25000</v>
      </c>
    </row>
    <row r="3894" spans="1:6" x14ac:dyDescent="0.3">
      <c r="A3894" s="17" t="s">
        <v>3084</v>
      </c>
      <c r="B3894" s="18"/>
      <c r="C3894" s="18">
        <v>4059</v>
      </c>
      <c r="D3894" s="18"/>
      <c r="E3894" s="18"/>
      <c r="F3894" s="18">
        <v>4059</v>
      </c>
    </row>
    <row r="3895" spans="1:6" x14ac:dyDescent="0.3">
      <c r="A3895" s="17" t="s">
        <v>1539</v>
      </c>
      <c r="B3895" s="18"/>
      <c r="C3895" s="18"/>
      <c r="D3895" s="18"/>
      <c r="E3895" s="18">
        <v>7000</v>
      </c>
      <c r="F3895" s="18">
        <v>7000</v>
      </c>
    </row>
    <row r="3896" spans="1:6" x14ac:dyDescent="0.3">
      <c r="A3896" s="17" t="s">
        <v>360</v>
      </c>
      <c r="B3896" s="18"/>
      <c r="C3896" s="18"/>
      <c r="D3896" s="18"/>
      <c r="E3896" s="18">
        <v>24200</v>
      </c>
      <c r="F3896" s="18">
        <v>24200</v>
      </c>
    </row>
    <row r="3897" spans="1:6" x14ac:dyDescent="0.3">
      <c r="A3897" s="17" t="s">
        <v>576</v>
      </c>
      <c r="B3897" s="18"/>
      <c r="C3897" s="18">
        <v>60000</v>
      </c>
      <c r="D3897" s="18"/>
      <c r="E3897" s="18"/>
      <c r="F3897" s="18">
        <v>60000</v>
      </c>
    </row>
    <row r="3898" spans="1:6" x14ac:dyDescent="0.3">
      <c r="A3898" s="17" t="s">
        <v>577</v>
      </c>
      <c r="B3898" s="18"/>
      <c r="C3898" s="18">
        <v>80000</v>
      </c>
      <c r="D3898" s="18"/>
      <c r="E3898" s="18"/>
      <c r="F3898" s="18">
        <v>80000</v>
      </c>
    </row>
    <row r="3899" spans="1:6" x14ac:dyDescent="0.3">
      <c r="A3899" s="17" t="s">
        <v>1598</v>
      </c>
      <c r="B3899" s="18"/>
      <c r="C3899" s="18">
        <v>15000</v>
      </c>
      <c r="D3899" s="18"/>
      <c r="E3899" s="18"/>
      <c r="F3899" s="18">
        <v>15000</v>
      </c>
    </row>
    <row r="3900" spans="1:6" x14ac:dyDescent="0.3">
      <c r="A3900" s="17" t="s">
        <v>3969</v>
      </c>
      <c r="B3900" s="18"/>
      <c r="C3900" s="18">
        <v>1000</v>
      </c>
      <c r="D3900" s="18"/>
      <c r="E3900" s="18"/>
      <c r="F3900" s="18">
        <v>1000</v>
      </c>
    </row>
    <row r="3901" spans="1:6" x14ac:dyDescent="0.3">
      <c r="A3901" s="17" t="s">
        <v>1898</v>
      </c>
      <c r="B3901" s="18"/>
      <c r="C3901" s="18"/>
      <c r="D3901" s="18"/>
      <c r="E3901" s="18">
        <v>6350</v>
      </c>
      <c r="F3901" s="18">
        <v>6350</v>
      </c>
    </row>
    <row r="3902" spans="1:6" x14ac:dyDescent="0.3">
      <c r="A3902" s="17" t="s">
        <v>3565</v>
      </c>
      <c r="B3902" s="18"/>
      <c r="C3902" s="18"/>
      <c r="D3902" s="18"/>
      <c r="E3902" s="18">
        <v>2000</v>
      </c>
      <c r="F3902" s="18">
        <v>2000</v>
      </c>
    </row>
    <row r="3903" spans="1:6" x14ac:dyDescent="0.3">
      <c r="A3903" s="17" t="s">
        <v>835</v>
      </c>
      <c r="B3903" s="18"/>
      <c r="C3903" s="18"/>
      <c r="D3903" s="18"/>
      <c r="E3903" s="18">
        <v>5500</v>
      </c>
      <c r="F3903" s="18">
        <v>5500</v>
      </c>
    </row>
    <row r="3904" spans="1:6" x14ac:dyDescent="0.3">
      <c r="A3904" s="17" t="s">
        <v>1785</v>
      </c>
      <c r="B3904" s="18"/>
      <c r="C3904" s="18">
        <v>5000</v>
      </c>
      <c r="D3904" s="18"/>
      <c r="E3904" s="18"/>
      <c r="F3904" s="18">
        <v>5000</v>
      </c>
    </row>
    <row r="3905" spans="1:6" x14ac:dyDescent="0.3">
      <c r="A3905" s="17" t="s">
        <v>3946</v>
      </c>
      <c r="B3905" s="18"/>
      <c r="C3905" s="18">
        <v>10000</v>
      </c>
      <c r="D3905" s="18"/>
      <c r="E3905" s="18"/>
      <c r="F3905" s="18">
        <v>10000</v>
      </c>
    </row>
    <row r="3906" spans="1:6" x14ac:dyDescent="0.3">
      <c r="A3906" s="17" t="s">
        <v>803</v>
      </c>
      <c r="B3906" s="18"/>
      <c r="C3906" s="18"/>
      <c r="D3906" s="18"/>
      <c r="E3906" s="18">
        <v>6000</v>
      </c>
      <c r="F3906" s="18">
        <v>6000</v>
      </c>
    </row>
    <row r="3907" spans="1:6" x14ac:dyDescent="0.3">
      <c r="A3907" s="17" t="s">
        <v>2575</v>
      </c>
      <c r="B3907" s="18">
        <v>85000</v>
      </c>
      <c r="C3907" s="18"/>
      <c r="D3907" s="18"/>
      <c r="E3907" s="18"/>
      <c r="F3907" s="18">
        <v>85000</v>
      </c>
    </row>
    <row r="3908" spans="1:6" x14ac:dyDescent="0.3">
      <c r="A3908" s="17" t="s">
        <v>2444</v>
      </c>
      <c r="B3908" s="18"/>
      <c r="C3908" s="18"/>
      <c r="D3908" s="18"/>
      <c r="E3908" s="18">
        <v>20000</v>
      </c>
      <c r="F3908" s="18">
        <v>20000</v>
      </c>
    </row>
    <row r="3909" spans="1:6" x14ac:dyDescent="0.3">
      <c r="A3909" s="17" t="s">
        <v>1984</v>
      </c>
      <c r="B3909" s="18"/>
      <c r="C3909" s="18">
        <v>33000</v>
      </c>
      <c r="D3909" s="18"/>
      <c r="E3909" s="18"/>
      <c r="F3909" s="18">
        <v>33000</v>
      </c>
    </row>
    <row r="3910" spans="1:6" x14ac:dyDescent="0.3">
      <c r="A3910" s="17" t="s">
        <v>2004</v>
      </c>
      <c r="B3910" s="18"/>
      <c r="C3910" s="18"/>
      <c r="D3910" s="18"/>
      <c r="E3910" s="18">
        <v>500</v>
      </c>
      <c r="F3910" s="18">
        <v>500</v>
      </c>
    </row>
    <row r="3911" spans="1:6" x14ac:dyDescent="0.3">
      <c r="A3911" s="17" t="s">
        <v>3840</v>
      </c>
      <c r="B3911" s="18"/>
      <c r="C3911" s="18">
        <v>5000</v>
      </c>
      <c r="D3911" s="18"/>
      <c r="E3911" s="18"/>
      <c r="F3911" s="18">
        <v>5000</v>
      </c>
    </row>
    <row r="3912" spans="1:6" x14ac:dyDescent="0.3">
      <c r="A3912" s="17" t="s">
        <v>2396</v>
      </c>
      <c r="B3912" s="18">
        <v>33000</v>
      </c>
      <c r="C3912" s="18"/>
      <c r="D3912" s="18"/>
      <c r="E3912" s="18"/>
      <c r="F3912" s="18">
        <v>33000</v>
      </c>
    </row>
    <row r="3913" spans="1:6" x14ac:dyDescent="0.3">
      <c r="A3913" s="17" t="s">
        <v>1795</v>
      </c>
      <c r="B3913" s="18"/>
      <c r="C3913" s="18">
        <v>9000</v>
      </c>
      <c r="D3913" s="18"/>
      <c r="E3913" s="18"/>
      <c r="F3913" s="18">
        <v>9000</v>
      </c>
    </row>
    <row r="3914" spans="1:6" x14ac:dyDescent="0.3">
      <c r="A3914" s="17" t="s">
        <v>3466</v>
      </c>
      <c r="B3914" s="18"/>
      <c r="C3914" s="18"/>
      <c r="D3914" s="18"/>
      <c r="E3914" s="18">
        <v>3000</v>
      </c>
      <c r="F3914" s="18">
        <v>3000</v>
      </c>
    </row>
    <row r="3915" spans="1:6" x14ac:dyDescent="0.3">
      <c r="A3915" s="17" t="s">
        <v>1667</v>
      </c>
      <c r="B3915" s="18"/>
      <c r="C3915" s="18"/>
      <c r="D3915" s="18"/>
      <c r="E3915" s="18">
        <v>2500</v>
      </c>
      <c r="F3915" s="18">
        <v>2500</v>
      </c>
    </row>
    <row r="3916" spans="1:6" x14ac:dyDescent="0.3">
      <c r="A3916" s="17" t="s">
        <v>3166</v>
      </c>
      <c r="B3916" s="18"/>
      <c r="C3916" s="18"/>
      <c r="D3916" s="18"/>
      <c r="E3916" s="18">
        <v>35000</v>
      </c>
      <c r="F3916" s="18">
        <v>35000</v>
      </c>
    </row>
    <row r="3917" spans="1:6" x14ac:dyDescent="0.3">
      <c r="A3917" s="17" t="s">
        <v>3736</v>
      </c>
      <c r="B3917" s="18"/>
      <c r="C3917" s="18">
        <v>4000</v>
      </c>
      <c r="D3917" s="18"/>
      <c r="E3917" s="18"/>
      <c r="F3917" s="18">
        <v>4000</v>
      </c>
    </row>
    <row r="3918" spans="1:6" x14ac:dyDescent="0.3">
      <c r="A3918" s="17" t="s">
        <v>1014</v>
      </c>
      <c r="B3918" s="18">
        <v>25000</v>
      </c>
      <c r="C3918" s="18"/>
      <c r="D3918" s="18"/>
      <c r="E3918" s="18"/>
      <c r="F3918" s="18">
        <v>25000</v>
      </c>
    </row>
    <row r="3919" spans="1:6" x14ac:dyDescent="0.3">
      <c r="A3919" s="17" t="s">
        <v>2740</v>
      </c>
      <c r="B3919" s="18"/>
      <c r="C3919" s="18"/>
      <c r="D3919" s="18"/>
      <c r="E3919" s="18">
        <v>300</v>
      </c>
      <c r="F3919" s="18">
        <v>300</v>
      </c>
    </row>
    <row r="3920" spans="1:6" x14ac:dyDescent="0.3">
      <c r="A3920" s="17" t="s">
        <v>3892</v>
      </c>
      <c r="B3920" s="18"/>
      <c r="C3920" s="18">
        <v>1000</v>
      </c>
      <c r="D3920" s="18"/>
      <c r="E3920" s="18"/>
      <c r="F3920" s="18">
        <v>1000</v>
      </c>
    </row>
    <row r="3921" spans="1:6" x14ac:dyDescent="0.3">
      <c r="A3921" s="17" t="s">
        <v>527</v>
      </c>
      <c r="B3921" s="18"/>
      <c r="C3921" s="18"/>
      <c r="D3921" s="18"/>
      <c r="E3921" s="18">
        <v>1500</v>
      </c>
      <c r="F3921" s="18">
        <v>1500</v>
      </c>
    </row>
    <row r="3922" spans="1:6" x14ac:dyDescent="0.3">
      <c r="A3922" s="17" t="s">
        <v>1084</v>
      </c>
      <c r="B3922" s="18"/>
      <c r="C3922" s="18">
        <v>50000</v>
      </c>
      <c r="D3922" s="18"/>
      <c r="E3922" s="18"/>
      <c r="F3922" s="18">
        <v>50000</v>
      </c>
    </row>
    <row r="3923" spans="1:6" x14ac:dyDescent="0.3">
      <c r="A3923" s="17" t="s">
        <v>342</v>
      </c>
      <c r="B3923" s="18"/>
      <c r="C3923" s="18"/>
      <c r="D3923" s="18"/>
      <c r="E3923" s="18">
        <v>3500</v>
      </c>
      <c r="F3923" s="18">
        <v>3500</v>
      </c>
    </row>
    <row r="3924" spans="1:6" x14ac:dyDescent="0.3">
      <c r="A3924" s="17" t="s">
        <v>3360</v>
      </c>
      <c r="B3924" s="18"/>
      <c r="C3924" s="18"/>
      <c r="D3924" s="18"/>
      <c r="E3924" s="18">
        <v>5000</v>
      </c>
      <c r="F3924" s="18">
        <v>5000</v>
      </c>
    </row>
    <row r="3925" spans="1:6" x14ac:dyDescent="0.3">
      <c r="A3925" s="17" t="s">
        <v>89</v>
      </c>
      <c r="B3925" s="18"/>
      <c r="C3925" s="18"/>
      <c r="D3925" s="18"/>
      <c r="E3925" s="18">
        <v>2500</v>
      </c>
      <c r="F3925" s="18">
        <v>2500</v>
      </c>
    </row>
    <row r="3926" spans="1:6" x14ac:dyDescent="0.3">
      <c r="A3926" s="17" t="s">
        <v>3623</v>
      </c>
      <c r="B3926" s="18"/>
      <c r="C3926" s="18"/>
      <c r="D3926" s="18"/>
      <c r="E3926" s="18">
        <v>3000</v>
      </c>
      <c r="F3926" s="18">
        <v>3000</v>
      </c>
    </row>
    <row r="3927" spans="1:6" x14ac:dyDescent="0.3">
      <c r="A3927" s="17" t="s">
        <v>118</v>
      </c>
      <c r="B3927" s="18"/>
      <c r="C3927" s="18"/>
      <c r="D3927" s="18"/>
      <c r="E3927" s="18">
        <v>3500</v>
      </c>
      <c r="F3927" s="18">
        <v>3500</v>
      </c>
    </row>
    <row r="3928" spans="1:6" x14ac:dyDescent="0.3">
      <c r="A3928" s="17" t="s">
        <v>1232</v>
      </c>
      <c r="B3928" s="18">
        <v>5000</v>
      </c>
      <c r="C3928" s="18"/>
      <c r="D3928" s="18"/>
      <c r="E3928" s="18"/>
      <c r="F3928" s="18">
        <v>5000</v>
      </c>
    </row>
    <row r="3929" spans="1:6" x14ac:dyDescent="0.3">
      <c r="A3929" s="17" t="s">
        <v>1065</v>
      </c>
      <c r="B3929" s="18"/>
      <c r="C3929" s="18">
        <v>90000</v>
      </c>
      <c r="D3929" s="18"/>
      <c r="E3929" s="18"/>
      <c r="F3929" s="18">
        <v>90000</v>
      </c>
    </row>
    <row r="3930" spans="1:6" x14ac:dyDescent="0.3">
      <c r="A3930" s="17" t="s">
        <v>2495</v>
      </c>
      <c r="B3930" s="18"/>
      <c r="C3930" s="18"/>
      <c r="D3930" s="18"/>
      <c r="E3930" s="18">
        <v>1500</v>
      </c>
      <c r="F3930" s="18">
        <v>1500</v>
      </c>
    </row>
    <row r="3931" spans="1:6" x14ac:dyDescent="0.3">
      <c r="A3931" s="17" t="s">
        <v>806</v>
      </c>
      <c r="B3931" s="18"/>
      <c r="C3931" s="18"/>
      <c r="D3931" s="18"/>
      <c r="E3931" s="18">
        <v>3000</v>
      </c>
      <c r="F3931" s="18">
        <v>3000</v>
      </c>
    </row>
    <row r="3932" spans="1:6" x14ac:dyDescent="0.3">
      <c r="A3932" s="17" t="s">
        <v>3428</v>
      </c>
      <c r="B3932" s="18"/>
      <c r="C3932" s="18"/>
      <c r="D3932" s="18"/>
      <c r="E3932" s="18">
        <v>150</v>
      </c>
      <c r="F3932" s="18">
        <v>150</v>
      </c>
    </row>
    <row r="3933" spans="1:6" x14ac:dyDescent="0.3">
      <c r="A3933" s="17" t="s">
        <v>2389</v>
      </c>
      <c r="B3933" s="18">
        <v>37000</v>
      </c>
      <c r="C3933" s="18"/>
      <c r="D3933" s="18"/>
      <c r="E3933" s="18"/>
      <c r="F3933" s="18">
        <v>37000</v>
      </c>
    </row>
    <row r="3934" spans="1:6" x14ac:dyDescent="0.3">
      <c r="A3934" s="17" t="s">
        <v>3303</v>
      </c>
      <c r="B3934" s="18"/>
      <c r="C3934" s="18"/>
      <c r="D3934" s="18"/>
      <c r="E3934" s="18">
        <v>1800</v>
      </c>
      <c r="F3934" s="18">
        <v>1800</v>
      </c>
    </row>
    <row r="3935" spans="1:6" x14ac:dyDescent="0.3">
      <c r="A3935" s="17" t="s">
        <v>3349</v>
      </c>
      <c r="B3935" s="18"/>
      <c r="C3935" s="18"/>
      <c r="D3935" s="18"/>
      <c r="E3935" s="18">
        <v>3500</v>
      </c>
      <c r="F3935" s="18">
        <v>3500</v>
      </c>
    </row>
    <row r="3936" spans="1:6" x14ac:dyDescent="0.3">
      <c r="A3936" s="17" t="s">
        <v>687</v>
      </c>
      <c r="B3936" s="18"/>
      <c r="C3936" s="18">
        <v>500000</v>
      </c>
      <c r="D3936" s="18"/>
      <c r="E3936" s="18"/>
      <c r="F3936" s="18">
        <v>500000</v>
      </c>
    </row>
    <row r="3937" spans="1:6" x14ac:dyDescent="0.3">
      <c r="A3937" s="17" t="s">
        <v>650</v>
      </c>
      <c r="B3937" s="18"/>
      <c r="C3937" s="18"/>
      <c r="D3937" s="18"/>
      <c r="E3937" s="18">
        <v>2500</v>
      </c>
      <c r="F3937" s="18">
        <v>2500</v>
      </c>
    </row>
    <row r="3938" spans="1:6" x14ac:dyDescent="0.3">
      <c r="A3938" s="17" t="s">
        <v>2540</v>
      </c>
      <c r="B3938" s="18"/>
      <c r="C3938" s="18"/>
      <c r="D3938" s="18"/>
      <c r="E3938" s="18">
        <v>2500</v>
      </c>
      <c r="F3938" s="18">
        <v>2500</v>
      </c>
    </row>
    <row r="3939" spans="1:6" x14ac:dyDescent="0.3">
      <c r="A3939" s="17" t="s">
        <v>1060</v>
      </c>
      <c r="B3939" s="18">
        <v>1100</v>
      </c>
      <c r="C3939" s="18"/>
      <c r="D3939" s="18"/>
      <c r="E3939" s="18"/>
      <c r="F3939" s="18">
        <v>1100</v>
      </c>
    </row>
    <row r="3940" spans="1:6" x14ac:dyDescent="0.3">
      <c r="A3940" s="17" t="s">
        <v>3000</v>
      </c>
      <c r="B3940" s="18"/>
      <c r="C3940" s="18"/>
      <c r="D3940" s="18"/>
      <c r="E3940" s="18">
        <v>500</v>
      </c>
      <c r="F3940" s="18">
        <v>500</v>
      </c>
    </row>
    <row r="3941" spans="1:6" x14ac:dyDescent="0.3">
      <c r="A3941" s="17" t="s">
        <v>3405</v>
      </c>
      <c r="B3941" s="18"/>
      <c r="C3941" s="18"/>
      <c r="D3941" s="18"/>
      <c r="E3941" s="18">
        <v>10000</v>
      </c>
      <c r="F3941" s="18">
        <v>10000</v>
      </c>
    </row>
    <row r="3942" spans="1:6" x14ac:dyDescent="0.3">
      <c r="A3942" s="17" t="s">
        <v>3575</v>
      </c>
      <c r="B3942" s="18"/>
      <c r="C3942" s="18"/>
      <c r="D3942" s="18"/>
      <c r="E3942" s="18">
        <v>100</v>
      </c>
      <c r="F3942" s="18">
        <v>100</v>
      </c>
    </row>
    <row r="3943" spans="1:6" x14ac:dyDescent="0.3">
      <c r="A3943" s="17" t="s">
        <v>2156</v>
      </c>
      <c r="B3943" s="18"/>
      <c r="C3943" s="18">
        <v>5000</v>
      </c>
      <c r="D3943" s="18"/>
      <c r="E3943" s="18"/>
      <c r="F3943" s="18">
        <v>5000</v>
      </c>
    </row>
    <row r="3944" spans="1:6" x14ac:dyDescent="0.3">
      <c r="A3944" s="17" t="s">
        <v>58</v>
      </c>
      <c r="B3944" s="18"/>
      <c r="C3944" s="18"/>
      <c r="D3944" s="18"/>
      <c r="E3944" s="18">
        <v>8000</v>
      </c>
      <c r="F3944" s="18">
        <v>8000</v>
      </c>
    </row>
    <row r="3945" spans="1:6" x14ac:dyDescent="0.3">
      <c r="A3945" s="17" t="s">
        <v>1308</v>
      </c>
      <c r="B3945" s="18">
        <v>50000</v>
      </c>
      <c r="C3945" s="18"/>
      <c r="D3945" s="18"/>
      <c r="E3945" s="18"/>
      <c r="F3945" s="18">
        <v>50000</v>
      </c>
    </row>
    <row r="3946" spans="1:6" x14ac:dyDescent="0.3">
      <c r="A3946" s="17" t="s">
        <v>698</v>
      </c>
      <c r="B3946" s="18"/>
      <c r="C3946" s="18">
        <v>5000</v>
      </c>
      <c r="D3946" s="18"/>
      <c r="E3946" s="18"/>
      <c r="F3946" s="18">
        <v>5000</v>
      </c>
    </row>
    <row r="3947" spans="1:6" x14ac:dyDescent="0.3">
      <c r="A3947" s="17" t="s">
        <v>3617</v>
      </c>
      <c r="B3947" s="18"/>
      <c r="C3947" s="18"/>
      <c r="D3947" s="18"/>
      <c r="E3947" s="18">
        <v>1000</v>
      </c>
      <c r="F3947" s="18">
        <v>1000</v>
      </c>
    </row>
    <row r="3948" spans="1:6" x14ac:dyDescent="0.3">
      <c r="A3948" s="17" t="s">
        <v>2621</v>
      </c>
      <c r="B3948" s="18"/>
      <c r="C3948" s="18"/>
      <c r="D3948" s="18"/>
      <c r="E3948" s="18">
        <v>15000</v>
      </c>
      <c r="F3948" s="18">
        <v>15000</v>
      </c>
    </row>
    <row r="3949" spans="1:6" x14ac:dyDescent="0.3">
      <c r="A3949" s="17" t="s">
        <v>1343</v>
      </c>
      <c r="B3949" s="18">
        <v>50000</v>
      </c>
      <c r="C3949" s="18"/>
      <c r="D3949" s="18"/>
      <c r="E3949" s="18"/>
      <c r="F3949" s="18">
        <v>50000</v>
      </c>
    </row>
    <row r="3950" spans="1:6" x14ac:dyDescent="0.3">
      <c r="A3950" s="17" t="s">
        <v>639</v>
      </c>
      <c r="B3950" s="18">
        <v>200000</v>
      </c>
      <c r="C3950" s="18"/>
      <c r="D3950" s="18"/>
      <c r="E3950" s="18"/>
      <c r="F3950" s="18">
        <v>200000</v>
      </c>
    </row>
    <row r="3951" spans="1:6" x14ac:dyDescent="0.3">
      <c r="A3951" s="17" t="s">
        <v>2134</v>
      </c>
      <c r="B3951" s="18"/>
      <c r="C3951" s="18">
        <v>1000</v>
      </c>
      <c r="D3951" s="18"/>
      <c r="E3951" s="18"/>
      <c r="F3951" s="18">
        <v>1000</v>
      </c>
    </row>
    <row r="3952" spans="1:6" x14ac:dyDescent="0.3">
      <c r="A3952" s="17" t="s">
        <v>3750</v>
      </c>
      <c r="B3952" s="18"/>
      <c r="C3952" s="18"/>
      <c r="D3952" s="18"/>
      <c r="E3952" s="18">
        <v>5000</v>
      </c>
      <c r="F3952" s="18">
        <v>5000</v>
      </c>
    </row>
    <row r="3953" spans="1:6" x14ac:dyDescent="0.3">
      <c r="A3953" s="17" t="s">
        <v>993</v>
      </c>
      <c r="B3953" s="18"/>
      <c r="C3953" s="18">
        <v>100000</v>
      </c>
      <c r="D3953" s="18"/>
      <c r="E3953" s="18"/>
      <c r="F3953" s="18">
        <v>100000</v>
      </c>
    </row>
    <row r="3954" spans="1:6" x14ac:dyDescent="0.3">
      <c r="A3954" s="17" t="s">
        <v>2437</v>
      </c>
      <c r="B3954" s="18"/>
      <c r="C3954" s="18">
        <v>117000</v>
      </c>
      <c r="D3954" s="18"/>
      <c r="E3954" s="18"/>
      <c r="F3954" s="18">
        <v>117000</v>
      </c>
    </row>
    <row r="3955" spans="1:6" x14ac:dyDescent="0.3">
      <c r="A3955" s="17" t="s">
        <v>3396</v>
      </c>
      <c r="B3955" s="18"/>
      <c r="C3955" s="18"/>
      <c r="D3955" s="18"/>
      <c r="E3955" s="18">
        <v>250</v>
      </c>
      <c r="F3955" s="18">
        <v>250</v>
      </c>
    </row>
    <row r="3956" spans="1:6" x14ac:dyDescent="0.3">
      <c r="A3956" s="17" t="s">
        <v>588</v>
      </c>
      <c r="B3956" s="18"/>
      <c r="C3956" s="18">
        <v>30000</v>
      </c>
      <c r="D3956" s="18"/>
      <c r="E3956" s="18"/>
      <c r="F3956" s="18">
        <v>30000</v>
      </c>
    </row>
    <row r="3957" spans="1:6" x14ac:dyDescent="0.3">
      <c r="A3957" s="17" t="s">
        <v>3217</v>
      </c>
      <c r="B3957" s="18"/>
      <c r="C3957" s="18"/>
      <c r="D3957" s="18"/>
      <c r="E3957" s="18">
        <v>4500</v>
      </c>
      <c r="F3957" s="18">
        <v>4500</v>
      </c>
    </row>
    <row r="3958" spans="1:6" x14ac:dyDescent="0.3">
      <c r="A3958" s="17" t="s">
        <v>533</v>
      </c>
      <c r="B3958" s="18"/>
      <c r="C3958" s="18"/>
      <c r="D3958" s="18"/>
      <c r="E3958" s="18">
        <v>10000</v>
      </c>
      <c r="F3958" s="18">
        <v>10000</v>
      </c>
    </row>
    <row r="3959" spans="1:6" x14ac:dyDescent="0.3">
      <c r="A3959" s="17" t="s">
        <v>4080</v>
      </c>
      <c r="B3959" s="18"/>
      <c r="C3959" s="18">
        <v>3000</v>
      </c>
      <c r="D3959" s="18"/>
      <c r="E3959" s="18"/>
      <c r="F3959" s="18">
        <v>3000</v>
      </c>
    </row>
    <row r="3960" spans="1:6" x14ac:dyDescent="0.3">
      <c r="A3960" s="17" t="s">
        <v>2245</v>
      </c>
      <c r="B3960" s="18"/>
      <c r="C3960" s="18"/>
      <c r="D3960" s="18"/>
      <c r="E3960" s="18">
        <v>5000</v>
      </c>
      <c r="F3960" s="18">
        <v>5000</v>
      </c>
    </row>
    <row r="3961" spans="1:6" x14ac:dyDescent="0.3">
      <c r="A3961" s="17" t="s">
        <v>1149</v>
      </c>
      <c r="B3961" s="18"/>
      <c r="C3961" s="18">
        <v>15000</v>
      </c>
      <c r="D3961" s="18"/>
      <c r="E3961" s="18"/>
      <c r="F3961" s="18">
        <v>15000</v>
      </c>
    </row>
    <row r="3962" spans="1:6" x14ac:dyDescent="0.3">
      <c r="A3962" s="17" t="s">
        <v>2412</v>
      </c>
      <c r="B3962" s="18"/>
      <c r="C3962" s="18">
        <v>25000</v>
      </c>
      <c r="D3962" s="18"/>
      <c r="E3962" s="18"/>
      <c r="F3962" s="18">
        <v>25000</v>
      </c>
    </row>
    <row r="3963" spans="1:6" x14ac:dyDescent="0.3">
      <c r="A3963" s="17" t="s">
        <v>1745</v>
      </c>
      <c r="B3963" s="18"/>
      <c r="C3963" s="18"/>
      <c r="D3963" s="18"/>
      <c r="E3963" s="18">
        <v>5500</v>
      </c>
      <c r="F3963" s="18">
        <v>5500</v>
      </c>
    </row>
    <row r="3964" spans="1:6" x14ac:dyDescent="0.3">
      <c r="A3964" s="17" t="s">
        <v>1440</v>
      </c>
      <c r="B3964" s="18"/>
      <c r="C3964" s="18">
        <v>2725</v>
      </c>
      <c r="D3964" s="18"/>
      <c r="E3964" s="18"/>
      <c r="F3964" s="18">
        <v>2725</v>
      </c>
    </row>
    <row r="3965" spans="1:6" x14ac:dyDescent="0.3">
      <c r="A3965" s="17" t="s">
        <v>2678</v>
      </c>
      <c r="B3965" s="18"/>
      <c r="C3965" s="18">
        <v>8000000</v>
      </c>
      <c r="D3965" s="18"/>
      <c r="E3965" s="18"/>
      <c r="F3965" s="18">
        <v>8000000</v>
      </c>
    </row>
    <row r="3966" spans="1:6" x14ac:dyDescent="0.3">
      <c r="A3966" s="17" t="s">
        <v>3848</v>
      </c>
      <c r="B3966" s="18"/>
      <c r="C3966" s="18">
        <v>2500</v>
      </c>
      <c r="D3966" s="18"/>
      <c r="E3966" s="18"/>
      <c r="F3966" s="18">
        <v>2500</v>
      </c>
    </row>
    <row r="3967" spans="1:6" x14ac:dyDescent="0.3">
      <c r="A3967" s="17" t="s">
        <v>3159</v>
      </c>
      <c r="B3967" s="18"/>
      <c r="C3967" s="18"/>
      <c r="D3967" s="18"/>
      <c r="E3967" s="18">
        <v>1500</v>
      </c>
      <c r="F3967" s="18">
        <v>1500</v>
      </c>
    </row>
    <row r="3968" spans="1:6" x14ac:dyDescent="0.3">
      <c r="A3968" s="17" t="s">
        <v>1467</v>
      </c>
      <c r="B3968" s="18"/>
      <c r="C3968" s="18"/>
      <c r="D3968" s="18"/>
      <c r="E3968" s="18">
        <v>16000</v>
      </c>
      <c r="F3968" s="18">
        <v>16000</v>
      </c>
    </row>
    <row r="3969" spans="1:6" x14ac:dyDescent="0.3">
      <c r="A3969" s="17" t="s">
        <v>1355</v>
      </c>
      <c r="B3969" s="18"/>
      <c r="C3969" s="18"/>
      <c r="D3969" s="18"/>
      <c r="E3969" s="18">
        <v>1200</v>
      </c>
      <c r="F3969" s="18">
        <v>1200</v>
      </c>
    </row>
    <row r="3970" spans="1:6" x14ac:dyDescent="0.3">
      <c r="A3970" s="17" t="s">
        <v>1537</v>
      </c>
      <c r="B3970" s="18"/>
      <c r="C3970" s="18"/>
      <c r="D3970" s="18"/>
      <c r="E3970" s="18">
        <v>12000</v>
      </c>
      <c r="F3970" s="18">
        <v>12000</v>
      </c>
    </row>
    <row r="3971" spans="1:6" x14ac:dyDescent="0.3">
      <c r="A3971" s="17" t="s">
        <v>622</v>
      </c>
      <c r="B3971" s="18">
        <v>25000</v>
      </c>
      <c r="C3971" s="18"/>
      <c r="D3971" s="18"/>
      <c r="E3971" s="18"/>
      <c r="F3971" s="18">
        <v>25000</v>
      </c>
    </row>
    <row r="3972" spans="1:6" x14ac:dyDescent="0.3">
      <c r="A3972" s="17" t="s">
        <v>4015</v>
      </c>
      <c r="B3972" s="18"/>
      <c r="C3972" s="18">
        <v>3500</v>
      </c>
      <c r="D3972" s="18"/>
      <c r="E3972" s="18"/>
      <c r="F3972" s="18">
        <v>3500</v>
      </c>
    </row>
    <row r="3973" spans="1:6" x14ac:dyDescent="0.3">
      <c r="A3973" s="17" t="s">
        <v>1638</v>
      </c>
      <c r="B3973" s="18"/>
      <c r="C3973" s="18"/>
      <c r="D3973" s="18"/>
      <c r="E3973" s="18">
        <v>500</v>
      </c>
      <c r="F3973" s="18">
        <v>500</v>
      </c>
    </row>
    <row r="3974" spans="1:6" x14ac:dyDescent="0.3">
      <c r="A3974" s="17" t="s">
        <v>1399</v>
      </c>
      <c r="B3974" s="18"/>
      <c r="C3974" s="18"/>
      <c r="D3974" s="18"/>
      <c r="E3974" s="18">
        <v>4400</v>
      </c>
      <c r="F3974" s="18">
        <v>4400</v>
      </c>
    </row>
    <row r="3975" spans="1:6" x14ac:dyDescent="0.3">
      <c r="A3975" s="17" t="s">
        <v>1286</v>
      </c>
      <c r="B3975" s="18"/>
      <c r="C3975" s="18"/>
      <c r="D3975" s="18"/>
      <c r="E3975" s="18">
        <v>2000</v>
      </c>
      <c r="F3975" s="18">
        <v>2000</v>
      </c>
    </row>
    <row r="3976" spans="1:6" x14ac:dyDescent="0.3">
      <c r="A3976" s="17" t="s">
        <v>246</v>
      </c>
      <c r="B3976" s="18"/>
      <c r="C3976" s="18"/>
      <c r="D3976" s="18"/>
      <c r="E3976" s="18">
        <v>5000</v>
      </c>
      <c r="F3976" s="18">
        <v>5000</v>
      </c>
    </row>
    <row r="3977" spans="1:6" x14ac:dyDescent="0.3">
      <c r="A3977" s="17" t="s">
        <v>1145</v>
      </c>
      <c r="B3977" s="18"/>
      <c r="C3977" s="18">
        <v>9300</v>
      </c>
      <c r="D3977" s="18"/>
      <c r="E3977" s="18"/>
      <c r="F3977" s="18">
        <v>9300</v>
      </c>
    </row>
    <row r="3978" spans="1:6" x14ac:dyDescent="0.3">
      <c r="A3978" s="17" t="s">
        <v>3160</v>
      </c>
      <c r="B3978" s="18"/>
      <c r="C3978" s="18"/>
      <c r="D3978" s="18"/>
      <c r="E3978" s="18">
        <v>4500</v>
      </c>
      <c r="F3978" s="18">
        <v>4500</v>
      </c>
    </row>
    <row r="3979" spans="1:6" x14ac:dyDescent="0.3">
      <c r="A3979" s="17" t="s">
        <v>3687</v>
      </c>
      <c r="B3979" s="18"/>
      <c r="C3979" s="18"/>
      <c r="D3979" s="18"/>
      <c r="E3979" s="18">
        <v>1500</v>
      </c>
      <c r="F3979" s="18">
        <v>1500</v>
      </c>
    </row>
    <row r="3980" spans="1:6" x14ac:dyDescent="0.3">
      <c r="A3980" s="17" t="s">
        <v>3276</v>
      </c>
      <c r="B3980" s="18"/>
      <c r="C3980" s="18"/>
      <c r="D3980" s="18"/>
      <c r="E3980" s="18">
        <v>4500</v>
      </c>
      <c r="F3980" s="18">
        <v>4500</v>
      </c>
    </row>
    <row r="3981" spans="1:6" x14ac:dyDescent="0.3">
      <c r="A3981" s="17" t="s">
        <v>3426</v>
      </c>
      <c r="B3981" s="18"/>
      <c r="C3981" s="18"/>
      <c r="D3981" s="18"/>
      <c r="E3981" s="18">
        <v>1500</v>
      </c>
      <c r="F3981" s="18">
        <v>1500</v>
      </c>
    </row>
    <row r="3982" spans="1:6" x14ac:dyDescent="0.3">
      <c r="A3982" s="17" t="s">
        <v>3648</v>
      </c>
      <c r="B3982" s="18"/>
      <c r="C3982" s="18"/>
      <c r="D3982" s="18"/>
      <c r="E3982" s="18">
        <v>500</v>
      </c>
      <c r="F3982" s="18">
        <v>500</v>
      </c>
    </row>
    <row r="3983" spans="1:6" x14ac:dyDescent="0.3">
      <c r="A3983" s="17" t="s">
        <v>654</v>
      </c>
      <c r="B3983" s="18"/>
      <c r="C3983" s="18"/>
      <c r="D3983" s="18"/>
      <c r="E3983" s="18">
        <v>75000</v>
      </c>
      <c r="F3983" s="18">
        <v>75000</v>
      </c>
    </row>
    <row r="3984" spans="1:6" x14ac:dyDescent="0.3">
      <c r="A3984" s="17" t="s">
        <v>4099</v>
      </c>
      <c r="B3984" s="18"/>
      <c r="C3984" s="18">
        <v>1000</v>
      </c>
      <c r="D3984" s="18"/>
      <c r="E3984" s="18"/>
      <c r="F3984" s="18">
        <v>1000</v>
      </c>
    </row>
    <row r="3985" spans="1:6" x14ac:dyDescent="0.3">
      <c r="A3985" s="17" t="s">
        <v>613</v>
      </c>
      <c r="B3985" s="18">
        <v>10000</v>
      </c>
      <c r="C3985" s="18"/>
      <c r="D3985" s="18"/>
      <c r="E3985" s="18"/>
      <c r="F3985" s="18">
        <v>10000</v>
      </c>
    </row>
    <row r="3986" spans="1:6" x14ac:dyDescent="0.3">
      <c r="A3986" s="17" t="s">
        <v>629</v>
      </c>
      <c r="B3986" s="18">
        <v>5000</v>
      </c>
      <c r="C3986" s="18"/>
      <c r="D3986" s="18"/>
      <c r="E3986" s="18"/>
      <c r="F3986" s="18">
        <v>5000</v>
      </c>
    </row>
    <row r="3987" spans="1:6" x14ac:dyDescent="0.3">
      <c r="A3987" s="17" t="s">
        <v>2667</v>
      </c>
      <c r="B3987" s="18"/>
      <c r="C3987" s="18"/>
      <c r="D3987" s="18"/>
      <c r="E3987" s="18">
        <v>1500</v>
      </c>
      <c r="F3987" s="18">
        <v>1500</v>
      </c>
    </row>
    <row r="3988" spans="1:6" x14ac:dyDescent="0.3">
      <c r="A3988" s="17" t="s">
        <v>2411</v>
      </c>
      <c r="B3988" s="18"/>
      <c r="C3988" s="18">
        <v>15000</v>
      </c>
      <c r="D3988" s="18"/>
      <c r="E3988" s="18"/>
      <c r="F3988" s="18">
        <v>15000</v>
      </c>
    </row>
    <row r="3989" spans="1:6" x14ac:dyDescent="0.3">
      <c r="A3989" s="17" t="s">
        <v>579</v>
      </c>
      <c r="B3989" s="18"/>
      <c r="C3989" s="18">
        <v>125000</v>
      </c>
      <c r="D3989" s="18"/>
      <c r="E3989" s="18"/>
      <c r="F3989" s="18">
        <v>125000</v>
      </c>
    </row>
    <row r="3990" spans="1:6" x14ac:dyDescent="0.3">
      <c r="A3990" s="17" t="s">
        <v>2011</v>
      </c>
      <c r="B3990" s="18"/>
      <c r="C3990" s="18"/>
      <c r="D3990" s="18"/>
      <c r="E3990" s="18">
        <v>30000</v>
      </c>
      <c r="F3990" s="18">
        <v>30000</v>
      </c>
    </row>
    <row r="3991" spans="1:6" x14ac:dyDescent="0.3">
      <c r="A3991" s="17" t="s">
        <v>3611</v>
      </c>
      <c r="B3991" s="18"/>
      <c r="C3991" s="18"/>
      <c r="D3991" s="18"/>
      <c r="E3991" s="18">
        <v>5000</v>
      </c>
      <c r="F3991" s="18">
        <v>5000</v>
      </c>
    </row>
    <row r="3992" spans="1:6" x14ac:dyDescent="0.3">
      <c r="A3992" s="17" t="s">
        <v>1517</v>
      </c>
      <c r="B3992" s="18"/>
      <c r="C3992" s="18"/>
      <c r="D3992" s="18"/>
      <c r="E3992" s="18">
        <v>17000</v>
      </c>
      <c r="F3992" s="18">
        <v>17000</v>
      </c>
    </row>
    <row r="3993" spans="1:6" x14ac:dyDescent="0.3">
      <c r="A3993" s="17" t="s">
        <v>2774</v>
      </c>
      <c r="B3993" s="18"/>
      <c r="C3993" s="18">
        <v>4000</v>
      </c>
      <c r="D3993" s="18"/>
      <c r="E3993" s="18"/>
      <c r="F3993" s="18">
        <v>4000</v>
      </c>
    </row>
    <row r="3994" spans="1:6" x14ac:dyDescent="0.3">
      <c r="A3994" s="17" t="s">
        <v>1888</v>
      </c>
      <c r="B3994" s="18"/>
      <c r="C3994" s="18"/>
      <c r="D3994" s="18"/>
      <c r="E3994" s="18">
        <v>3000</v>
      </c>
      <c r="F3994" s="18">
        <v>3000</v>
      </c>
    </row>
    <row r="3995" spans="1:6" x14ac:dyDescent="0.3">
      <c r="A3995" s="17" t="s">
        <v>574</v>
      </c>
      <c r="B3995" s="18"/>
      <c r="C3995" s="18">
        <v>88888</v>
      </c>
      <c r="D3995" s="18"/>
      <c r="E3995" s="18"/>
      <c r="F3995" s="18">
        <v>88888</v>
      </c>
    </row>
    <row r="3996" spans="1:6" x14ac:dyDescent="0.3">
      <c r="A3996" s="17" t="s">
        <v>984</v>
      </c>
      <c r="B3996" s="18"/>
      <c r="C3996" s="18">
        <v>104219</v>
      </c>
      <c r="D3996" s="18"/>
      <c r="E3996" s="18"/>
      <c r="F3996" s="18">
        <v>104219</v>
      </c>
    </row>
    <row r="3997" spans="1:6" x14ac:dyDescent="0.3">
      <c r="A3997" s="17" t="s">
        <v>2252</v>
      </c>
      <c r="B3997" s="18"/>
      <c r="C3997" s="18"/>
      <c r="D3997" s="18"/>
      <c r="E3997" s="18">
        <v>8500</v>
      </c>
      <c r="F3997" s="18">
        <v>8500</v>
      </c>
    </row>
    <row r="3998" spans="1:6" x14ac:dyDescent="0.3">
      <c r="A3998" s="17" t="s">
        <v>781</v>
      </c>
      <c r="B3998" s="18"/>
      <c r="C3998" s="18"/>
      <c r="D3998" s="18"/>
      <c r="E3998" s="18">
        <v>1000</v>
      </c>
      <c r="F3998" s="18">
        <v>1000</v>
      </c>
    </row>
    <row r="3999" spans="1:6" x14ac:dyDescent="0.3">
      <c r="A3999" s="17" t="s">
        <v>1557</v>
      </c>
      <c r="B3999" s="18"/>
      <c r="C3999" s="18">
        <v>1500</v>
      </c>
      <c r="D3999" s="18"/>
      <c r="E3999" s="18"/>
      <c r="F3999" s="18">
        <v>1500</v>
      </c>
    </row>
    <row r="4000" spans="1:6" x14ac:dyDescent="0.3">
      <c r="A4000" s="17" t="s">
        <v>855</v>
      </c>
      <c r="B4000" s="18"/>
      <c r="C4000" s="18"/>
      <c r="D4000" s="18"/>
      <c r="E4000" s="18">
        <v>27800</v>
      </c>
      <c r="F4000" s="18">
        <v>27800</v>
      </c>
    </row>
    <row r="4001" spans="1:6" x14ac:dyDescent="0.3">
      <c r="A4001" s="17" t="s">
        <v>3976</v>
      </c>
      <c r="B4001" s="18"/>
      <c r="C4001" s="18">
        <v>6000</v>
      </c>
      <c r="D4001" s="18"/>
      <c r="E4001" s="18"/>
      <c r="F4001" s="18">
        <v>6000</v>
      </c>
    </row>
    <row r="4002" spans="1:6" x14ac:dyDescent="0.3">
      <c r="A4002" s="17" t="s">
        <v>2742</v>
      </c>
      <c r="B4002" s="18"/>
      <c r="C4002" s="18">
        <v>2500</v>
      </c>
      <c r="D4002" s="18"/>
      <c r="E4002" s="18"/>
      <c r="F4002" s="18">
        <v>2500</v>
      </c>
    </row>
    <row r="4003" spans="1:6" x14ac:dyDescent="0.3">
      <c r="A4003" s="17" t="s">
        <v>1428</v>
      </c>
      <c r="B4003" s="18"/>
      <c r="C4003" s="18">
        <v>5000</v>
      </c>
      <c r="D4003" s="18"/>
      <c r="E4003" s="18"/>
      <c r="F4003" s="18">
        <v>5000</v>
      </c>
    </row>
    <row r="4004" spans="1:6" x14ac:dyDescent="0.3">
      <c r="A4004" s="17" t="s">
        <v>3856</v>
      </c>
      <c r="B4004" s="18"/>
      <c r="C4004" s="18">
        <v>2500</v>
      </c>
      <c r="D4004" s="18"/>
      <c r="E4004" s="18"/>
      <c r="F4004" s="18">
        <v>2500</v>
      </c>
    </row>
    <row r="4005" spans="1:6" x14ac:dyDescent="0.3">
      <c r="A4005" s="17" t="s">
        <v>1734</v>
      </c>
      <c r="B4005" s="18"/>
      <c r="C4005" s="18">
        <v>10000</v>
      </c>
      <c r="D4005" s="18"/>
      <c r="E4005" s="18"/>
      <c r="F4005" s="18">
        <v>10000</v>
      </c>
    </row>
    <row r="4006" spans="1:6" x14ac:dyDescent="0.3">
      <c r="A4006" s="17" t="s">
        <v>737</v>
      </c>
      <c r="B4006" s="18"/>
      <c r="C4006" s="18"/>
      <c r="D4006" s="18"/>
      <c r="E4006" s="18">
        <v>3600</v>
      </c>
      <c r="F4006" s="18">
        <v>3600</v>
      </c>
    </row>
    <row r="4007" spans="1:6" x14ac:dyDescent="0.3">
      <c r="A4007" s="17" t="s">
        <v>3785</v>
      </c>
      <c r="B4007" s="18"/>
      <c r="C4007" s="18">
        <v>75000</v>
      </c>
      <c r="D4007" s="18"/>
      <c r="E4007" s="18"/>
      <c r="F4007" s="18">
        <v>75000</v>
      </c>
    </row>
    <row r="4008" spans="1:6" x14ac:dyDescent="0.3">
      <c r="A4008" s="17" t="s">
        <v>624</v>
      </c>
      <c r="B4008" s="18">
        <v>75000</v>
      </c>
      <c r="C4008" s="18"/>
      <c r="D4008" s="18"/>
      <c r="E4008" s="18"/>
      <c r="F4008" s="18">
        <v>75000</v>
      </c>
    </row>
    <row r="4009" spans="1:6" x14ac:dyDescent="0.3">
      <c r="A4009" s="17" t="s">
        <v>1164</v>
      </c>
      <c r="B4009" s="18"/>
      <c r="C4009" s="18">
        <v>5200</v>
      </c>
      <c r="D4009" s="18"/>
      <c r="E4009" s="18"/>
      <c r="F4009" s="18">
        <v>5200</v>
      </c>
    </row>
    <row r="4010" spans="1:6" x14ac:dyDescent="0.3">
      <c r="A4010" s="17" t="s">
        <v>2918</v>
      </c>
      <c r="B4010" s="18"/>
      <c r="C4010" s="18">
        <v>5000</v>
      </c>
      <c r="D4010" s="18"/>
      <c r="E4010" s="18"/>
      <c r="F4010" s="18">
        <v>5000</v>
      </c>
    </row>
    <row r="4011" spans="1:6" x14ac:dyDescent="0.3">
      <c r="A4011" s="17" t="s">
        <v>206</v>
      </c>
      <c r="B4011" s="18"/>
      <c r="C4011" s="18">
        <v>300000</v>
      </c>
      <c r="D4011" s="18"/>
      <c r="E4011" s="18"/>
      <c r="F4011" s="18">
        <v>300000</v>
      </c>
    </row>
    <row r="4012" spans="1:6" x14ac:dyDescent="0.3">
      <c r="A4012" s="17" t="s">
        <v>379</v>
      </c>
      <c r="B4012" s="18"/>
      <c r="C4012" s="18"/>
      <c r="D4012" s="18"/>
      <c r="E4012" s="18">
        <v>3000</v>
      </c>
      <c r="F4012" s="18">
        <v>3000</v>
      </c>
    </row>
    <row r="4013" spans="1:6" x14ac:dyDescent="0.3">
      <c r="A4013" s="17" t="s">
        <v>763</v>
      </c>
      <c r="B4013" s="18"/>
      <c r="C4013" s="18">
        <v>3500</v>
      </c>
      <c r="D4013" s="18"/>
      <c r="E4013" s="18"/>
      <c r="F4013" s="18">
        <v>3500</v>
      </c>
    </row>
    <row r="4014" spans="1:6" x14ac:dyDescent="0.3">
      <c r="A4014" s="17" t="s">
        <v>2919</v>
      </c>
      <c r="B4014" s="18"/>
      <c r="C4014" s="18">
        <v>600</v>
      </c>
      <c r="D4014" s="18"/>
      <c r="E4014" s="18"/>
      <c r="F4014" s="18">
        <v>600</v>
      </c>
    </row>
    <row r="4015" spans="1:6" x14ac:dyDescent="0.3">
      <c r="A4015" s="17" t="s">
        <v>4059</v>
      </c>
      <c r="B4015" s="18"/>
      <c r="C4015" s="18">
        <v>9500</v>
      </c>
      <c r="D4015" s="18"/>
      <c r="E4015" s="18"/>
      <c r="F4015" s="18">
        <v>9500</v>
      </c>
    </row>
    <row r="4016" spans="1:6" x14ac:dyDescent="0.3">
      <c r="A4016" s="17" t="s">
        <v>1773</v>
      </c>
      <c r="B4016" s="18"/>
      <c r="C4016" s="18">
        <v>5500</v>
      </c>
      <c r="D4016" s="18"/>
      <c r="E4016" s="18"/>
      <c r="F4016" s="18">
        <v>5500</v>
      </c>
    </row>
    <row r="4017" spans="1:6" x14ac:dyDescent="0.3">
      <c r="A4017" s="17" t="s">
        <v>324</v>
      </c>
      <c r="B4017" s="18"/>
      <c r="C4017" s="18"/>
      <c r="D4017" s="18"/>
      <c r="E4017" s="18">
        <v>5400</v>
      </c>
      <c r="F4017" s="18">
        <v>5400</v>
      </c>
    </row>
    <row r="4018" spans="1:6" x14ac:dyDescent="0.3">
      <c r="A4018" s="17" t="s">
        <v>3781</v>
      </c>
      <c r="B4018" s="18"/>
      <c r="C4018" s="18"/>
      <c r="D4018" s="18"/>
      <c r="E4018" s="18">
        <v>1000</v>
      </c>
      <c r="F4018" s="18">
        <v>1000</v>
      </c>
    </row>
    <row r="4019" spans="1:6" x14ac:dyDescent="0.3">
      <c r="A4019" s="17" t="s">
        <v>298</v>
      </c>
      <c r="B4019" s="18"/>
      <c r="C4019" s="18"/>
      <c r="D4019" s="18"/>
      <c r="E4019" s="18">
        <v>20000</v>
      </c>
      <c r="F4019" s="18">
        <v>20000</v>
      </c>
    </row>
    <row r="4020" spans="1:6" x14ac:dyDescent="0.3">
      <c r="A4020" s="17" t="s">
        <v>3408</v>
      </c>
      <c r="B4020" s="18"/>
      <c r="C4020" s="18"/>
      <c r="D4020" s="18"/>
      <c r="E4020" s="18">
        <v>500</v>
      </c>
      <c r="F4020" s="18">
        <v>500</v>
      </c>
    </row>
    <row r="4021" spans="1:6" x14ac:dyDescent="0.3">
      <c r="A4021" s="17" t="s">
        <v>37</v>
      </c>
      <c r="B4021" s="18"/>
      <c r="C4021" s="18"/>
      <c r="D4021" s="18"/>
      <c r="E4021" s="18">
        <v>1000</v>
      </c>
      <c r="F4021" s="18">
        <v>1000</v>
      </c>
    </row>
    <row r="4022" spans="1:6" x14ac:dyDescent="0.3">
      <c r="A4022" s="17" t="s">
        <v>3018</v>
      </c>
      <c r="B4022" s="18"/>
      <c r="C4022" s="18"/>
      <c r="D4022" s="18"/>
      <c r="E4022" s="18">
        <v>4200</v>
      </c>
      <c r="F4022" s="18">
        <v>4200</v>
      </c>
    </row>
    <row r="4023" spans="1:6" x14ac:dyDescent="0.3">
      <c r="A4023" s="17" t="s">
        <v>2772</v>
      </c>
      <c r="B4023" s="18"/>
      <c r="C4023" s="18">
        <v>8000</v>
      </c>
      <c r="D4023" s="18"/>
      <c r="E4023" s="18"/>
      <c r="F4023" s="18">
        <v>8000</v>
      </c>
    </row>
    <row r="4024" spans="1:6" x14ac:dyDescent="0.3">
      <c r="A4024" s="17" t="s">
        <v>2815</v>
      </c>
      <c r="B4024" s="18"/>
      <c r="C4024" s="18"/>
      <c r="D4024" s="18"/>
      <c r="E4024" s="18">
        <v>250</v>
      </c>
      <c r="F4024" s="18">
        <v>250</v>
      </c>
    </row>
    <row r="4025" spans="1:6" x14ac:dyDescent="0.3">
      <c r="A4025" s="17" t="s">
        <v>2322</v>
      </c>
      <c r="B4025" s="18"/>
      <c r="C4025" s="18"/>
      <c r="D4025" s="18">
        <v>10557</v>
      </c>
      <c r="E4025" s="18"/>
      <c r="F4025" s="18">
        <v>10557</v>
      </c>
    </row>
    <row r="4026" spans="1:6" x14ac:dyDescent="0.3">
      <c r="A4026" s="17" t="s">
        <v>373</v>
      </c>
      <c r="B4026" s="18"/>
      <c r="C4026" s="18"/>
      <c r="D4026" s="18"/>
      <c r="E4026" s="18">
        <v>300</v>
      </c>
      <c r="F4026" s="18">
        <v>300</v>
      </c>
    </row>
    <row r="4027" spans="1:6" x14ac:dyDescent="0.3">
      <c r="A4027" s="17" t="s">
        <v>365</v>
      </c>
      <c r="B4027" s="18"/>
      <c r="C4027" s="18"/>
      <c r="D4027" s="18"/>
      <c r="E4027" s="18">
        <v>7000</v>
      </c>
      <c r="F4027" s="18">
        <v>7000</v>
      </c>
    </row>
    <row r="4028" spans="1:6" x14ac:dyDescent="0.3">
      <c r="A4028" s="17" t="s">
        <v>3106</v>
      </c>
      <c r="B4028" s="18"/>
      <c r="C4028" s="18">
        <v>1000</v>
      </c>
      <c r="D4028" s="18"/>
      <c r="E4028" s="18"/>
      <c r="F4028" s="18">
        <v>1000</v>
      </c>
    </row>
    <row r="4029" spans="1:6" x14ac:dyDescent="0.3">
      <c r="A4029" s="17" t="s">
        <v>760</v>
      </c>
      <c r="B4029" s="18"/>
      <c r="C4029" s="18"/>
      <c r="D4029" s="18"/>
      <c r="E4029" s="18">
        <v>5000</v>
      </c>
      <c r="F4029" s="18">
        <v>5000</v>
      </c>
    </row>
    <row r="4030" spans="1:6" x14ac:dyDescent="0.3">
      <c r="A4030" s="17" t="s">
        <v>2303</v>
      </c>
      <c r="B4030" s="18"/>
      <c r="C4030" s="18"/>
      <c r="D4030" s="18"/>
      <c r="E4030" s="18">
        <v>2300</v>
      </c>
      <c r="F4030" s="18">
        <v>2300</v>
      </c>
    </row>
    <row r="4031" spans="1:6" x14ac:dyDescent="0.3">
      <c r="A4031" s="17" t="s">
        <v>3336</v>
      </c>
      <c r="B4031" s="18"/>
      <c r="C4031" s="18"/>
      <c r="D4031" s="18"/>
      <c r="E4031" s="18">
        <v>250</v>
      </c>
      <c r="F4031" s="18">
        <v>250</v>
      </c>
    </row>
    <row r="4032" spans="1:6" x14ac:dyDescent="0.3">
      <c r="A4032" s="17" t="s">
        <v>1851</v>
      </c>
      <c r="B4032" s="18"/>
      <c r="C4032" s="18"/>
      <c r="D4032" s="18"/>
      <c r="E4032" s="18">
        <v>9000</v>
      </c>
      <c r="F4032" s="18">
        <v>9000</v>
      </c>
    </row>
    <row r="4033" spans="1:6" x14ac:dyDescent="0.3">
      <c r="A4033" s="17" t="s">
        <v>2393</v>
      </c>
      <c r="B4033" s="18">
        <v>4200</v>
      </c>
      <c r="C4033" s="18"/>
      <c r="D4033" s="18"/>
      <c r="E4033" s="18"/>
      <c r="F4033" s="18">
        <v>4200</v>
      </c>
    </row>
    <row r="4034" spans="1:6" x14ac:dyDescent="0.3">
      <c r="A4034" s="17" t="s">
        <v>3490</v>
      </c>
      <c r="B4034" s="18"/>
      <c r="C4034" s="18"/>
      <c r="D4034" s="18"/>
      <c r="E4034" s="18">
        <v>500</v>
      </c>
      <c r="F4034" s="18">
        <v>500</v>
      </c>
    </row>
    <row r="4035" spans="1:6" x14ac:dyDescent="0.3">
      <c r="A4035" s="17" t="s">
        <v>1353</v>
      </c>
      <c r="B4035" s="18"/>
      <c r="C4035" s="18"/>
      <c r="D4035" s="18"/>
      <c r="E4035" s="18">
        <v>10000</v>
      </c>
      <c r="F4035" s="18">
        <v>10000</v>
      </c>
    </row>
    <row r="4036" spans="1:6" x14ac:dyDescent="0.3">
      <c r="A4036" s="17" t="s">
        <v>1251</v>
      </c>
      <c r="B4036" s="18"/>
      <c r="C4036" s="18"/>
      <c r="D4036" s="18"/>
      <c r="E4036" s="18">
        <v>30000</v>
      </c>
      <c r="F4036" s="18">
        <v>30000</v>
      </c>
    </row>
    <row r="4037" spans="1:6" x14ac:dyDescent="0.3">
      <c r="A4037" s="17" t="s">
        <v>820</v>
      </c>
      <c r="B4037" s="18"/>
      <c r="C4037" s="18"/>
      <c r="D4037" s="18"/>
      <c r="E4037" s="18">
        <v>400</v>
      </c>
      <c r="F4037" s="18">
        <v>400</v>
      </c>
    </row>
    <row r="4038" spans="1:6" x14ac:dyDescent="0.3">
      <c r="A4038" s="17" t="s">
        <v>2214</v>
      </c>
      <c r="B4038" s="18"/>
      <c r="C4038" s="18"/>
      <c r="D4038" s="18"/>
      <c r="E4038" s="18">
        <v>5</v>
      </c>
      <c r="F4038" s="18">
        <v>5</v>
      </c>
    </row>
    <row r="4039" spans="1:6" x14ac:dyDescent="0.3">
      <c r="A4039" s="17" t="s">
        <v>285</v>
      </c>
      <c r="B4039" s="18"/>
      <c r="C4039" s="18"/>
      <c r="D4039" s="18"/>
      <c r="E4039" s="18">
        <v>40000</v>
      </c>
      <c r="F4039" s="18">
        <v>40000</v>
      </c>
    </row>
    <row r="4040" spans="1:6" x14ac:dyDescent="0.3">
      <c r="A4040" s="17" t="s">
        <v>1729</v>
      </c>
      <c r="B4040" s="18"/>
      <c r="C4040" s="18">
        <v>1250</v>
      </c>
      <c r="D4040" s="18"/>
      <c r="E4040" s="18"/>
      <c r="F4040" s="18">
        <v>1250</v>
      </c>
    </row>
    <row r="4041" spans="1:6" x14ac:dyDescent="0.3">
      <c r="A4041" s="17" t="s">
        <v>3511</v>
      </c>
      <c r="B4041" s="18"/>
      <c r="C4041" s="18"/>
      <c r="D4041" s="18"/>
      <c r="E4041" s="18">
        <v>1000</v>
      </c>
      <c r="F4041" s="18">
        <v>1000</v>
      </c>
    </row>
    <row r="4042" spans="1:6" x14ac:dyDescent="0.3">
      <c r="A4042" s="17" t="s">
        <v>240</v>
      </c>
      <c r="B4042" s="18"/>
      <c r="C4042" s="18">
        <v>26000</v>
      </c>
      <c r="D4042" s="18"/>
      <c r="E4042" s="18"/>
      <c r="F4042" s="18">
        <v>26000</v>
      </c>
    </row>
    <row r="4043" spans="1:6" x14ac:dyDescent="0.3">
      <c r="A4043" s="17" t="s">
        <v>721</v>
      </c>
      <c r="B4043" s="18"/>
      <c r="C4043" s="18"/>
      <c r="D4043" s="18"/>
      <c r="E4043" s="18">
        <v>1900</v>
      </c>
      <c r="F4043" s="18">
        <v>1900</v>
      </c>
    </row>
    <row r="4044" spans="1:6" x14ac:dyDescent="0.3">
      <c r="A4044" s="17" t="s">
        <v>442</v>
      </c>
      <c r="B4044" s="18"/>
      <c r="C4044" s="18">
        <v>400</v>
      </c>
      <c r="D4044" s="18"/>
      <c r="E4044" s="18"/>
      <c r="F4044" s="18">
        <v>400</v>
      </c>
    </row>
    <row r="4045" spans="1:6" x14ac:dyDescent="0.3">
      <c r="A4045" s="17" t="s">
        <v>1394</v>
      </c>
      <c r="B4045" s="18"/>
      <c r="C4045" s="18"/>
      <c r="D4045" s="18"/>
      <c r="E4045" s="18">
        <v>10000</v>
      </c>
      <c r="F4045" s="18">
        <v>10000</v>
      </c>
    </row>
    <row r="4046" spans="1:6" x14ac:dyDescent="0.3">
      <c r="A4046" s="17" t="s">
        <v>3906</v>
      </c>
      <c r="B4046" s="18"/>
      <c r="C4046" s="18">
        <v>60000</v>
      </c>
      <c r="D4046" s="18"/>
      <c r="E4046" s="18"/>
      <c r="F4046" s="18">
        <v>60000</v>
      </c>
    </row>
    <row r="4047" spans="1:6" x14ac:dyDescent="0.3">
      <c r="A4047" s="17" t="s">
        <v>3732</v>
      </c>
      <c r="B4047" s="18"/>
      <c r="C4047" s="18">
        <v>150</v>
      </c>
      <c r="D4047" s="18"/>
      <c r="E4047" s="18"/>
      <c r="F4047" s="18">
        <v>150</v>
      </c>
    </row>
    <row r="4048" spans="1:6" x14ac:dyDescent="0.3">
      <c r="A4048" s="17" t="s">
        <v>2131</v>
      </c>
      <c r="B4048" s="18"/>
      <c r="C4048" s="18">
        <v>42000</v>
      </c>
      <c r="D4048" s="18"/>
      <c r="E4048" s="18"/>
      <c r="F4048" s="18">
        <v>42000</v>
      </c>
    </row>
    <row r="4049" spans="1:6" x14ac:dyDescent="0.3">
      <c r="A4049" s="17" t="s">
        <v>1823</v>
      </c>
      <c r="B4049" s="18"/>
      <c r="C4049" s="18"/>
      <c r="D4049" s="18"/>
      <c r="E4049" s="18">
        <v>300</v>
      </c>
      <c r="F4049" s="18">
        <v>300</v>
      </c>
    </row>
    <row r="4050" spans="1:6" x14ac:dyDescent="0.3">
      <c r="A4050" s="17" t="s">
        <v>2180</v>
      </c>
      <c r="B4050" s="18"/>
      <c r="C4050" s="18"/>
      <c r="D4050" s="18"/>
      <c r="E4050" s="18">
        <v>1000</v>
      </c>
      <c r="F4050" s="18">
        <v>1000</v>
      </c>
    </row>
    <row r="4051" spans="1:6" x14ac:dyDescent="0.3">
      <c r="A4051" s="17" t="s">
        <v>505</v>
      </c>
      <c r="B4051" s="18"/>
      <c r="C4051" s="18">
        <v>24500</v>
      </c>
      <c r="D4051" s="18"/>
      <c r="E4051" s="18"/>
      <c r="F4051" s="18">
        <v>24500</v>
      </c>
    </row>
    <row r="4052" spans="1:6" x14ac:dyDescent="0.3">
      <c r="A4052" s="17" t="s">
        <v>3993</v>
      </c>
      <c r="B4052" s="18"/>
      <c r="C4052" s="18">
        <v>3000</v>
      </c>
      <c r="D4052" s="18"/>
      <c r="E4052" s="18"/>
      <c r="F4052" s="18">
        <v>3000</v>
      </c>
    </row>
    <row r="4053" spans="1:6" x14ac:dyDescent="0.3">
      <c r="A4053" s="17" t="s">
        <v>1229</v>
      </c>
      <c r="B4053" s="18">
        <v>5000</v>
      </c>
      <c r="C4053" s="18"/>
      <c r="D4053" s="18"/>
      <c r="E4053" s="18"/>
      <c r="F4053" s="18">
        <v>5000</v>
      </c>
    </row>
    <row r="4054" spans="1:6" x14ac:dyDescent="0.3">
      <c r="A4054" s="17" t="s">
        <v>1073</v>
      </c>
      <c r="B4054" s="18"/>
      <c r="C4054" s="18">
        <v>75000</v>
      </c>
      <c r="D4054" s="18"/>
      <c r="E4054" s="18"/>
      <c r="F4054" s="18">
        <v>75000</v>
      </c>
    </row>
    <row r="4055" spans="1:6" x14ac:dyDescent="0.3">
      <c r="A4055" s="17" t="s">
        <v>302</v>
      </c>
      <c r="B4055" s="18"/>
      <c r="C4055" s="18"/>
      <c r="D4055" s="18"/>
      <c r="E4055" s="18">
        <v>13000</v>
      </c>
      <c r="F4055" s="18">
        <v>13000</v>
      </c>
    </row>
    <row r="4056" spans="1:6" x14ac:dyDescent="0.3">
      <c r="A4056" s="17" t="s">
        <v>487</v>
      </c>
      <c r="B4056" s="18"/>
      <c r="C4056" s="18">
        <v>550000</v>
      </c>
      <c r="D4056" s="18"/>
      <c r="E4056" s="18"/>
      <c r="F4056" s="18">
        <v>550000</v>
      </c>
    </row>
    <row r="4057" spans="1:6" x14ac:dyDescent="0.3">
      <c r="A4057" s="17" t="s">
        <v>2971</v>
      </c>
      <c r="B4057" s="18"/>
      <c r="C4057" s="18"/>
      <c r="D4057" s="18"/>
      <c r="E4057" s="18">
        <v>3200</v>
      </c>
      <c r="F4057" s="18">
        <v>3200</v>
      </c>
    </row>
    <row r="4058" spans="1:6" x14ac:dyDescent="0.3">
      <c r="A4058" s="17" t="s">
        <v>3527</v>
      </c>
      <c r="B4058" s="18"/>
      <c r="C4058" s="18"/>
      <c r="D4058" s="18"/>
      <c r="E4058" s="18">
        <v>1650</v>
      </c>
      <c r="F4058" s="18">
        <v>1650</v>
      </c>
    </row>
    <row r="4059" spans="1:6" x14ac:dyDescent="0.3">
      <c r="A4059" s="17" t="s">
        <v>3214</v>
      </c>
      <c r="B4059" s="18"/>
      <c r="C4059" s="18"/>
      <c r="D4059" s="18"/>
      <c r="E4059" s="18">
        <v>12000</v>
      </c>
      <c r="F4059" s="18">
        <v>12000</v>
      </c>
    </row>
    <row r="4060" spans="1:6" x14ac:dyDescent="0.3">
      <c r="A4060" s="17" t="s">
        <v>502</v>
      </c>
      <c r="B4060" s="18"/>
      <c r="C4060" s="18">
        <v>10000</v>
      </c>
      <c r="D4060" s="18"/>
      <c r="E4060" s="18"/>
      <c r="F4060" s="18">
        <v>10000</v>
      </c>
    </row>
    <row r="4061" spans="1:6" x14ac:dyDescent="0.3">
      <c r="A4061" s="17" t="s">
        <v>1332</v>
      </c>
      <c r="B4061" s="18">
        <v>250000</v>
      </c>
      <c r="C4061" s="18"/>
      <c r="D4061" s="18"/>
      <c r="E4061" s="18"/>
      <c r="F4061" s="18">
        <v>250000</v>
      </c>
    </row>
    <row r="4062" spans="1:6" x14ac:dyDescent="0.3">
      <c r="A4062" s="17" t="s">
        <v>1316</v>
      </c>
      <c r="B4062" s="18">
        <v>100000</v>
      </c>
      <c r="C4062" s="18"/>
      <c r="D4062" s="18"/>
      <c r="E4062" s="18"/>
      <c r="F4062" s="18">
        <v>100000</v>
      </c>
    </row>
    <row r="4063" spans="1:6" x14ac:dyDescent="0.3">
      <c r="A4063" s="17" t="s">
        <v>678</v>
      </c>
      <c r="B4063" s="18"/>
      <c r="C4063" s="18">
        <v>50000</v>
      </c>
      <c r="D4063" s="18"/>
      <c r="E4063" s="18"/>
      <c r="F4063" s="18">
        <v>50000</v>
      </c>
    </row>
    <row r="4064" spans="1:6" x14ac:dyDescent="0.3">
      <c r="A4064" s="17" t="s">
        <v>679</v>
      </c>
      <c r="B4064" s="18"/>
      <c r="C4064" s="18">
        <v>29000</v>
      </c>
      <c r="D4064" s="18"/>
      <c r="E4064" s="18"/>
      <c r="F4064" s="18">
        <v>29000</v>
      </c>
    </row>
    <row r="4065" spans="1:6" x14ac:dyDescent="0.3">
      <c r="A4065" s="17" t="s">
        <v>1294</v>
      </c>
      <c r="B4065" s="18"/>
      <c r="C4065" s="18"/>
      <c r="D4065" s="18"/>
      <c r="E4065" s="18">
        <v>15000</v>
      </c>
      <c r="F4065" s="18">
        <v>15000</v>
      </c>
    </row>
    <row r="4066" spans="1:6" x14ac:dyDescent="0.3">
      <c r="A4066" s="17" t="s">
        <v>1263</v>
      </c>
      <c r="B4066" s="18"/>
      <c r="C4066" s="18"/>
      <c r="D4066" s="18"/>
      <c r="E4066" s="18">
        <v>6500</v>
      </c>
      <c r="F4066" s="18">
        <v>6500</v>
      </c>
    </row>
    <row r="4067" spans="1:6" x14ac:dyDescent="0.3">
      <c r="A4067" s="17" t="s">
        <v>2428</v>
      </c>
      <c r="B4067" s="18"/>
      <c r="C4067" s="18">
        <v>50000</v>
      </c>
      <c r="D4067" s="18"/>
      <c r="E4067" s="18"/>
      <c r="F4067" s="18">
        <v>50000</v>
      </c>
    </row>
    <row r="4068" spans="1:6" x14ac:dyDescent="0.3">
      <c r="A4068" s="17" t="s">
        <v>3983</v>
      </c>
      <c r="B4068" s="18"/>
      <c r="C4068" s="18">
        <v>400</v>
      </c>
      <c r="D4068" s="18"/>
      <c r="E4068" s="18"/>
      <c r="F4068" s="18">
        <v>400</v>
      </c>
    </row>
    <row r="4069" spans="1:6" x14ac:dyDescent="0.3">
      <c r="A4069" s="17" t="s">
        <v>2395</v>
      </c>
      <c r="B4069" s="18">
        <v>5000</v>
      </c>
      <c r="C4069" s="18"/>
      <c r="D4069" s="18"/>
      <c r="E4069" s="18"/>
      <c r="F4069" s="18">
        <v>5000</v>
      </c>
    </row>
    <row r="4070" spans="1:6" x14ac:dyDescent="0.3">
      <c r="A4070" s="17" t="s">
        <v>821</v>
      </c>
      <c r="B4070" s="18"/>
      <c r="C4070" s="18"/>
      <c r="D4070" s="18"/>
      <c r="E4070" s="18">
        <v>2000</v>
      </c>
      <c r="F4070" s="18">
        <v>2000</v>
      </c>
    </row>
    <row r="4071" spans="1:6" x14ac:dyDescent="0.3">
      <c r="A4071" s="17" t="s">
        <v>3610</v>
      </c>
      <c r="B4071" s="18"/>
      <c r="C4071" s="18"/>
      <c r="D4071" s="18"/>
      <c r="E4071" s="18">
        <v>2500</v>
      </c>
      <c r="F4071" s="18">
        <v>2500</v>
      </c>
    </row>
    <row r="4072" spans="1:6" x14ac:dyDescent="0.3">
      <c r="A4072" s="17" t="s">
        <v>1100</v>
      </c>
      <c r="B4072" s="18"/>
      <c r="C4072" s="18">
        <v>5000</v>
      </c>
      <c r="D4072" s="18"/>
      <c r="E4072" s="18"/>
      <c r="F4072" s="18">
        <v>5000</v>
      </c>
    </row>
    <row r="4073" spans="1:6" x14ac:dyDescent="0.3">
      <c r="A4073" s="17" t="s">
        <v>2948</v>
      </c>
      <c r="B4073" s="18"/>
      <c r="C4073" s="18">
        <v>500000</v>
      </c>
      <c r="D4073" s="18"/>
      <c r="E4073" s="18"/>
      <c r="F4073" s="18">
        <v>500000</v>
      </c>
    </row>
    <row r="4074" spans="1:6" x14ac:dyDescent="0.3">
      <c r="A4074" s="17" t="s">
        <v>256</v>
      </c>
      <c r="B4074" s="18"/>
      <c r="C4074" s="18"/>
      <c r="D4074" s="18"/>
      <c r="E4074" s="18">
        <v>8000</v>
      </c>
      <c r="F4074" s="18">
        <v>8000</v>
      </c>
    </row>
    <row r="4075" spans="1:6" x14ac:dyDescent="0.3">
      <c r="A4075" s="17" t="s">
        <v>1969</v>
      </c>
      <c r="B4075" s="18"/>
      <c r="C4075" s="18"/>
      <c r="D4075" s="18"/>
      <c r="E4075" s="18">
        <v>50000</v>
      </c>
      <c r="F4075" s="18">
        <v>50000</v>
      </c>
    </row>
    <row r="4076" spans="1:6" x14ac:dyDescent="0.3">
      <c r="A4076" s="17" t="s">
        <v>1330</v>
      </c>
      <c r="B4076" s="18">
        <v>50000</v>
      </c>
      <c r="C4076" s="18"/>
      <c r="D4076" s="18"/>
      <c r="E4076" s="18"/>
      <c r="F4076" s="18">
        <v>50000</v>
      </c>
    </row>
    <row r="4077" spans="1:6" x14ac:dyDescent="0.3">
      <c r="A4077" s="17" t="s">
        <v>619</v>
      </c>
      <c r="B4077" s="18">
        <v>400</v>
      </c>
      <c r="C4077" s="18"/>
      <c r="D4077" s="18"/>
      <c r="E4077" s="18"/>
      <c r="F4077" s="18">
        <v>400</v>
      </c>
    </row>
    <row r="4078" spans="1:6" x14ac:dyDescent="0.3">
      <c r="A4078" s="17" t="s">
        <v>2730</v>
      </c>
      <c r="B4078" s="18"/>
      <c r="C4078" s="18"/>
      <c r="D4078" s="18"/>
      <c r="E4078" s="18">
        <v>27000</v>
      </c>
      <c r="F4078" s="18">
        <v>27000</v>
      </c>
    </row>
    <row r="4079" spans="1:6" x14ac:dyDescent="0.3">
      <c r="A4079" s="17" t="s">
        <v>3954</v>
      </c>
      <c r="B4079" s="18"/>
      <c r="C4079" s="18">
        <v>28000</v>
      </c>
      <c r="D4079" s="18"/>
      <c r="E4079" s="18"/>
      <c r="F4079" s="18">
        <v>28000</v>
      </c>
    </row>
    <row r="4080" spans="1:6" x14ac:dyDescent="0.3">
      <c r="A4080" s="17" t="s">
        <v>2513</v>
      </c>
      <c r="B4080" s="18"/>
      <c r="C4080" s="18">
        <v>180000</v>
      </c>
      <c r="D4080" s="18"/>
      <c r="E4080" s="18"/>
      <c r="F4080" s="18">
        <v>180000</v>
      </c>
    </row>
    <row r="4081" spans="1:6" x14ac:dyDescent="0.3">
      <c r="A4081" s="17" t="s">
        <v>1759</v>
      </c>
      <c r="B4081" s="18"/>
      <c r="C4081" s="18"/>
      <c r="D4081" s="18"/>
      <c r="E4081" s="18">
        <v>1000</v>
      </c>
      <c r="F4081" s="18">
        <v>1000</v>
      </c>
    </row>
    <row r="4082" spans="1:6" x14ac:dyDescent="0.3">
      <c r="A4082" s="17" t="s">
        <v>1017</v>
      </c>
      <c r="B4082" s="18">
        <v>100000</v>
      </c>
      <c r="C4082" s="18"/>
      <c r="D4082" s="18"/>
      <c r="E4082" s="18"/>
      <c r="F4082" s="18">
        <v>100000</v>
      </c>
    </row>
    <row r="4083" spans="1:6" x14ac:dyDescent="0.3">
      <c r="A4083" s="17" t="s">
        <v>3249</v>
      </c>
      <c r="B4083" s="18"/>
      <c r="C4083" s="18"/>
      <c r="D4083" s="18"/>
      <c r="E4083" s="18">
        <v>5500</v>
      </c>
      <c r="F4083" s="18">
        <v>5500</v>
      </c>
    </row>
    <row r="4084" spans="1:6" x14ac:dyDescent="0.3">
      <c r="A4084" s="17" t="s">
        <v>851</v>
      </c>
      <c r="B4084" s="18"/>
      <c r="C4084" s="18"/>
      <c r="D4084" s="18"/>
      <c r="E4084" s="18">
        <v>4000</v>
      </c>
      <c r="F4084" s="18">
        <v>4000</v>
      </c>
    </row>
    <row r="4085" spans="1:6" x14ac:dyDescent="0.3">
      <c r="A4085" s="17" t="s">
        <v>352</v>
      </c>
      <c r="B4085" s="18"/>
      <c r="C4085" s="18"/>
      <c r="D4085" s="18"/>
      <c r="E4085" s="18">
        <v>34000</v>
      </c>
      <c r="F4085" s="18">
        <v>34000</v>
      </c>
    </row>
    <row r="4086" spans="1:6" x14ac:dyDescent="0.3">
      <c r="A4086" s="17" t="s">
        <v>2456</v>
      </c>
      <c r="B4086" s="18"/>
      <c r="C4086" s="18"/>
      <c r="D4086" s="18"/>
      <c r="E4086" s="18">
        <v>300</v>
      </c>
      <c r="F4086" s="18">
        <v>300</v>
      </c>
    </row>
    <row r="4087" spans="1:6" x14ac:dyDescent="0.3">
      <c r="A4087" s="17" t="s">
        <v>3893</v>
      </c>
      <c r="B4087" s="18"/>
      <c r="C4087" s="18">
        <v>1600</v>
      </c>
      <c r="D4087" s="18"/>
      <c r="E4087" s="18"/>
      <c r="F4087" s="18">
        <v>1600</v>
      </c>
    </row>
    <row r="4088" spans="1:6" x14ac:dyDescent="0.3">
      <c r="A4088" s="17" t="s">
        <v>1224</v>
      </c>
      <c r="B4088" s="18"/>
      <c r="C4088" s="18"/>
      <c r="D4088" s="18"/>
      <c r="E4088" s="18">
        <v>19800</v>
      </c>
      <c r="F4088" s="18">
        <v>19800</v>
      </c>
    </row>
    <row r="4089" spans="1:6" x14ac:dyDescent="0.3">
      <c r="A4089" s="17" t="s">
        <v>69</v>
      </c>
      <c r="B4089" s="18"/>
      <c r="C4089" s="18"/>
      <c r="D4089" s="18"/>
      <c r="E4089" s="18">
        <v>2000</v>
      </c>
      <c r="F4089" s="18">
        <v>2000</v>
      </c>
    </row>
    <row r="4090" spans="1:6" x14ac:dyDescent="0.3">
      <c r="A4090" s="17" t="s">
        <v>1488</v>
      </c>
      <c r="B4090" s="18"/>
      <c r="C4090" s="18">
        <v>10000</v>
      </c>
      <c r="D4090" s="18"/>
      <c r="E4090" s="18"/>
      <c r="F4090" s="18">
        <v>10000</v>
      </c>
    </row>
    <row r="4091" spans="1:6" x14ac:dyDescent="0.3">
      <c r="A4091" s="17" t="s">
        <v>2118</v>
      </c>
      <c r="B4091" s="18"/>
      <c r="C4091" s="18"/>
      <c r="D4091" s="18"/>
      <c r="E4091" s="18">
        <v>1200</v>
      </c>
      <c r="F4091" s="18">
        <v>1200</v>
      </c>
    </row>
    <row r="4092" spans="1:6" x14ac:dyDescent="0.3">
      <c r="A4092" s="17" t="s">
        <v>28</v>
      </c>
      <c r="B4092" s="18"/>
      <c r="C4092" s="18"/>
      <c r="D4092" s="18"/>
      <c r="E4092" s="18">
        <v>1250</v>
      </c>
      <c r="F4092" s="18">
        <v>1250</v>
      </c>
    </row>
    <row r="4093" spans="1:6" x14ac:dyDescent="0.3">
      <c r="A4093" s="17" t="s">
        <v>3399</v>
      </c>
      <c r="B4093" s="18"/>
      <c r="C4093" s="18"/>
      <c r="D4093" s="18"/>
      <c r="E4093" s="18">
        <v>10000</v>
      </c>
      <c r="F4093" s="18">
        <v>10000</v>
      </c>
    </row>
    <row r="4094" spans="1:6" x14ac:dyDescent="0.3">
      <c r="A4094" s="17" t="s">
        <v>1981</v>
      </c>
      <c r="B4094" s="18"/>
      <c r="C4094" s="18"/>
      <c r="D4094" s="18"/>
      <c r="E4094" s="18">
        <v>50000</v>
      </c>
      <c r="F4094" s="18">
        <v>50000</v>
      </c>
    </row>
    <row r="4095" spans="1:6" x14ac:dyDescent="0.3">
      <c r="A4095" s="17" t="s">
        <v>2443</v>
      </c>
      <c r="B4095" s="18"/>
      <c r="C4095" s="18"/>
      <c r="D4095" s="18"/>
      <c r="E4095" s="18">
        <v>24000</v>
      </c>
      <c r="F4095" s="18">
        <v>24000</v>
      </c>
    </row>
    <row r="4096" spans="1:6" x14ac:dyDescent="0.3">
      <c r="A4096" s="17" t="s">
        <v>3532</v>
      </c>
      <c r="B4096" s="18"/>
      <c r="C4096" s="18"/>
      <c r="D4096" s="18"/>
      <c r="E4096" s="18">
        <v>500</v>
      </c>
      <c r="F4096" s="18">
        <v>500</v>
      </c>
    </row>
    <row r="4097" spans="1:6" x14ac:dyDescent="0.3">
      <c r="A4097" s="17" t="s">
        <v>3162</v>
      </c>
      <c r="B4097" s="18"/>
      <c r="C4097" s="18"/>
      <c r="D4097" s="18"/>
      <c r="E4097" s="18">
        <v>4000</v>
      </c>
      <c r="F4097" s="18">
        <v>4000</v>
      </c>
    </row>
    <row r="4098" spans="1:6" x14ac:dyDescent="0.3">
      <c r="A4098" s="17" t="s">
        <v>673</v>
      </c>
      <c r="B4098" s="18"/>
      <c r="C4098" s="18">
        <v>50000</v>
      </c>
      <c r="D4098" s="18"/>
      <c r="E4098" s="18"/>
      <c r="F4098" s="18">
        <v>50000</v>
      </c>
    </row>
    <row r="4099" spans="1:6" x14ac:dyDescent="0.3">
      <c r="A4099" s="17" t="s">
        <v>2052</v>
      </c>
      <c r="B4099" s="18"/>
      <c r="C4099" s="18"/>
      <c r="D4099" s="18"/>
      <c r="E4099" s="18">
        <v>8000</v>
      </c>
      <c r="F4099" s="18">
        <v>8000</v>
      </c>
    </row>
    <row r="4100" spans="1:6" x14ac:dyDescent="0.3">
      <c r="A4100" s="17" t="s">
        <v>2587</v>
      </c>
      <c r="B4100" s="18"/>
      <c r="C4100" s="18">
        <v>50000</v>
      </c>
      <c r="D4100" s="18"/>
      <c r="E4100" s="18"/>
      <c r="F4100" s="18">
        <v>50000</v>
      </c>
    </row>
    <row r="4101" spans="1:6" x14ac:dyDescent="0.3">
      <c r="A4101" s="17" t="s">
        <v>2799</v>
      </c>
      <c r="B4101" s="18"/>
      <c r="C4101" s="18"/>
      <c r="D4101" s="18"/>
      <c r="E4101" s="18">
        <v>5000</v>
      </c>
      <c r="F4101" s="18">
        <v>5000</v>
      </c>
    </row>
    <row r="4102" spans="1:6" x14ac:dyDescent="0.3">
      <c r="A4102" s="17" t="s">
        <v>3645</v>
      </c>
      <c r="B4102" s="18"/>
      <c r="C4102" s="18">
        <v>500</v>
      </c>
      <c r="D4102" s="18"/>
      <c r="E4102" s="18"/>
      <c r="F4102" s="18">
        <v>500</v>
      </c>
    </row>
    <row r="4103" spans="1:6" x14ac:dyDescent="0.3">
      <c r="A4103" s="17" t="s">
        <v>525</v>
      </c>
      <c r="B4103" s="18"/>
      <c r="C4103" s="18"/>
      <c r="D4103" s="18"/>
      <c r="E4103" s="18">
        <v>3500</v>
      </c>
      <c r="F4103" s="18">
        <v>3500</v>
      </c>
    </row>
    <row r="4104" spans="1:6" x14ac:dyDescent="0.3">
      <c r="A4104" s="17" t="s">
        <v>2203</v>
      </c>
      <c r="B4104" s="18"/>
      <c r="C4104" s="18"/>
      <c r="D4104" s="18"/>
      <c r="E4104" s="18">
        <v>4000</v>
      </c>
      <c r="F4104" s="18">
        <v>4000</v>
      </c>
    </row>
    <row r="4105" spans="1:6" x14ac:dyDescent="0.3">
      <c r="A4105" s="17" t="s">
        <v>705</v>
      </c>
      <c r="B4105" s="18"/>
      <c r="C4105" s="18">
        <v>55000</v>
      </c>
      <c r="D4105" s="18"/>
      <c r="E4105" s="18"/>
      <c r="F4105" s="18">
        <v>55000</v>
      </c>
    </row>
    <row r="4106" spans="1:6" x14ac:dyDescent="0.3">
      <c r="A4106" s="17" t="s">
        <v>292</v>
      </c>
      <c r="B4106" s="18"/>
      <c r="C4106" s="18"/>
      <c r="D4106" s="18"/>
      <c r="E4106" s="18">
        <v>5000</v>
      </c>
      <c r="F4106" s="18">
        <v>5000</v>
      </c>
    </row>
    <row r="4107" spans="1:6" x14ac:dyDescent="0.3">
      <c r="A4107" s="17" t="s">
        <v>2280</v>
      </c>
      <c r="B4107" s="18"/>
      <c r="C4107" s="18"/>
      <c r="D4107" s="18"/>
      <c r="E4107" s="18">
        <v>1000</v>
      </c>
      <c r="F4107" s="18">
        <v>1000</v>
      </c>
    </row>
    <row r="4108" spans="1:6" x14ac:dyDescent="0.3">
      <c r="A4108" s="17" t="s">
        <v>1873</v>
      </c>
      <c r="B4108" s="18"/>
      <c r="C4108" s="18">
        <v>20000</v>
      </c>
      <c r="D4108" s="18"/>
      <c r="E4108" s="18"/>
      <c r="F4108" s="18">
        <v>20000</v>
      </c>
    </row>
    <row r="4109" spans="1:6" x14ac:dyDescent="0.3">
      <c r="A4109" s="17" t="s">
        <v>2149</v>
      </c>
      <c r="B4109" s="18"/>
      <c r="C4109" s="18">
        <v>100</v>
      </c>
      <c r="D4109" s="18"/>
      <c r="E4109" s="18"/>
      <c r="F4109" s="18">
        <v>100</v>
      </c>
    </row>
    <row r="4110" spans="1:6" x14ac:dyDescent="0.3">
      <c r="A4110" s="17" t="s">
        <v>2254</v>
      </c>
      <c r="B4110" s="18"/>
      <c r="C4110" s="18"/>
      <c r="D4110" s="18"/>
      <c r="E4110" s="18">
        <v>8000</v>
      </c>
      <c r="F4110" s="18">
        <v>8000</v>
      </c>
    </row>
    <row r="4111" spans="1:6" x14ac:dyDescent="0.3">
      <c r="A4111" s="17" t="s">
        <v>1915</v>
      </c>
      <c r="B4111" s="18"/>
      <c r="C4111" s="18">
        <v>666</v>
      </c>
      <c r="D4111" s="18"/>
      <c r="E4111" s="18"/>
      <c r="F4111" s="18">
        <v>666</v>
      </c>
    </row>
    <row r="4112" spans="1:6" x14ac:dyDescent="0.3">
      <c r="A4112" s="19">
        <v>39756</v>
      </c>
      <c r="B4112" s="18"/>
      <c r="C4112" s="18"/>
      <c r="D4112" s="18"/>
      <c r="E4112" s="18">
        <v>3500</v>
      </c>
      <c r="F4112" s="18">
        <v>3500</v>
      </c>
    </row>
    <row r="4113" spans="1:6" x14ac:dyDescent="0.3">
      <c r="A4113" s="17" t="s">
        <v>8310</v>
      </c>
      <c r="B4113" s="18">
        <v>180704788</v>
      </c>
      <c r="C4113" s="18">
        <v>92651279</v>
      </c>
      <c r="D4113" s="18">
        <v>837289</v>
      </c>
      <c r="E4113" s="18">
        <v>21763113.809999999</v>
      </c>
      <c r="F4113" s="18">
        <v>295956469.80999994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D66A2-36DD-4011-816B-EBDC7749D32C}">
  <sheetPr codeName="Sheet6"/>
  <dimension ref="A3:C20"/>
  <sheetViews>
    <sheetView workbookViewId="0">
      <selection activeCell="A3" sqref="A3"/>
    </sheetView>
  </sheetViews>
  <sheetFormatPr defaultRowHeight="14.4" x14ac:dyDescent="0.3"/>
  <sheetData>
    <row r="3" spans="1:3" x14ac:dyDescent="0.3">
      <c r="A3" s="7"/>
      <c r="B3" s="8"/>
      <c r="C3" s="9"/>
    </row>
    <row r="4" spans="1:3" x14ac:dyDescent="0.3">
      <c r="A4" s="10"/>
      <c r="B4" s="11"/>
      <c r="C4" s="12"/>
    </row>
    <row r="5" spans="1:3" x14ac:dyDescent="0.3">
      <c r="A5" s="10"/>
      <c r="B5" s="11"/>
      <c r="C5" s="12"/>
    </row>
    <row r="6" spans="1:3" x14ac:dyDescent="0.3">
      <c r="A6" s="10"/>
      <c r="B6" s="11"/>
      <c r="C6" s="12"/>
    </row>
    <row r="7" spans="1:3" x14ac:dyDescent="0.3">
      <c r="A7" s="10"/>
      <c r="B7" s="11"/>
      <c r="C7" s="12"/>
    </row>
    <row r="8" spans="1:3" x14ac:dyDescent="0.3">
      <c r="A8" s="10"/>
      <c r="B8" s="11"/>
      <c r="C8" s="12"/>
    </row>
    <row r="9" spans="1:3" x14ac:dyDescent="0.3">
      <c r="A9" s="10"/>
      <c r="B9" s="11"/>
      <c r="C9" s="12"/>
    </row>
    <row r="10" spans="1:3" x14ac:dyDescent="0.3">
      <c r="A10" s="10"/>
      <c r="B10" s="11"/>
      <c r="C10" s="12"/>
    </row>
    <row r="11" spans="1:3" x14ac:dyDescent="0.3">
      <c r="A11" s="10"/>
      <c r="B11" s="11"/>
      <c r="C11" s="12"/>
    </row>
    <row r="12" spans="1:3" x14ac:dyDescent="0.3">
      <c r="A12" s="10"/>
      <c r="B12" s="11"/>
      <c r="C12" s="12"/>
    </row>
    <row r="13" spans="1:3" x14ac:dyDescent="0.3">
      <c r="A13" s="10"/>
      <c r="B13" s="11"/>
      <c r="C13" s="12"/>
    </row>
    <row r="14" spans="1:3" x14ac:dyDescent="0.3">
      <c r="A14" s="10"/>
      <c r="B14" s="11"/>
      <c r="C14" s="12"/>
    </row>
    <row r="15" spans="1:3" x14ac:dyDescent="0.3">
      <c r="A15" s="10"/>
      <c r="B15" s="11"/>
      <c r="C15" s="12"/>
    </row>
    <row r="16" spans="1:3" x14ac:dyDescent="0.3">
      <c r="A16" s="10"/>
      <c r="B16" s="11"/>
      <c r="C16" s="12"/>
    </row>
    <row r="17" spans="1:3" x14ac:dyDescent="0.3">
      <c r="A17" s="10"/>
      <c r="B17" s="11"/>
      <c r="C17" s="12"/>
    </row>
    <row r="18" spans="1:3" x14ac:dyDescent="0.3">
      <c r="A18" s="10"/>
      <c r="B18" s="11"/>
      <c r="C18" s="12"/>
    </row>
    <row r="19" spans="1:3" x14ac:dyDescent="0.3">
      <c r="A19" s="10"/>
      <c r="B19" s="11"/>
      <c r="C19" s="12"/>
    </row>
    <row r="20" spans="1:3" x14ac:dyDescent="0.3">
      <c r="A20" s="13"/>
      <c r="B20" s="14"/>
      <c r="C20" s="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T4115"/>
  <sheetViews>
    <sheetView zoomScale="55" zoomScaleNormal="55" workbookViewId="0">
      <selection activeCell="O135" sqref="O135"/>
    </sheetView>
  </sheetViews>
  <sheetFormatPr defaultRowHeight="23.4" x14ac:dyDescent="0.45"/>
  <cols>
    <col min="1" max="1" width="9" style="3" bestFit="1" customWidth="1"/>
    <col min="2" max="2" width="40.5546875" style="4" bestFit="1" customWidth="1"/>
    <col min="3" max="3" width="42.88671875" style="4" bestFit="1" customWidth="1"/>
    <col min="4" max="4" width="18.33203125" style="3" bestFit="1" customWidth="1"/>
    <col min="5" max="5" width="20.109375" style="3" bestFit="1" customWidth="1"/>
    <col min="6" max="6" width="15.88671875" style="3" bestFit="1" customWidth="1"/>
    <col min="7" max="7" width="12.6640625" style="3" bestFit="1" customWidth="1"/>
    <col min="8" max="8" width="14" style="3" bestFit="1" customWidth="1"/>
    <col min="9" max="9" width="20.109375" style="3" bestFit="1" customWidth="1"/>
    <col min="10" max="10" width="20.109375" style="3" customWidth="1"/>
    <col min="11" max="11" width="15.21875" style="3" customWidth="1"/>
    <col min="12" max="12" width="22.77734375" style="3" bestFit="1" customWidth="1"/>
    <col min="13" max="13" width="14.21875" style="3" bestFit="1" customWidth="1"/>
    <col min="14" max="14" width="30.44140625" style="3" bestFit="1" customWidth="1"/>
    <col min="15" max="15" width="27.21875" style="3" bestFit="1" customWidth="1"/>
    <col min="16" max="16" width="44.5546875" style="3" bestFit="1" customWidth="1"/>
    <col min="17" max="18" width="24.77734375" style="3" bestFit="1" customWidth="1"/>
    <col min="19" max="19" width="28.5546875" bestFit="1" customWidth="1"/>
    <col min="20" max="20" width="36.109375" style="3" bestFit="1" customWidth="1"/>
    <col min="21" max="16384" width="8.88671875" style="3"/>
  </cols>
  <sheetData>
    <row r="1" spans="1:20" ht="25.8" x14ac:dyDescent="0.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6" t="s">
        <v>8306</v>
      </c>
      <c r="O1" s="6" t="s">
        <v>8307</v>
      </c>
      <c r="P1" s="1" t="s">
        <v>8346</v>
      </c>
      <c r="Q1" s="23" t="s">
        <v>8345</v>
      </c>
      <c r="R1" s="23" t="s">
        <v>8333</v>
      </c>
      <c r="S1" s="23" t="s">
        <v>8388</v>
      </c>
      <c r="T1" s="23" t="s">
        <v>8389</v>
      </c>
    </row>
    <row r="2" spans="1:20" ht="140.4" x14ac:dyDescent="0.4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26">
        <f t="shared" ref="N2:N65" si="0">E2/D2*100</f>
        <v>136.85882352941178</v>
      </c>
      <c r="O2" s="3">
        <f t="shared" ref="O2:O65" si="1">E2/L2</f>
        <v>63.917582417582416</v>
      </c>
      <c r="P2" s="3" t="s">
        <v>8265</v>
      </c>
      <c r="Q2" s="3" t="str">
        <f>LEFT(P:P,SEARCH("/",P:P,1)-1)</f>
        <v>film &amp; video</v>
      </c>
      <c r="R2" s="3" t="str">
        <f>RIGHT(P:P, LEN(P:P) - FIND("/", P:P))</f>
        <v>television</v>
      </c>
      <c r="S2" s="24">
        <f>(J2/86400) +25569</f>
        <v>42177.007071759261</v>
      </c>
      <c r="T2" s="25">
        <f>(I2/86400) + 25569</f>
        <v>42208.125</v>
      </c>
    </row>
    <row r="3" spans="1:20" ht="70.2" x14ac:dyDescent="0.4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26">
        <f t="shared" si="0"/>
        <v>142.60827250608273</v>
      </c>
      <c r="O3" s="3">
        <f t="shared" si="1"/>
        <v>185.48101265822785</v>
      </c>
      <c r="P3" s="3" t="s">
        <v>8265</v>
      </c>
      <c r="Q3" s="3" t="str">
        <f t="shared" ref="Q3:Q66" si="2">LEFT(P:P,SEARCH("/",P:P,1)-1)</f>
        <v>film &amp; video</v>
      </c>
      <c r="R3" s="3" t="str">
        <f t="shared" ref="R3:R66" si="3">RIGHT(P:P, LEN(P:P) - FIND("/", P:P))</f>
        <v>television</v>
      </c>
      <c r="S3" s="24">
        <f t="shared" ref="S3:S66" si="4">(J3/86400) +25569</f>
        <v>42766.600497685184</v>
      </c>
      <c r="T3" s="25">
        <f t="shared" ref="T3:T66" si="5">(I3/86400) + 25569</f>
        <v>42796.600497685184</v>
      </c>
    </row>
    <row r="4" spans="1:20" ht="117" x14ac:dyDescent="0.4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26">
        <f t="shared" si="0"/>
        <v>105</v>
      </c>
      <c r="O4" s="3">
        <f t="shared" si="1"/>
        <v>15</v>
      </c>
      <c r="P4" s="3" t="s">
        <v>8265</v>
      </c>
      <c r="Q4" s="3" t="str">
        <f t="shared" si="2"/>
        <v>film &amp; video</v>
      </c>
      <c r="R4" s="3" t="str">
        <f t="shared" si="3"/>
        <v>television</v>
      </c>
      <c r="S4" s="24">
        <f t="shared" si="4"/>
        <v>42405.702349537038</v>
      </c>
      <c r="T4" s="25">
        <f t="shared" si="5"/>
        <v>42415.702349537038</v>
      </c>
    </row>
    <row r="5" spans="1:20" ht="93.6" x14ac:dyDescent="0.4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26">
        <f t="shared" si="0"/>
        <v>103.89999999999999</v>
      </c>
      <c r="O5" s="3">
        <f t="shared" si="1"/>
        <v>69.266666666666666</v>
      </c>
      <c r="P5" s="3" t="s">
        <v>8265</v>
      </c>
      <c r="Q5" s="3" t="str">
        <f t="shared" si="2"/>
        <v>film &amp; video</v>
      </c>
      <c r="R5" s="3" t="str">
        <f t="shared" si="3"/>
        <v>television</v>
      </c>
      <c r="S5" s="24">
        <f t="shared" si="4"/>
        <v>41828.515127314815</v>
      </c>
      <c r="T5" s="25">
        <f t="shared" si="5"/>
        <v>41858.515127314815</v>
      </c>
    </row>
    <row r="6" spans="1:20" ht="140.4" x14ac:dyDescent="0.4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26">
        <f t="shared" si="0"/>
        <v>122.99154545454545</v>
      </c>
      <c r="O6" s="3">
        <f t="shared" si="1"/>
        <v>190.55028169014085</v>
      </c>
      <c r="P6" s="3" t="s">
        <v>8265</v>
      </c>
      <c r="Q6" s="3" t="str">
        <f t="shared" si="2"/>
        <v>film &amp; video</v>
      </c>
      <c r="R6" s="3" t="str">
        <f t="shared" si="3"/>
        <v>television</v>
      </c>
      <c r="S6" s="24">
        <f t="shared" si="4"/>
        <v>42327.834247685183</v>
      </c>
      <c r="T6" s="25">
        <f t="shared" si="5"/>
        <v>42357.834247685183</v>
      </c>
    </row>
    <row r="7" spans="1:20" ht="117" x14ac:dyDescent="0.4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26">
        <f t="shared" si="0"/>
        <v>109.77744436109028</v>
      </c>
      <c r="O7" s="3">
        <f t="shared" si="1"/>
        <v>93.40425531914893</v>
      </c>
      <c r="P7" s="3" t="s">
        <v>8265</v>
      </c>
      <c r="Q7" s="3" t="str">
        <f t="shared" si="2"/>
        <v>film &amp; video</v>
      </c>
      <c r="R7" s="3" t="str">
        <f t="shared" si="3"/>
        <v>television</v>
      </c>
      <c r="S7" s="24">
        <f t="shared" si="4"/>
        <v>42563.932951388888</v>
      </c>
      <c r="T7" s="25">
        <f t="shared" si="5"/>
        <v>42580.232638888891</v>
      </c>
    </row>
    <row r="8" spans="1:20" ht="117" x14ac:dyDescent="0.4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26">
        <f t="shared" si="0"/>
        <v>106.4875</v>
      </c>
      <c r="O8" s="3">
        <f t="shared" si="1"/>
        <v>146.87931034482759</v>
      </c>
      <c r="P8" s="3" t="s">
        <v>8265</v>
      </c>
      <c r="Q8" s="3" t="str">
        <f t="shared" si="2"/>
        <v>film &amp; video</v>
      </c>
      <c r="R8" s="3" t="str">
        <f t="shared" si="3"/>
        <v>television</v>
      </c>
      <c r="S8" s="24">
        <f t="shared" si="4"/>
        <v>41794.072337962964</v>
      </c>
    </row>
    <row r="9" spans="1:20" ht="140.4" x14ac:dyDescent="0.4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26">
        <f t="shared" si="0"/>
        <v>101.22222222222221</v>
      </c>
      <c r="O9" s="3">
        <f t="shared" si="1"/>
        <v>159.82456140350877</v>
      </c>
      <c r="P9" s="3" t="s">
        <v>8265</v>
      </c>
      <c r="Q9" s="3" t="str">
        <f t="shared" si="2"/>
        <v>film &amp; video</v>
      </c>
      <c r="R9" s="3" t="str">
        <f t="shared" si="3"/>
        <v>television</v>
      </c>
      <c r="S9" s="24">
        <f t="shared" si="4"/>
        <v>42516.047071759254</v>
      </c>
    </row>
    <row r="10" spans="1:20" ht="46.8" x14ac:dyDescent="0.4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26">
        <f t="shared" si="0"/>
        <v>100.04342857142856</v>
      </c>
      <c r="O10" s="3">
        <f t="shared" si="1"/>
        <v>291.79333333333335</v>
      </c>
      <c r="P10" s="3" t="s">
        <v>8265</v>
      </c>
      <c r="Q10" s="3" t="str">
        <f t="shared" si="2"/>
        <v>film &amp; video</v>
      </c>
      <c r="R10" s="3" t="str">
        <f t="shared" si="3"/>
        <v>television</v>
      </c>
      <c r="S10" s="24">
        <f t="shared" si="4"/>
        <v>42468.94458333333</v>
      </c>
    </row>
    <row r="11" spans="1:20" ht="117" x14ac:dyDescent="0.4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26">
        <f t="shared" si="0"/>
        <v>125.998</v>
      </c>
      <c r="O11" s="3">
        <f t="shared" si="1"/>
        <v>31.499500000000001</v>
      </c>
      <c r="P11" s="3" t="s">
        <v>8265</v>
      </c>
      <c r="Q11" s="3" t="str">
        <f t="shared" si="2"/>
        <v>film &amp; video</v>
      </c>
      <c r="R11" s="3" t="str">
        <f t="shared" si="3"/>
        <v>television</v>
      </c>
      <c r="S11" s="24">
        <f t="shared" si="4"/>
        <v>42447.103518518517</v>
      </c>
    </row>
    <row r="12" spans="1:20" ht="117" x14ac:dyDescent="0.4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26">
        <f t="shared" si="0"/>
        <v>100.49999999999999</v>
      </c>
      <c r="O12" s="3">
        <f t="shared" si="1"/>
        <v>158.68421052631578</v>
      </c>
      <c r="P12" s="3" t="s">
        <v>8265</v>
      </c>
      <c r="Q12" s="3" t="str">
        <f t="shared" si="2"/>
        <v>film &amp; video</v>
      </c>
      <c r="R12" s="3" t="str">
        <f t="shared" si="3"/>
        <v>television</v>
      </c>
      <c r="S12" s="24">
        <f t="shared" si="4"/>
        <v>41780.068043981482</v>
      </c>
    </row>
    <row r="13" spans="1:20" ht="140.4" x14ac:dyDescent="0.4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26">
        <f t="shared" si="0"/>
        <v>120.5</v>
      </c>
      <c r="O13" s="3">
        <f t="shared" si="1"/>
        <v>80.333333333333329</v>
      </c>
      <c r="P13" s="3" t="s">
        <v>8265</v>
      </c>
      <c r="Q13" s="3" t="str">
        <f t="shared" si="2"/>
        <v>film &amp; video</v>
      </c>
      <c r="R13" s="3" t="str">
        <f t="shared" si="3"/>
        <v>television</v>
      </c>
      <c r="S13" s="24">
        <f t="shared" si="4"/>
        <v>42572.778495370367</v>
      </c>
    </row>
    <row r="14" spans="1:20" ht="117" x14ac:dyDescent="0.4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26">
        <f t="shared" si="0"/>
        <v>165.29333333333335</v>
      </c>
      <c r="O14" s="3">
        <f t="shared" si="1"/>
        <v>59.961305925030231</v>
      </c>
      <c r="P14" s="3" t="s">
        <v>8265</v>
      </c>
      <c r="Q14" s="3" t="str">
        <f t="shared" si="2"/>
        <v>film &amp; video</v>
      </c>
      <c r="R14" s="3" t="str">
        <f t="shared" si="3"/>
        <v>television</v>
      </c>
      <c r="S14" s="24">
        <f t="shared" si="4"/>
        <v>41791.713252314818</v>
      </c>
    </row>
    <row r="15" spans="1:20" ht="93.6" x14ac:dyDescent="0.4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26">
        <f t="shared" si="0"/>
        <v>159.97142857142856</v>
      </c>
      <c r="O15" s="3">
        <f t="shared" si="1"/>
        <v>109.78431372549019</v>
      </c>
      <c r="P15" s="3" t="s">
        <v>8265</v>
      </c>
      <c r="Q15" s="3" t="str">
        <f t="shared" si="2"/>
        <v>film &amp; video</v>
      </c>
      <c r="R15" s="3" t="str">
        <f t="shared" si="3"/>
        <v>television</v>
      </c>
      <c r="S15" s="24">
        <f t="shared" si="4"/>
        <v>42508.677187499998</v>
      </c>
    </row>
    <row r="16" spans="1:20" ht="70.2" x14ac:dyDescent="0.4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26">
        <f t="shared" si="0"/>
        <v>100.93333333333334</v>
      </c>
      <c r="O16" s="3">
        <f t="shared" si="1"/>
        <v>147.70731707317074</v>
      </c>
      <c r="P16" s="3" t="s">
        <v>8265</v>
      </c>
      <c r="Q16" s="3" t="str">
        <f t="shared" si="2"/>
        <v>film &amp; video</v>
      </c>
      <c r="R16" s="3" t="str">
        <f t="shared" si="3"/>
        <v>television</v>
      </c>
      <c r="S16" s="24">
        <f t="shared" si="4"/>
        <v>41808.02648148148</v>
      </c>
    </row>
    <row r="17" spans="1:19" ht="117" x14ac:dyDescent="0.4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26">
        <f t="shared" si="0"/>
        <v>106.60000000000001</v>
      </c>
      <c r="O17" s="3">
        <f t="shared" si="1"/>
        <v>21.755102040816325</v>
      </c>
      <c r="P17" s="3" t="s">
        <v>8265</v>
      </c>
      <c r="Q17" s="3" t="str">
        <f t="shared" si="2"/>
        <v>film &amp; video</v>
      </c>
      <c r="R17" s="3" t="str">
        <f t="shared" si="3"/>
        <v>television</v>
      </c>
      <c r="S17" s="24">
        <f t="shared" si="4"/>
        <v>42256.391875000001</v>
      </c>
    </row>
    <row r="18" spans="1:19" ht="117" x14ac:dyDescent="0.4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26">
        <f t="shared" si="0"/>
        <v>100.24166666666667</v>
      </c>
      <c r="O18" s="3">
        <f t="shared" si="1"/>
        <v>171.84285714285716</v>
      </c>
      <c r="P18" s="3" t="s">
        <v>8265</v>
      </c>
      <c r="Q18" s="3" t="str">
        <f t="shared" si="2"/>
        <v>film &amp; video</v>
      </c>
      <c r="R18" s="3" t="str">
        <f t="shared" si="3"/>
        <v>television</v>
      </c>
      <c r="S18" s="24">
        <f t="shared" si="4"/>
        <v>41760.796423611115</v>
      </c>
    </row>
    <row r="19" spans="1:19" ht="117" x14ac:dyDescent="0.4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26">
        <f t="shared" si="0"/>
        <v>100.66666666666666</v>
      </c>
      <c r="O19" s="3">
        <f t="shared" si="1"/>
        <v>41.944444444444443</v>
      </c>
      <c r="P19" s="3" t="s">
        <v>8265</v>
      </c>
      <c r="Q19" s="3" t="str">
        <f t="shared" si="2"/>
        <v>film &amp; video</v>
      </c>
      <c r="R19" s="3" t="str">
        <f t="shared" si="3"/>
        <v>television</v>
      </c>
      <c r="S19" s="24">
        <f t="shared" si="4"/>
        <v>41917.731736111113</v>
      </c>
    </row>
    <row r="20" spans="1:19" ht="117" x14ac:dyDescent="0.4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26">
        <f t="shared" si="0"/>
        <v>106.32110000000002</v>
      </c>
      <c r="O20" s="3">
        <f t="shared" si="1"/>
        <v>93.264122807017543</v>
      </c>
      <c r="P20" s="3" t="s">
        <v>8265</v>
      </c>
      <c r="Q20" s="3" t="str">
        <f t="shared" si="2"/>
        <v>film &amp; video</v>
      </c>
      <c r="R20" s="3" t="str">
        <f t="shared" si="3"/>
        <v>television</v>
      </c>
      <c r="S20" s="24">
        <f t="shared" si="4"/>
        <v>41869.542314814811</v>
      </c>
    </row>
    <row r="21" spans="1:19" ht="140.4" x14ac:dyDescent="0.4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26">
        <f t="shared" si="0"/>
        <v>145.29411764705881</v>
      </c>
      <c r="O21" s="3">
        <f t="shared" si="1"/>
        <v>56.136363636363633</v>
      </c>
      <c r="P21" s="3" t="s">
        <v>8265</v>
      </c>
      <c r="Q21" s="3" t="str">
        <f t="shared" si="2"/>
        <v>film &amp; video</v>
      </c>
      <c r="R21" s="3" t="str">
        <f t="shared" si="3"/>
        <v>television</v>
      </c>
      <c r="S21" s="24">
        <f t="shared" si="4"/>
        <v>42175.816365740742</v>
      </c>
    </row>
    <row r="22" spans="1:19" ht="117" x14ac:dyDescent="0.4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26">
        <f t="shared" si="0"/>
        <v>100.2</v>
      </c>
      <c r="O22" s="3">
        <f t="shared" si="1"/>
        <v>80.16</v>
      </c>
      <c r="P22" s="3" t="s">
        <v>8265</v>
      </c>
      <c r="Q22" s="3" t="str">
        <f t="shared" si="2"/>
        <v>film &amp; video</v>
      </c>
      <c r="R22" s="3" t="str">
        <f t="shared" si="3"/>
        <v>television</v>
      </c>
      <c r="S22" s="24">
        <f t="shared" si="4"/>
        <v>42200.758240740739</v>
      </c>
    </row>
    <row r="23" spans="1:19" ht="117" x14ac:dyDescent="0.4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26">
        <f t="shared" si="0"/>
        <v>109.13513513513513</v>
      </c>
      <c r="O23" s="3">
        <f t="shared" si="1"/>
        <v>199.9009900990099</v>
      </c>
      <c r="P23" s="3" t="s">
        <v>8265</v>
      </c>
      <c r="Q23" s="3" t="str">
        <f t="shared" si="2"/>
        <v>film &amp; video</v>
      </c>
      <c r="R23" s="3" t="str">
        <f t="shared" si="3"/>
        <v>television</v>
      </c>
      <c r="S23" s="24">
        <f t="shared" si="4"/>
        <v>41878.627187500002</v>
      </c>
    </row>
    <row r="24" spans="1:19" ht="93.6" x14ac:dyDescent="0.4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26">
        <f t="shared" si="0"/>
        <v>117.14285714285715</v>
      </c>
      <c r="O24" s="3">
        <f t="shared" si="1"/>
        <v>51.25</v>
      </c>
      <c r="P24" s="3" t="s">
        <v>8265</v>
      </c>
      <c r="Q24" s="3" t="str">
        <f t="shared" si="2"/>
        <v>film &amp; video</v>
      </c>
      <c r="R24" s="3" t="str">
        <f t="shared" si="3"/>
        <v>television</v>
      </c>
      <c r="S24" s="24">
        <f t="shared" si="4"/>
        <v>41989.91134259259</v>
      </c>
    </row>
    <row r="25" spans="1:19" ht="117" x14ac:dyDescent="0.4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26">
        <f t="shared" si="0"/>
        <v>118.5</v>
      </c>
      <c r="O25" s="3">
        <f t="shared" si="1"/>
        <v>103.04347826086956</v>
      </c>
      <c r="P25" s="3" t="s">
        <v>8265</v>
      </c>
      <c r="Q25" s="3" t="str">
        <f t="shared" si="2"/>
        <v>film &amp; video</v>
      </c>
      <c r="R25" s="3" t="str">
        <f t="shared" si="3"/>
        <v>television</v>
      </c>
      <c r="S25" s="24">
        <f t="shared" si="4"/>
        <v>42097.778946759259</v>
      </c>
    </row>
    <row r="26" spans="1:19" ht="70.2" x14ac:dyDescent="0.4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26">
        <f t="shared" si="0"/>
        <v>108.80768571428572</v>
      </c>
      <c r="O26" s="3">
        <f t="shared" si="1"/>
        <v>66.346149825783982</v>
      </c>
      <c r="P26" s="3" t="s">
        <v>8265</v>
      </c>
      <c r="Q26" s="3" t="str">
        <f t="shared" si="2"/>
        <v>film &amp; video</v>
      </c>
      <c r="R26" s="3" t="str">
        <f t="shared" si="3"/>
        <v>television</v>
      </c>
      <c r="S26" s="24">
        <f t="shared" si="4"/>
        <v>42229.820173611108</v>
      </c>
    </row>
    <row r="27" spans="1:19" ht="117" x14ac:dyDescent="0.4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26">
        <f t="shared" si="0"/>
        <v>133.33333333333331</v>
      </c>
      <c r="O27" s="3">
        <f t="shared" si="1"/>
        <v>57.142857142857146</v>
      </c>
      <c r="P27" s="3" t="s">
        <v>8265</v>
      </c>
      <c r="Q27" s="3" t="str">
        <f t="shared" si="2"/>
        <v>film &amp; video</v>
      </c>
      <c r="R27" s="3" t="str">
        <f t="shared" si="3"/>
        <v>television</v>
      </c>
      <c r="S27" s="24">
        <f t="shared" si="4"/>
        <v>42318.025011574078</v>
      </c>
    </row>
    <row r="28" spans="1:19" ht="93.6" x14ac:dyDescent="0.4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26">
        <f t="shared" si="0"/>
        <v>155.20000000000002</v>
      </c>
      <c r="O28" s="3">
        <f t="shared" si="1"/>
        <v>102.10526315789474</v>
      </c>
      <c r="P28" s="3" t="s">
        <v>8265</v>
      </c>
      <c r="Q28" s="3" t="str">
        <f t="shared" si="2"/>
        <v>film &amp; video</v>
      </c>
      <c r="R28" s="3" t="str">
        <f t="shared" si="3"/>
        <v>television</v>
      </c>
      <c r="S28" s="24">
        <f t="shared" si="4"/>
        <v>41828.515555555554</v>
      </c>
    </row>
    <row r="29" spans="1:19" ht="117" x14ac:dyDescent="0.4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26">
        <f t="shared" si="0"/>
        <v>111.72500000000001</v>
      </c>
      <c r="O29" s="3">
        <f t="shared" si="1"/>
        <v>148.96666666666667</v>
      </c>
      <c r="P29" s="3" t="s">
        <v>8265</v>
      </c>
      <c r="Q29" s="3" t="str">
        <f t="shared" si="2"/>
        <v>film &amp; video</v>
      </c>
      <c r="R29" s="3" t="str">
        <f t="shared" si="3"/>
        <v>television</v>
      </c>
      <c r="S29" s="24">
        <f t="shared" si="4"/>
        <v>41929.164733796293</v>
      </c>
    </row>
    <row r="30" spans="1:19" ht="70.2" x14ac:dyDescent="0.4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26">
        <f t="shared" si="0"/>
        <v>100.35000000000001</v>
      </c>
      <c r="O30" s="3">
        <f t="shared" si="1"/>
        <v>169.6056338028169</v>
      </c>
      <c r="P30" s="3" t="s">
        <v>8265</v>
      </c>
      <c r="Q30" s="3" t="str">
        <f t="shared" si="2"/>
        <v>film &amp; video</v>
      </c>
      <c r="R30" s="3" t="str">
        <f t="shared" si="3"/>
        <v>television</v>
      </c>
      <c r="S30" s="24">
        <f t="shared" si="4"/>
        <v>42324.96393518518</v>
      </c>
    </row>
    <row r="31" spans="1:19" ht="140.4" x14ac:dyDescent="0.4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26">
        <f t="shared" si="0"/>
        <v>123.33333333333334</v>
      </c>
      <c r="O31" s="3">
        <f t="shared" si="1"/>
        <v>31.623931623931625</v>
      </c>
      <c r="P31" s="3" t="s">
        <v>8265</v>
      </c>
      <c r="Q31" s="3" t="str">
        <f t="shared" si="2"/>
        <v>film &amp; video</v>
      </c>
      <c r="R31" s="3" t="str">
        <f t="shared" si="3"/>
        <v>television</v>
      </c>
      <c r="S31" s="24">
        <f t="shared" si="4"/>
        <v>41812.67324074074</v>
      </c>
    </row>
    <row r="32" spans="1:19" ht="117" x14ac:dyDescent="0.4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26">
        <f t="shared" si="0"/>
        <v>101.29975</v>
      </c>
      <c r="O32" s="3">
        <f t="shared" si="1"/>
        <v>76.45264150943396</v>
      </c>
      <c r="P32" s="3" t="s">
        <v>8265</v>
      </c>
      <c r="Q32" s="3" t="str">
        <f t="shared" si="2"/>
        <v>film &amp; video</v>
      </c>
      <c r="R32" s="3" t="str">
        <f t="shared" si="3"/>
        <v>television</v>
      </c>
      <c r="S32" s="24">
        <f t="shared" si="4"/>
        <v>41842.292997685188</v>
      </c>
    </row>
    <row r="33" spans="1:19" ht="117" x14ac:dyDescent="0.4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26">
        <f t="shared" si="0"/>
        <v>100</v>
      </c>
      <c r="O33" s="3">
        <f t="shared" si="1"/>
        <v>13</v>
      </c>
      <c r="P33" s="3" t="s">
        <v>8265</v>
      </c>
      <c r="Q33" s="3" t="str">
        <f t="shared" si="2"/>
        <v>film &amp; video</v>
      </c>
      <c r="R33" s="3" t="str">
        <f t="shared" si="3"/>
        <v>television</v>
      </c>
      <c r="S33" s="24">
        <f t="shared" si="4"/>
        <v>42376.79206018518</v>
      </c>
    </row>
    <row r="34" spans="1:19" ht="140.4" x14ac:dyDescent="0.4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26">
        <f t="shared" si="0"/>
        <v>100.24604569420035</v>
      </c>
      <c r="O34" s="3">
        <f t="shared" ref="O34:O65" si="6">E34/L34</f>
        <v>320.44943820224717</v>
      </c>
      <c r="P34" s="3" t="s">
        <v>8265</v>
      </c>
      <c r="Q34" s="3" t="str">
        <f t="shared" si="2"/>
        <v>film &amp; video</v>
      </c>
      <c r="R34" s="3" t="str">
        <f t="shared" si="3"/>
        <v>television</v>
      </c>
      <c r="S34" s="24">
        <f t="shared" si="4"/>
        <v>42461.627511574072</v>
      </c>
    </row>
    <row r="35" spans="1:19" ht="117" x14ac:dyDescent="0.4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26">
        <f t="shared" si="0"/>
        <v>102.0952380952381</v>
      </c>
      <c r="O35" s="3">
        <f t="shared" si="6"/>
        <v>83.75</v>
      </c>
      <c r="P35" s="3" t="s">
        <v>8265</v>
      </c>
      <c r="Q35" s="3" t="str">
        <f t="shared" si="2"/>
        <v>film &amp; video</v>
      </c>
      <c r="R35" s="3" t="str">
        <f t="shared" si="3"/>
        <v>television</v>
      </c>
      <c r="S35" s="24">
        <f t="shared" si="4"/>
        <v>42286.660891203705</v>
      </c>
    </row>
    <row r="36" spans="1:19" ht="117" x14ac:dyDescent="0.4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26">
        <f t="shared" si="0"/>
        <v>130.46153846153845</v>
      </c>
      <c r="O36" s="3">
        <f t="shared" si="6"/>
        <v>49.882352941176471</v>
      </c>
      <c r="P36" s="3" t="s">
        <v>8265</v>
      </c>
      <c r="Q36" s="3" t="str">
        <f t="shared" si="2"/>
        <v>film &amp; video</v>
      </c>
      <c r="R36" s="3" t="str">
        <f t="shared" si="3"/>
        <v>television</v>
      </c>
      <c r="S36" s="24">
        <f t="shared" si="4"/>
        <v>41841.321770833332</v>
      </c>
    </row>
    <row r="37" spans="1:19" ht="93.6" x14ac:dyDescent="0.4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26">
        <f t="shared" si="0"/>
        <v>166.5</v>
      </c>
      <c r="O37" s="3">
        <f t="shared" si="6"/>
        <v>59.464285714285715</v>
      </c>
      <c r="P37" s="3" t="s">
        <v>8265</v>
      </c>
      <c r="Q37" s="3" t="str">
        <f t="shared" si="2"/>
        <v>film &amp; video</v>
      </c>
      <c r="R37" s="3" t="str">
        <f t="shared" si="3"/>
        <v>television</v>
      </c>
      <c r="S37" s="24">
        <f t="shared" si="4"/>
        <v>42098.291828703703</v>
      </c>
    </row>
    <row r="38" spans="1:19" ht="70.2" x14ac:dyDescent="0.4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26">
        <f t="shared" si="0"/>
        <v>142.15</v>
      </c>
      <c r="O38" s="3">
        <f t="shared" si="6"/>
        <v>193.84090909090909</v>
      </c>
      <c r="P38" s="3" t="s">
        <v>8265</v>
      </c>
      <c r="Q38" s="3" t="str">
        <f t="shared" si="2"/>
        <v>film &amp; video</v>
      </c>
      <c r="R38" s="3" t="str">
        <f t="shared" si="3"/>
        <v>television</v>
      </c>
      <c r="S38" s="24">
        <f t="shared" si="4"/>
        <v>42068.307002314818</v>
      </c>
    </row>
    <row r="39" spans="1:19" ht="117" x14ac:dyDescent="0.4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26">
        <f t="shared" si="0"/>
        <v>183.44090909090909</v>
      </c>
      <c r="O39" s="3">
        <f t="shared" si="6"/>
        <v>159.51383399209487</v>
      </c>
      <c r="P39" s="3" t="s">
        <v>8265</v>
      </c>
      <c r="Q39" s="3" t="str">
        <f t="shared" si="2"/>
        <v>film &amp; video</v>
      </c>
      <c r="R39" s="3" t="str">
        <f t="shared" si="3"/>
        <v>television</v>
      </c>
      <c r="S39" s="24">
        <f t="shared" si="4"/>
        <v>42032.693043981482</v>
      </c>
    </row>
    <row r="40" spans="1:19" ht="117" x14ac:dyDescent="0.4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26">
        <f t="shared" si="0"/>
        <v>110.04</v>
      </c>
      <c r="O40" s="3">
        <f t="shared" si="6"/>
        <v>41.68181818181818</v>
      </c>
      <c r="P40" s="3" t="s">
        <v>8265</v>
      </c>
      <c r="Q40" s="3" t="str">
        <f t="shared" si="2"/>
        <v>film &amp; video</v>
      </c>
      <c r="R40" s="3" t="str">
        <f t="shared" si="3"/>
        <v>television</v>
      </c>
      <c r="S40" s="24">
        <f t="shared" si="4"/>
        <v>41375.057222222225</v>
      </c>
    </row>
    <row r="41" spans="1:19" ht="140.4" x14ac:dyDescent="0.4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26">
        <f t="shared" si="0"/>
        <v>130.98000000000002</v>
      </c>
      <c r="O41" s="3">
        <f t="shared" si="6"/>
        <v>150.89861751152074</v>
      </c>
      <c r="P41" s="3" t="s">
        <v>8265</v>
      </c>
      <c r="Q41" s="3" t="str">
        <f t="shared" si="2"/>
        <v>film &amp; video</v>
      </c>
      <c r="R41" s="3" t="str">
        <f t="shared" si="3"/>
        <v>television</v>
      </c>
      <c r="S41" s="24">
        <f t="shared" si="4"/>
        <v>41754.047083333331</v>
      </c>
    </row>
    <row r="42" spans="1:19" ht="117" x14ac:dyDescent="0.4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26">
        <f t="shared" si="0"/>
        <v>101.35000000000001</v>
      </c>
      <c r="O42" s="3">
        <f t="shared" si="6"/>
        <v>126.6875</v>
      </c>
      <c r="P42" s="3" t="s">
        <v>8265</v>
      </c>
      <c r="Q42" s="3" t="str">
        <f t="shared" si="2"/>
        <v>film &amp; video</v>
      </c>
      <c r="R42" s="3" t="str">
        <f t="shared" si="3"/>
        <v>television</v>
      </c>
      <c r="S42" s="24">
        <f t="shared" si="4"/>
        <v>41789.21398148148</v>
      </c>
    </row>
    <row r="43" spans="1:19" ht="117" x14ac:dyDescent="0.4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26">
        <f t="shared" si="0"/>
        <v>100</v>
      </c>
      <c r="O43" s="3">
        <f t="shared" si="6"/>
        <v>105.26315789473684</v>
      </c>
      <c r="P43" s="3" t="s">
        <v>8265</v>
      </c>
      <c r="Q43" s="3" t="str">
        <f t="shared" si="2"/>
        <v>film &amp; video</v>
      </c>
      <c r="R43" s="3" t="str">
        <f t="shared" si="3"/>
        <v>television</v>
      </c>
      <c r="S43" s="24">
        <f t="shared" si="4"/>
        <v>41887.568912037037</v>
      </c>
    </row>
    <row r="44" spans="1:19" ht="117" x14ac:dyDescent="0.4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26">
        <f t="shared" si="0"/>
        <v>141.85714285714286</v>
      </c>
      <c r="O44" s="3">
        <f t="shared" si="6"/>
        <v>117.51479289940828</v>
      </c>
      <c r="P44" s="3" t="s">
        <v>8265</v>
      </c>
      <c r="Q44" s="3" t="str">
        <f t="shared" si="2"/>
        <v>film &amp; video</v>
      </c>
      <c r="R44" s="3" t="str">
        <f t="shared" si="3"/>
        <v>television</v>
      </c>
      <c r="S44" s="24">
        <f t="shared" si="4"/>
        <v>41971.639189814814</v>
      </c>
    </row>
    <row r="45" spans="1:19" ht="117" x14ac:dyDescent="0.4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26">
        <f t="shared" si="0"/>
        <v>308.65999999999997</v>
      </c>
      <c r="O45" s="3">
        <f t="shared" si="6"/>
        <v>117.36121673003802</v>
      </c>
      <c r="P45" s="3" t="s">
        <v>8265</v>
      </c>
      <c r="Q45" s="3" t="str">
        <f t="shared" si="2"/>
        <v>film &amp; video</v>
      </c>
      <c r="R45" s="3" t="str">
        <f t="shared" si="3"/>
        <v>television</v>
      </c>
      <c r="S45" s="24">
        <f t="shared" si="4"/>
        <v>41802.790347222224</v>
      </c>
    </row>
    <row r="46" spans="1:19" ht="140.4" x14ac:dyDescent="0.4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26">
        <f t="shared" si="0"/>
        <v>100</v>
      </c>
      <c r="O46" s="3">
        <f t="shared" si="6"/>
        <v>133.33333333333334</v>
      </c>
      <c r="P46" s="3" t="s">
        <v>8265</v>
      </c>
      <c r="Q46" s="3" t="str">
        <f t="shared" si="2"/>
        <v>film &amp; video</v>
      </c>
      <c r="R46" s="3" t="str">
        <f t="shared" si="3"/>
        <v>television</v>
      </c>
      <c r="S46" s="24">
        <f t="shared" si="4"/>
        <v>41874.098807870367</v>
      </c>
    </row>
    <row r="47" spans="1:19" ht="117" x14ac:dyDescent="0.4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26">
        <f t="shared" si="0"/>
        <v>120</v>
      </c>
      <c r="O47" s="3">
        <f t="shared" si="6"/>
        <v>98.360655737704917</v>
      </c>
      <c r="P47" s="3" t="s">
        <v>8265</v>
      </c>
      <c r="Q47" s="3" t="str">
        <f t="shared" si="2"/>
        <v>film &amp; video</v>
      </c>
      <c r="R47" s="3" t="str">
        <f t="shared" si="3"/>
        <v>television</v>
      </c>
      <c r="S47" s="24">
        <f t="shared" si="4"/>
        <v>42457.623923611114</v>
      </c>
    </row>
    <row r="48" spans="1:19" ht="93.6" x14ac:dyDescent="0.4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26">
        <f t="shared" si="0"/>
        <v>104.16666666666667</v>
      </c>
      <c r="O48" s="3">
        <f t="shared" si="6"/>
        <v>194.44444444444446</v>
      </c>
      <c r="P48" s="3" t="s">
        <v>8265</v>
      </c>
      <c r="Q48" s="3" t="str">
        <f t="shared" si="2"/>
        <v>film &amp; video</v>
      </c>
      <c r="R48" s="3" t="str">
        <f t="shared" si="3"/>
        <v>television</v>
      </c>
      <c r="S48" s="24">
        <f t="shared" si="4"/>
        <v>42323.96497685185</v>
      </c>
    </row>
    <row r="49" spans="1:19" ht="117" x14ac:dyDescent="0.4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26">
        <f t="shared" si="0"/>
        <v>107.61100000000002</v>
      </c>
      <c r="O49" s="3">
        <f t="shared" si="6"/>
        <v>76.865000000000009</v>
      </c>
      <c r="P49" s="3" t="s">
        <v>8265</v>
      </c>
      <c r="Q49" s="3" t="str">
        <f t="shared" si="2"/>
        <v>film &amp; video</v>
      </c>
      <c r="R49" s="3" t="str">
        <f t="shared" si="3"/>
        <v>television</v>
      </c>
      <c r="S49" s="24">
        <f t="shared" si="4"/>
        <v>41932.819525462961</v>
      </c>
    </row>
    <row r="50" spans="1:19" ht="117" x14ac:dyDescent="0.4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26">
        <f t="shared" si="0"/>
        <v>107.94999999999999</v>
      </c>
      <c r="O50" s="3">
        <f t="shared" si="6"/>
        <v>56.815789473684212</v>
      </c>
      <c r="P50" s="3" t="s">
        <v>8265</v>
      </c>
      <c r="Q50" s="3" t="str">
        <f t="shared" si="2"/>
        <v>film &amp; video</v>
      </c>
      <c r="R50" s="3" t="str">
        <f t="shared" si="3"/>
        <v>television</v>
      </c>
      <c r="S50" s="24">
        <f t="shared" si="4"/>
        <v>42033.516898148147</v>
      </c>
    </row>
    <row r="51" spans="1:19" ht="46.8" x14ac:dyDescent="0.4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26">
        <f t="shared" si="0"/>
        <v>100</v>
      </c>
      <c r="O51" s="3">
        <f t="shared" si="6"/>
        <v>137.93103448275863</v>
      </c>
      <c r="P51" s="3" t="s">
        <v>8265</v>
      </c>
      <c r="Q51" s="3" t="str">
        <f t="shared" si="2"/>
        <v>film &amp; video</v>
      </c>
      <c r="R51" s="3" t="str">
        <f t="shared" si="3"/>
        <v>television</v>
      </c>
      <c r="S51" s="24">
        <f t="shared" si="4"/>
        <v>42271.176446759258</v>
      </c>
    </row>
    <row r="52" spans="1:19" ht="117" x14ac:dyDescent="0.4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26">
        <f t="shared" si="0"/>
        <v>100</v>
      </c>
      <c r="O52" s="3">
        <f t="shared" si="6"/>
        <v>27.272727272727273</v>
      </c>
      <c r="P52" s="3" t="s">
        <v>8265</v>
      </c>
      <c r="Q52" s="3" t="str">
        <f t="shared" si="2"/>
        <v>film &amp; video</v>
      </c>
      <c r="R52" s="3" t="str">
        <f t="shared" si="3"/>
        <v>television</v>
      </c>
      <c r="S52" s="24">
        <f t="shared" si="4"/>
        <v>41995.752986111111</v>
      </c>
    </row>
    <row r="53" spans="1:19" ht="117" x14ac:dyDescent="0.4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26">
        <f t="shared" si="0"/>
        <v>128.0181818181818</v>
      </c>
      <c r="O53" s="3">
        <f t="shared" si="6"/>
        <v>118.33613445378151</v>
      </c>
      <c r="P53" s="3" t="s">
        <v>8265</v>
      </c>
      <c r="Q53" s="3" t="str">
        <f t="shared" si="2"/>
        <v>film &amp; video</v>
      </c>
      <c r="R53" s="3" t="str">
        <f t="shared" si="3"/>
        <v>television</v>
      </c>
      <c r="S53" s="24">
        <f t="shared" si="4"/>
        <v>42196.928668981476</v>
      </c>
    </row>
    <row r="54" spans="1:19" ht="117" x14ac:dyDescent="0.4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26">
        <f t="shared" si="0"/>
        <v>116.21</v>
      </c>
      <c r="O54" s="3">
        <f t="shared" si="6"/>
        <v>223.48076923076923</v>
      </c>
      <c r="P54" s="3" t="s">
        <v>8265</v>
      </c>
      <c r="Q54" s="3" t="str">
        <f t="shared" si="2"/>
        <v>film &amp; video</v>
      </c>
      <c r="R54" s="3" t="str">
        <f t="shared" si="3"/>
        <v>television</v>
      </c>
      <c r="S54" s="24">
        <f t="shared" si="4"/>
        <v>41807.701921296299</v>
      </c>
    </row>
    <row r="55" spans="1:19" ht="70.2" x14ac:dyDescent="0.4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26">
        <f t="shared" si="0"/>
        <v>109.63333333333334</v>
      </c>
      <c r="O55" s="3">
        <f t="shared" si="6"/>
        <v>28.111111111111111</v>
      </c>
      <c r="P55" s="3" t="s">
        <v>8265</v>
      </c>
      <c r="Q55" s="3" t="str">
        <f t="shared" si="2"/>
        <v>film &amp; video</v>
      </c>
      <c r="R55" s="3" t="str">
        <f t="shared" si="3"/>
        <v>television</v>
      </c>
      <c r="S55" s="24">
        <f t="shared" si="4"/>
        <v>41719.549131944441</v>
      </c>
    </row>
    <row r="56" spans="1:19" ht="140.4" x14ac:dyDescent="0.4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26">
        <f t="shared" si="0"/>
        <v>101</v>
      </c>
      <c r="O56" s="3">
        <f t="shared" si="6"/>
        <v>194.23076923076923</v>
      </c>
      <c r="P56" s="3" t="s">
        <v>8265</v>
      </c>
      <c r="Q56" s="3" t="str">
        <f t="shared" si="2"/>
        <v>film &amp; video</v>
      </c>
      <c r="R56" s="3" t="str">
        <f t="shared" si="3"/>
        <v>television</v>
      </c>
      <c r="S56" s="24">
        <f t="shared" si="4"/>
        <v>42333.713206018518</v>
      </c>
    </row>
    <row r="57" spans="1:19" ht="117" x14ac:dyDescent="0.4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26">
        <f t="shared" si="0"/>
        <v>128.95348837209301</v>
      </c>
      <c r="O57" s="3">
        <f t="shared" si="6"/>
        <v>128.95348837209303</v>
      </c>
      <c r="P57" s="3" t="s">
        <v>8265</v>
      </c>
      <c r="Q57" s="3" t="str">
        <f t="shared" si="2"/>
        <v>film &amp; video</v>
      </c>
      <c r="R57" s="3" t="str">
        <f t="shared" si="3"/>
        <v>television</v>
      </c>
      <c r="S57" s="24">
        <f t="shared" si="4"/>
        <v>42496.968935185185</v>
      </c>
    </row>
    <row r="58" spans="1:19" ht="93.6" x14ac:dyDescent="0.4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26">
        <f t="shared" si="0"/>
        <v>107.26249999999999</v>
      </c>
      <c r="O58" s="3">
        <f t="shared" si="6"/>
        <v>49.316091954022987</v>
      </c>
      <c r="P58" s="3" t="s">
        <v>8265</v>
      </c>
      <c r="Q58" s="3" t="str">
        <f t="shared" si="2"/>
        <v>film &amp; video</v>
      </c>
      <c r="R58" s="3" t="str">
        <f t="shared" si="3"/>
        <v>television</v>
      </c>
      <c r="S58" s="24">
        <f t="shared" si="4"/>
        <v>42149.548888888894</v>
      </c>
    </row>
    <row r="59" spans="1:19" ht="117" x14ac:dyDescent="0.4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26">
        <f t="shared" si="0"/>
        <v>101.89999999999999</v>
      </c>
      <c r="O59" s="3">
        <f t="shared" si="6"/>
        <v>221.52173913043478</v>
      </c>
      <c r="P59" s="3" t="s">
        <v>8265</v>
      </c>
      <c r="Q59" s="3" t="str">
        <f t="shared" si="2"/>
        <v>film &amp; video</v>
      </c>
      <c r="R59" s="3" t="str">
        <f t="shared" si="3"/>
        <v>television</v>
      </c>
      <c r="S59" s="24">
        <f t="shared" si="4"/>
        <v>42089.83289351852</v>
      </c>
    </row>
    <row r="60" spans="1:19" ht="93.6" x14ac:dyDescent="0.4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26">
        <f t="shared" si="0"/>
        <v>102.91</v>
      </c>
      <c r="O60" s="3">
        <f t="shared" si="6"/>
        <v>137.21333333333334</v>
      </c>
      <c r="P60" s="3" t="s">
        <v>8265</v>
      </c>
      <c r="Q60" s="3" t="str">
        <f t="shared" si="2"/>
        <v>film &amp; video</v>
      </c>
      <c r="R60" s="3" t="str">
        <f t="shared" si="3"/>
        <v>television</v>
      </c>
      <c r="S60" s="24">
        <f t="shared" si="4"/>
        <v>41932.745046296295</v>
      </c>
    </row>
    <row r="61" spans="1:19" ht="117" x14ac:dyDescent="0.4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26">
        <f t="shared" si="0"/>
        <v>100.12570000000001</v>
      </c>
      <c r="O61" s="3">
        <f t="shared" si="6"/>
        <v>606.82242424242418</v>
      </c>
      <c r="P61" s="3" t="s">
        <v>8265</v>
      </c>
      <c r="Q61" s="3" t="str">
        <f t="shared" si="2"/>
        <v>film &amp; video</v>
      </c>
      <c r="R61" s="3" t="str">
        <f t="shared" si="3"/>
        <v>television</v>
      </c>
      <c r="S61" s="24">
        <f t="shared" si="4"/>
        <v>42230.235833333332</v>
      </c>
    </row>
    <row r="62" spans="1:19" ht="117" x14ac:dyDescent="0.4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26">
        <f t="shared" si="0"/>
        <v>103.29622222222221</v>
      </c>
      <c r="O62" s="3">
        <f t="shared" si="6"/>
        <v>43.040092592592593</v>
      </c>
      <c r="P62" s="3" t="s">
        <v>8266</v>
      </c>
      <c r="Q62" s="3" t="str">
        <f t="shared" si="2"/>
        <v>film &amp; video</v>
      </c>
      <c r="R62" s="3" t="str">
        <f t="shared" si="3"/>
        <v>shorts</v>
      </c>
      <c r="S62" s="24">
        <f t="shared" si="4"/>
        <v>41701.901817129634</v>
      </c>
    </row>
    <row r="63" spans="1:19" ht="117" x14ac:dyDescent="0.4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26">
        <f t="shared" si="0"/>
        <v>148.30000000000001</v>
      </c>
      <c r="O63" s="3">
        <f t="shared" si="6"/>
        <v>322.39130434782606</v>
      </c>
      <c r="P63" s="3" t="s">
        <v>8266</v>
      </c>
      <c r="Q63" s="3" t="str">
        <f t="shared" si="2"/>
        <v>film &amp; video</v>
      </c>
      <c r="R63" s="3" t="str">
        <f t="shared" si="3"/>
        <v>shorts</v>
      </c>
      <c r="S63" s="24">
        <f t="shared" si="4"/>
        <v>41409.814317129625</v>
      </c>
    </row>
    <row r="64" spans="1:19" ht="117" x14ac:dyDescent="0.4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26">
        <f t="shared" si="0"/>
        <v>154.73333333333332</v>
      </c>
      <c r="O64" s="3">
        <f t="shared" si="6"/>
        <v>96.708333333333329</v>
      </c>
      <c r="P64" s="3" t="s">
        <v>8266</v>
      </c>
      <c r="Q64" s="3" t="str">
        <f t="shared" si="2"/>
        <v>film &amp; video</v>
      </c>
      <c r="R64" s="3" t="str">
        <f t="shared" si="3"/>
        <v>shorts</v>
      </c>
      <c r="S64" s="24">
        <f t="shared" si="4"/>
        <v>41311.799513888887</v>
      </c>
    </row>
    <row r="65" spans="1:19" ht="117" x14ac:dyDescent="0.4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26">
        <f t="shared" si="0"/>
        <v>113.51849999999999</v>
      </c>
      <c r="O65" s="3">
        <f t="shared" si="6"/>
        <v>35.474531249999998</v>
      </c>
      <c r="P65" s="3" t="s">
        <v>8266</v>
      </c>
      <c r="Q65" s="3" t="str">
        <f t="shared" si="2"/>
        <v>film &amp; video</v>
      </c>
      <c r="R65" s="3" t="str">
        <f t="shared" si="3"/>
        <v>shorts</v>
      </c>
      <c r="S65" s="24">
        <f t="shared" si="4"/>
        <v>41612.912187499998</v>
      </c>
    </row>
    <row r="66" spans="1:19" ht="140.4" x14ac:dyDescent="0.4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26">
        <f t="shared" ref="N66:N129" si="7">E66/D66*100</f>
        <v>173.33333333333334</v>
      </c>
      <c r="O66" s="3">
        <f t="shared" ref="O66:O97" si="8">E66/L66</f>
        <v>86.666666666666671</v>
      </c>
      <c r="P66" s="3" t="s">
        <v>8266</v>
      </c>
      <c r="Q66" s="3" t="str">
        <f t="shared" si="2"/>
        <v>film &amp; video</v>
      </c>
      <c r="R66" s="3" t="str">
        <f t="shared" si="3"/>
        <v>shorts</v>
      </c>
      <c r="S66" s="24">
        <f t="shared" si="4"/>
        <v>41433.01829861111</v>
      </c>
    </row>
    <row r="67" spans="1:19" ht="93.6" x14ac:dyDescent="0.4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26">
        <f t="shared" si="7"/>
        <v>107.52857142857141</v>
      </c>
      <c r="O67" s="3">
        <f t="shared" si="8"/>
        <v>132.05263157894737</v>
      </c>
      <c r="P67" s="3" t="s">
        <v>8266</v>
      </c>
      <c r="Q67" s="3" t="str">
        <f t="shared" ref="Q67:Q130" si="9">LEFT(P:P,SEARCH("/",P:P,1)-1)</f>
        <v>film &amp; video</v>
      </c>
      <c r="R67" s="3" t="str">
        <f t="shared" ref="R67:R130" si="10">RIGHT(P:P, LEN(P:P) - FIND("/", P:P))</f>
        <v>shorts</v>
      </c>
      <c r="S67" s="24">
        <f t="shared" ref="S67:S130" si="11">(J67/86400) +25569</f>
        <v>41835.821226851855</v>
      </c>
    </row>
    <row r="68" spans="1:19" ht="70.2" x14ac:dyDescent="0.4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26">
        <f t="shared" si="7"/>
        <v>118.6</v>
      </c>
      <c r="O68" s="3">
        <f t="shared" si="8"/>
        <v>91.230769230769226</v>
      </c>
      <c r="P68" s="3" t="s">
        <v>8266</v>
      </c>
      <c r="Q68" s="3" t="str">
        <f t="shared" si="9"/>
        <v>film &amp; video</v>
      </c>
      <c r="R68" s="3" t="str">
        <f t="shared" si="10"/>
        <v>shorts</v>
      </c>
      <c r="S68" s="24">
        <f t="shared" si="11"/>
        <v>42539.849768518514</v>
      </c>
    </row>
    <row r="69" spans="1:19" ht="117" x14ac:dyDescent="0.4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26">
        <f t="shared" si="7"/>
        <v>116.25000000000001</v>
      </c>
      <c r="O69" s="3">
        <f t="shared" si="8"/>
        <v>116.25</v>
      </c>
      <c r="P69" s="3" t="s">
        <v>8266</v>
      </c>
      <c r="Q69" s="3" t="str">
        <f t="shared" si="9"/>
        <v>film &amp; video</v>
      </c>
      <c r="R69" s="3" t="str">
        <f t="shared" si="10"/>
        <v>shorts</v>
      </c>
      <c r="S69" s="24">
        <f t="shared" si="11"/>
        <v>41075.583379629628</v>
      </c>
    </row>
    <row r="70" spans="1:19" ht="117" x14ac:dyDescent="0.4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26">
        <f t="shared" si="7"/>
        <v>127.16666666666667</v>
      </c>
      <c r="O70" s="3">
        <f t="shared" si="8"/>
        <v>21.194444444444443</v>
      </c>
      <c r="P70" s="3" t="s">
        <v>8266</v>
      </c>
      <c r="Q70" s="3" t="str">
        <f t="shared" si="9"/>
        <v>film &amp; video</v>
      </c>
      <c r="R70" s="3" t="str">
        <f t="shared" si="10"/>
        <v>shorts</v>
      </c>
      <c r="S70" s="24">
        <f t="shared" si="11"/>
        <v>41663.569340277776</v>
      </c>
    </row>
    <row r="71" spans="1:19" ht="117" x14ac:dyDescent="0.4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26">
        <f t="shared" si="7"/>
        <v>110.9423</v>
      </c>
      <c r="O71" s="3">
        <f t="shared" si="8"/>
        <v>62.327134831460668</v>
      </c>
      <c r="P71" s="3" t="s">
        <v>8266</v>
      </c>
      <c r="Q71" s="3" t="str">
        <f t="shared" si="9"/>
        <v>film &amp; video</v>
      </c>
      <c r="R71" s="3" t="str">
        <f t="shared" si="10"/>
        <v>shorts</v>
      </c>
      <c r="S71" s="24">
        <f t="shared" si="11"/>
        <v>40786.187789351854</v>
      </c>
    </row>
    <row r="72" spans="1:19" ht="117" x14ac:dyDescent="0.4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26">
        <f t="shared" si="7"/>
        <v>127.2</v>
      </c>
      <c r="O72" s="3">
        <f t="shared" si="8"/>
        <v>37.411764705882355</v>
      </c>
      <c r="P72" s="3" t="s">
        <v>8266</v>
      </c>
      <c r="Q72" s="3" t="str">
        <f t="shared" si="9"/>
        <v>film &amp; video</v>
      </c>
      <c r="R72" s="3" t="str">
        <f t="shared" si="10"/>
        <v>shorts</v>
      </c>
      <c r="S72" s="24">
        <f t="shared" si="11"/>
        <v>40730.896354166667</v>
      </c>
    </row>
    <row r="73" spans="1:19" ht="117" x14ac:dyDescent="0.4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26">
        <f t="shared" si="7"/>
        <v>123.94444444444443</v>
      </c>
      <c r="O73" s="3">
        <f t="shared" si="8"/>
        <v>69.71875</v>
      </c>
      <c r="P73" s="3" t="s">
        <v>8266</v>
      </c>
      <c r="Q73" s="3" t="str">
        <f t="shared" si="9"/>
        <v>film &amp; video</v>
      </c>
      <c r="R73" s="3" t="str">
        <f t="shared" si="10"/>
        <v>shorts</v>
      </c>
      <c r="S73" s="24">
        <f t="shared" si="11"/>
        <v>40997.271493055552</v>
      </c>
    </row>
    <row r="74" spans="1:19" ht="140.4" x14ac:dyDescent="0.4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26">
        <f t="shared" si="7"/>
        <v>108.40909090909091</v>
      </c>
      <c r="O74" s="3">
        <f t="shared" si="8"/>
        <v>58.170731707317074</v>
      </c>
      <c r="P74" s="3" t="s">
        <v>8266</v>
      </c>
      <c r="Q74" s="3" t="str">
        <f t="shared" si="9"/>
        <v>film &amp; video</v>
      </c>
      <c r="R74" s="3" t="str">
        <f t="shared" si="10"/>
        <v>shorts</v>
      </c>
      <c r="S74" s="24">
        <f t="shared" si="11"/>
        <v>41208.010196759264</v>
      </c>
    </row>
    <row r="75" spans="1:19" ht="140.4" x14ac:dyDescent="0.4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26">
        <f t="shared" si="7"/>
        <v>100</v>
      </c>
      <c r="O75" s="3">
        <f t="shared" si="8"/>
        <v>50</v>
      </c>
      <c r="P75" s="3" t="s">
        <v>8266</v>
      </c>
      <c r="Q75" s="3" t="str">
        <f t="shared" si="9"/>
        <v>film &amp; video</v>
      </c>
      <c r="R75" s="3" t="str">
        <f t="shared" si="10"/>
        <v>shorts</v>
      </c>
      <c r="S75" s="24">
        <f t="shared" si="11"/>
        <v>40587.75675925926</v>
      </c>
    </row>
    <row r="76" spans="1:19" ht="117" x14ac:dyDescent="0.4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26">
        <f t="shared" si="7"/>
        <v>112.93199999999999</v>
      </c>
      <c r="O76" s="3">
        <f t="shared" si="8"/>
        <v>19.471034482758618</v>
      </c>
      <c r="P76" s="3" t="s">
        <v>8266</v>
      </c>
      <c r="Q76" s="3" t="str">
        <f t="shared" si="9"/>
        <v>film &amp; video</v>
      </c>
      <c r="R76" s="3" t="str">
        <f t="shared" si="10"/>
        <v>shorts</v>
      </c>
      <c r="S76" s="24">
        <f t="shared" si="11"/>
        <v>42360.487210648149</v>
      </c>
    </row>
    <row r="77" spans="1:19" ht="93.6" x14ac:dyDescent="0.4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26">
        <f t="shared" si="7"/>
        <v>115.42857142857143</v>
      </c>
      <c r="O77" s="3">
        <f t="shared" si="8"/>
        <v>85.957446808510639</v>
      </c>
      <c r="P77" s="3" t="s">
        <v>8266</v>
      </c>
      <c r="Q77" s="3" t="str">
        <f t="shared" si="9"/>
        <v>film &amp; video</v>
      </c>
      <c r="R77" s="3" t="str">
        <f t="shared" si="10"/>
        <v>shorts</v>
      </c>
      <c r="S77" s="24">
        <f t="shared" si="11"/>
        <v>41357.209166666667</v>
      </c>
    </row>
    <row r="78" spans="1:19" ht="140.4" x14ac:dyDescent="0.4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26">
        <f t="shared" si="7"/>
        <v>153.33333333333334</v>
      </c>
      <c r="O78" s="3">
        <f t="shared" si="8"/>
        <v>30.666666666666668</v>
      </c>
      <c r="P78" s="3" t="s">
        <v>8266</v>
      </c>
      <c r="Q78" s="3" t="str">
        <f t="shared" si="9"/>
        <v>film &amp; video</v>
      </c>
      <c r="R78" s="3" t="str">
        <f t="shared" si="10"/>
        <v>shorts</v>
      </c>
      <c r="S78" s="24">
        <f t="shared" si="11"/>
        <v>40844.691643518519</v>
      </c>
    </row>
    <row r="79" spans="1:19" ht="93.6" x14ac:dyDescent="0.4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26">
        <f t="shared" si="7"/>
        <v>392.5</v>
      </c>
      <c r="O79" s="3">
        <f t="shared" si="8"/>
        <v>60.384615384615387</v>
      </c>
      <c r="P79" s="3" t="s">
        <v>8266</v>
      </c>
      <c r="Q79" s="3" t="str">
        <f t="shared" si="9"/>
        <v>film &amp; video</v>
      </c>
      <c r="R79" s="3" t="str">
        <f t="shared" si="10"/>
        <v>shorts</v>
      </c>
      <c r="S79" s="24">
        <f t="shared" si="11"/>
        <v>40997.144872685181</v>
      </c>
    </row>
    <row r="80" spans="1:19" ht="187.2" x14ac:dyDescent="0.4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26">
        <f t="shared" si="7"/>
        <v>2702</v>
      </c>
      <c r="O80" s="3">
        <f t="shared" si="8"/>
        <v>38.6</v>
      </c>
      <c r="P80" s="3" t="s">
        <v>8266</v>
      </c>
      <c r="Q80" s="3" t="str">
        <f t="shared" si="9"/>
        <v>film &amp; video</v>
      </c>
      <c r="R80" s="3" t="str">
        <f t="shared" si="10"/>
        <v>shorts</v>
      </c>
      <c r="S80" s="24">
        <f t="shared" si="11"/>
        <v>42604.730567129634</v>
      </c>
    </row>
    <row r="81" spans="1:19" ht="93.6" x14ac:dyDescent="0.4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26">
        <f t="shared" si="7"/>
        <v>127</v>
      </c>
      <c r="O81" s="3">
        <f t="shared" si="8"/>
        <v>40.268292682926827</v>
      </c>
      <c r="P81" s="3" t="s">
        <v>8266</v>
      </c>
      <c r="Q81" s="3" t="str">
        <f t="shared" si="9"/>
        <v>film &amp; video</v>
      </c>
      <c r="R81" s="3" t="str">
        <f t="shared" si="10"/>
        <v>shorts</v>
      </c>
      <c r="S81" s="24">
        <f t="shared" si="11"/>
        <v>41724.776539351849</v>
      </c>
    </row>
    <row r="82" spans="1:19" ht="93.6" x14ac:dyDescent="0.4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26">
        <f t="shared" si="7"/>
        <v>107.25</v>
      </c>
      <c r="O82" s="3">
        <f t="shared" si="8"/>
        <v>273.82978723404256</v>
      </c>
      <c r="P82" s="3" t="s">
        <v>8266</v>
      </c>
      <c r="Q82" s="3" t="str">
        <f t="shared" si="9"/>
        <v>film &amp; video</v>
      </c>
      <c r="R82" s="3" t="str">
        <f t="shared" si="10"/>
        <v>shorts</v>
      </c>
      <c r="S82" s="24">
        <f t="shared" si="11"/>
        <v>41583.083981481483</v>
      </c>
    </row>
    <row r="83" spans="1:19" ht="117" x14ac:dyDescent="0.4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26">
        <f t="shared" si="7"/>
        <v>198</v>
      </c>
      <c r="O83" s="3">
        <f t="shared" si="8"/>
        <v>53.035714285714285</v>
      </c>
      <c r="P83" s="3" t="s">
        <v>8266</v>
      </c>
      <c r="Q83" s="3" t="str">
        <f t="shared" si="9"/>
        <v>film &amp; video</v>
      </c>
      <c r="R83" s="3" t="str">
        <f t="shared" si="10"/>
        <v>shorts</v>
      </c>
      <c r="S83" s="24">
        <f t="shared" si="11"/>
        <v>41100.158877314811</v>
      </c>
    </row>
    <row r="84" spans="1:19" ht="117" x14ac:dyDescent="0.4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26">
        <f t="shared" si="7"/>
        <v>100.01249999999999</v>
      </c>
      <c r="O84" s="3">
        <f t="shared" si="8"/>
        <v>40.005000000000003</v>
      </c>
      <c r="P84" s="3" t="s">
        <v>8266</v>
      </c>
      <c r="Q84" s="3" t="str">
        <f t="shared" si="9"/>
        <v>film &amp; video</v>
      </c>
      <c r="R84" s="3" t="str">
        <f t="shared" si="10"/>
        <v>shorts</v>
      </c>
      <c r="S84" s="24">
        <f t="shared" si="11"/>
        <v>40795.820150462961</v>
      </c>
    </row>
    <row r="85" spans="1:19" ht="117" x14ac:dyDescent="0.4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26">
        <f t="shared" si="7"/>
        <v>102.49999999999999</v>
      </c>
      <c r="O85" s="3">
        <f t="shared" si="8"/>
        <v>15.76923076923077</v>
      </c>
      <c r="P85" s="3" t="s">
        <v>8266</v>
      </c>
      <c r="Q85" s="3" t="str">
        <f t="shared" si="9"/>
        <v>film &amp; video</v>
      </c>
      <c r="R85" s="3" t="str">
        <f t="shared" si="10"/>
        <v>shorts</v>
      </c>
      <c r="S85" s="24">
        <f t="shared" si="11"/>
        <v>42042.615613425922</v>
      </c>
    </row>
    <row r="86" spans="1:19" ht="93.6" x14ac:dyDescent="0.4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26">
        <f t="shared" si="7"/>
        <v>100</v>
      </c>
      <c r="O86" s="3">
        <f t="shared" si="8"/>
        <v>71.428571428571431</v>
      </c>
      <c r="P86" s="3" t="s">
        <v>8266</v>
      </c>
      <c r="Q86" s="3" t="str">
        <f t="shared" si="9"/>
        <v>film &amp; video</v>
      </c>
      <c r="R86" s="3" t="str">
        <f t="shared" si="10"/>
        <v>shorts</v>
      </c>
      <c r="S86" s="24">
        <f t="shared" si="11"/>
        <v>40648.757939814815</v>
      </c>
    </row>
    <row r="87" spans="1:19" ht="117" x14ac:dyDescent="0.4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26">
        <f t="shared" si="7"/>
        <v>125.49999999999999</v>
      </c>
      <c r="O87" s="3">
        <f t="shared" si="8"/>
        <v>71.714285714285708</v>
      </c>
      <c r="P87" s="3" t="s">
        <v>8266</v>
      </c>
      <c r="Q87" s="3" t="str">
        <f t="shared" si="9"/>
        <v>film &amp; video</v>
      </c>
      <c r="R87" s="3" t="str">
        <f t="shared" si="10"/>
        <v>shorts</v>
      </c>
      <c r="S87" s="24">
        <f t="shared" si="11"/>
        <v>40779.125428240739</v>
      </c>
    </row>
    <row r="88" spans="1:19" ht="117" x14ac:dyDescent="0.4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26">
        <f t="shared" si="7"/>
        <v>106.46666666666667</v>
      </c>
      <c r="O88" s="3">
        <f t="shared" si="8"/>
        <v>375.76470588235293</v>
      </c>
      <c r="P88" s="3" t="s">
        <v>8266</v>
      </c>
      <c r="Q88" s="3" t="str">
        <f t="shared" si="9"/>
        <v>film &amp; video</v>
      </c>
      <c r="R88" s="3" t="str">
        <f t="shared" si="10"/>
        <v>shorts</v>
      </c>
      <c r="S88" s="24">
        <f t="shared" si="11"/>
        <v>42291.556076388893</v>
      </c>
    </row>
    <row r="89" spans="1:19" ht="117" x14ac:dyDescent="0.4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26">
        <f t="shared" si="7"/>
        <v>104.60000000000001</v>
      </c>
      <c r="O89" s="3">
        <f t="shared" si="8"/>
        <v>104.6</v>
      </c>
      <c r="P89" s="3" t="s">
        <v>8266</v>
      </c>
      <c r="Q89" s="3" t="str">
        <f t="shared" si="9"/>
        <v>film &amp; video</v>
      </c>
      <c r="R89" s="3" t="str">
        <f t="shared" si="10"/>
        <v>shorts</v>
      </c>
      <c r="S89" s="24">
        <f t="shared" si="11"/>
        <v>40322.539386574077</v>
      </c>
    </row>
    <row r="90" spans="1:19" ht="117" x14ac:dyDescent="0.4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26">
        <f t="shared" si="7"/>
        <v>102.85714285714285</v>
      </c>
      <c r="O90" s="3">
        <f t="shared" si="8"/>
        <v>60</v>
      </c>
      <c r="P90" s="3" t="s">
        <v>8266</v>
      </c>
      <c r="Q90" s="3" t="str">
        <f t="shared" si="9"/>
        <v>film &amp; video</v>
      </c>
      <c r="R90" s="3" t="str">
        <f t="shared" si="10"/>
        <v>shorts</v>
      </c>
      <c r="S90" s="24">
        <f t="shared" si="11"/>
        <v>41786.65892361111</v>
      </c>
    </row>
    <row r="91" spans="1:19" ht="117" x14ac:dyDescent="0.4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26">
        <f t="shared" si="7"/>
        <v>115.06666666666668</v>
      </c>
      <c r="O91" s="3">
        <f t="shared" si="8"/>
        <v>123.28571428571429</v>
      </c>
      <c r="P91" s="3" t="s">
        <v>8266</v>
      </c>
      <c r="Q91" s="3" t="str">
        <f t="shared" si="9"/>
        <v>film &amp; video</v>
      </c>
      <c r="R91" s="3" t="str">
        <f t="shared" si="10"/>
        <v>shorts</v>
      </c>
      <c r="S91" s="24">
        <f t="shared" si="11"/>
        <v>41402.752222222218</v>
      </c>
    </row>
    <row r="92" spans="1:19" ht="70.2" x14ac:dyDescent="0.4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26">
        <f t="shared" si="7"/>
        <v>100.4</v>
      </c>
      <c r="O92" s="3">
        <f t="shared" si="8"/>
        <v>31.375</v>
      </c>
      <c r="P92" s="3" t="s">
        <v>8266</v>
      </c>
      <c r="Q92" s="3" t="str">
        <f t="shared" si="9"/>
        <v>film &amp; video</v>
      </c>
      <c r="R92" s="3" t="str">
        <f t="shared" si="10"/>
        <v>shorts</v>
      </c>
      <c r="S92" s="24">
        <f t="shared" si="11"/>
        <v>40706.297442129631</v>
      </c>
    </row>
    <row r="93" spans="1:19" ht="117" x14ac:dyDescent="0.4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26">
        <f t="shared" si="7"/>
        <v>120</v>
      </c>
      <c r="O93" s="3">
        <f t="shared" si="8"/>
        <v>78.260869565217391</v>
      </c>
      <c r="P93" s="3" t="s">
        <v>8266</v>
      </c>
      <c r="Q93" s="3" t="str">
        <f t="shared" si="9"/>
        <v>film &amp; video</v>
      </c>
      <c r="R93" s="3" t="str">
        <f t="shared" si="10"/>
        <v>shorts</v>
      </c>
      <c r="S93" s="24">
        <f t="shared" si="11"/>
        <v>40619.402361111112</v>
      </c>
    </row>
    <row r="94" spans="1:19" ht="117" x14ac:dyDescent="0.4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26">
        <f t="shared" si="7"/>
        <v>105.2</v>
      </c>
      <c r="O94" s="3">
        <f t="shared" si="8"/>
        <v>122.32558139534883</v>
      </c>
      <c r="P94" s="3" t="s">
        <v>8266</v>
      </c>
      <c r="Q94" s="3" t="str">
        <f t="shared" si="9"/>
        <v>film &amp; video</v>
      </c>
      <c r="R94" s="3" t="str">
        <f t="shared" si="10"/>
        <v>shorts</v>
      </c>
      <c r="S94" s="24">
        <f t="shared" si="11"/>
        <v>42721.198877314819</v>
      </c>
    </row>
    <row r="95" spans="1:19" ht="140.4" x14ac:dyDescent="0.4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26">
        <f t="shared" si="7"/>
        <v>110.60000000000001</v>
      </c>
      <c r="O95" s="3">
        <f t="shared" si="8"/>
        <v>73.733333333333334</v>
      </c>
      <c r="P95" s="3" t="s">
        <v>8266</v>
      </c>
      <c r="Q95" s="3" t="str">
        <f t="shared" si="9"/>
        <v>film &amp; video</v>
      </c>
      <c r="R95" s="3" t="str">
        <f t="shared" si="10"/>
        <v>shorts</v>
      </c>
      <c r="S95" s="24">
        <f t="shared" si="11"/>
        <v>41065.858067129629</v>
      </c>
    </row>
    <row r="96" spans="1:19" ht="117" x14ac:dyDescent="0.4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26">
        <f t="shared" si="7"/>
        <v>104</v>
      </c>
      <c r="O96" s="3">
        <f t="shared" si="8"/>
        <v>21.666666666666668</v>
      </c>
      <c r="P96" s="3" t="s">
        <v>8266</v>
      </c>
      <c r="Q96" s="3" t="str">
        <f t="shared" si="9"/>
        <v>film &amp; video</v>
      </c>
      <c r="R96" s="3" t="str">
        <f t="shared" si="10"/>
        <v>shorts</v>
      </c>
      <c r="S96" s="24">
        <f t="shared" si="11"/>
        <v>41716.717847222222</v>
      </c>
    </row>
    <row r="97" spans="1:19" ht="117" x14ac:dyDescent="0.4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26">
        <f t="shared" si="7"/>
        <v>131.42857142857142</v>
      </c>
      <c r="O97" s="3">
        <f t="shared" si="8"/>
        <v>21.904761904761905</v>
      </c>
      <c r="P97" s="3" t="s">
        <v>8266</v>
      </c>
      <c r="Q97" s="3" t="str">
        <f t="shared" si="9"/>
        <v>film &amp; video</v>
      </c>
      <c r="R97" s="3" t="str">
        <f t="shared" si="10"/>
        <v>shorts</v>
      </c>
      <c r="S97" s="24">
        <f t="shared" si="11"/>
        <v>40935.005104166667</v>
      </c>
    </row>
    <row r="98" spans="1:19" ht="140.4" x14ac:dyDescent="0.4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26">
        <f t="shared" si="7"/>
        <v>114.66666666666667</v>
      </c>
      <c r="O98" s="3">
        <f t="shared" ref="O98:O121" si="12">E98/L98</f>
        <v>50.588235294117645</v>
      </c>
      <c r="P98" s="3" t="s">
        <v>8266</v>
      </c>
      <c r="Q98" s="3" t="str">
        <f t="shared" si="9"/>
        <v>film &amp; video</v>
      </c>
      <c r="R98" s="3" t="str">
        <f t="shared" si="10"/>
        <v>shorts</v>
      </c>
      <c r="S98" s="24">
        <f t="shared" si="11"/>
        <v>40324.662511574075</v>
      </c>
    </row>
    <row r="99" spans="1:19" ht="117" x14ac:dyDescent="0.4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26">
        <f t="shared" si="7"/>
        <v>106.25</v>
      </c>
      <c r="O99" s="3">
        <f t="shared" si="12"/>
        <v>53.125</v>
      </c>
      <c r="P99" s="3" t="s">
        <v>8266</v>
      </c>
      <c r="Q99" s="3" t="str">
        <f t="shared" si="9"/>
        <v>film &amp; video</v>
      </c>
      <c r="R99" s="3" t="str">
        <f t="shared" si="10"/>
        <v>shorts</v>
      </c>
      <c r="S99" s="24">
        <f t="shared" si="11"/>
        <v>40706.135208333333</v>
      </c>
    </row>
    <row r="100" spans="1:19" ht="117" x14ac:dyDescent="0.4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26">
        <f t="shared" si="7"/>
        <v>106.25</v>
      </c>
      <c r="O100" s="3">
        <f t="shared" si="12"/>
        <v>56.666666666666664</v>
      </c>
      <c r="P100" s="3" t="s">
        <v>8266</v>
      </c>
      <c r="Q100" s="3" t="str">
        <f t="shared" si="9"/>
        <v>film &amp; video</v>
      </c>
      <c r="R100" s="3" t="str">
        <f t="shared" si="10"/>
        <v>shorts</v>
      </c>
      <c r="S100" s="24">
        <f t="shared" si="11"/>
        <v>41214.794837962967</v>
      </c>
    </row>
    <row r="101" spans="1:19" ht="93.6" x14ac:dyDescent="0.4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26">
        <f t="shared" si="7"/>
        <v>106.01933333333334</v>
      </c>
      <c r="O101" s="3">
        <f t="shared" si="12"/>
        <v>40.776666666666664</v>
      </c>
      <c r="P101" s="3" t="s">
        <v>8266</v>
      </c>
      <c r="Q101" s="3" t="str">
        <f t="shared" si="9"/>
        <v>film &amp; video</v>
      </c>
      <c r="R101" s="3" t="str">
        <f t="shared" si="10"/>
        <v>shorts</v>
      </c>
      <c r="S101" s="24">
        <f t="shared" si="11"/>
        <v>41631.902766203704</v>
      </c>
    </row>
    <row r="102" spans="1:19" ht="117" x14ac:dyDescent="0.4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26">
        <f t="shared" si="7"/>
        <v>100</v>
      </c>
      <c r="O102" s="3">
        <f t="shared" si="12"/>
        <v>192.30769230769232</v>
      </c>
      <c r="P102" s="3" t="s">
        <v>8266</v>
      </c>
      <c r="Q102" s="3" t="str">
        <f t="shared" si="9"/>
        <v>film &amp; video</v>
      </c>
      <c r="R102" s="3" t="str">
        <f t="shared" si="10"/>
        <v>shorts</v>
      </c>
      <c r="S102" s="24">
        <f t="shared" si="11"/>
        <v>41197.753310185188</v>
      </c>
    </row>
    <row r="103" spans="1:19" ht="140.4" x14ac:dyDescent="0.4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26">
        <f t="shared" si="7"/>
        <v>100</v>
      </c>
      <c r="O103" s="3">
        <f t="shared" si="12"/>
        <v>100</v>
      </c>
      <c r="P103" s="3" t="s">
        <v>8266</v>
      </c>
      <c r="Q103" s="3" t="str">
        <f t="shared" si="9"/>
        <v>film &amp; video</v>
      </c>
      <c r="R103" s="3" t="str">
        <f t="shared" si="10"/>
        <v>shorts</v>
      </c>
      <c r="S103" s="24">
        <f t="shared" si="11"/>
        <v>41274.776736111111</v>
      </c>
    </row>
    <row r="104" spans="1:19" ht="117" x14ac:dyDescent="0.4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26">
        <f t="shared" si="7"/>
        <v>127.75000000000001</v>
      </c>
      <c r="O104" s="3">
        <f t="shared" si="12"/>
        <v>117.92307692307692</v>
      </c>
      <c r="P104" s="3" t="s">
        <v>8266</v>
      </c>
      <c r="Q104" s="3" t="str">
        <f t="shared" si="9"/>
        <v>film &amp; video</v>
      </c>
      <c r="R104" s="3" t="str">
        <f t="shared" si="10"/>
        <v>shorts</v>
      </c>
      <c r="S104" s="24">
        <f t="shared" si="11"/>
        <v>40505.131168981483</v>
      </c>
    </row>
    <row r="105" spans="1:19" ht="93.6" x14ac:dyDescent="0.4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26">
        <f t="shared" si="7"/>
        <v>105.15384615384616</v>
      </c>
      <c r="O105" s="3">
        <f t="shared" si="12"/>
        <v>27.897959183673468</v>
      </c>
      <c r="P105" s="3" t="s">
        <v>8266</v>
      </c>
      <c r="Q105" s="3" t="str">
        <f t="shared" si="9"/>
        <v>film &amp; video</v>
      </c>
      <c r="R105" s="3" t="str">
        <f t="shared" si="10"/>
        <v>shorts</v>
      </c>
      <c r="S105" s="24">
        <f t="shared" si="11"/>
        <v>41682.805902777778</v>
      </c>
    </row>
    <row r="106" spans="1:19" ht="70.2" x14ac:dyDescent="0.4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26">
        <f t="shared" si="7"/>
        <v>120</v>
      </c>
      <c r="O106" s="3">
        <f t="shared" si="12"/>
        <v>60</v>
      </c>
      <c r="P106" s="3" t="s">
        <v>8266</v>
      </c>
      <c r="Q106" s="3" t="str">
        <f t="shared" si="9"/>
        <v>film &amp; video</v>
      </c>
      <c r="R106" s="3" t="str">
        <f t="shared" si="10"/>
        <v>shorts</v>
      </c>
      <c r="S106" s="24">
        <f t="shared" si="11"/>
        <v>40612.695208333331</v>
      </c>
    </row>
    <row r="107" spans="1:19" ht="93.6" x14ac:dyDescent="0.4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26">
        <f t="shared" si="7"/>
        <v>107.40909090909089</v>
      </c>
      <c r="O107" s="3">
        <f t="shared" si="12"/>
        <v>39.383333333333333</v>
      </c>
      <c r="P107" s="3" t="s">
        <v>8266</v>
      </c>
      <c r="Q107" s="3" t="str">
        <f t="shared" si="9"/>
        <v>film &amp; video</v>
      </c>
      <c r="R107" s="3" t="str">
        <f t="shared" si="10"/>
        <v>shorts</v>
      </c>
      <c r="S107" s="24">
        <f t="shared" si="11"/>
        <v>42485.724768518514</v>
      </c>
    </row>
    <row r="108" spans="1:19" ht="46.8" x14ac:dyDescent="0.4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26">
        <f t="shared" si="7"/>
        <v>100.49999999999999</v>
      </c>
      <c r="O108" s="3">
        <f t="shared" si="12"/>
        <v>186.11111111111111</v>
      </c>
      <c r="P108" s="3" t="s">
        <v>8266</v>
      </c>
      <c r="Q108" s="3" t="str">
        <f t="shared" si="9"/>
        <v>film &amp; video</v>
      </c>
      <c r="R108" s="3" t="str">
        <f t="shared" si="10"/>
        <v>shorts</v>
      </c>
      <c r="S108" s="24">
        <f t="shared" si="11"/>
        <v>40987.776631944442</v>
      </c>
    </row>
    <row r="109" spans="1:19" ht="140.4" x14ac:dyDescent="0.4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26">
        <f t="shared" si="7"/>
        <v>102.46666666666667</v>
      </c>
      <c r="O109" s="3">
        <f t="shared" si="12"/>
        <v>111.37681159420291</v>
      </c>
      <c r="P109" s="3" t="s">
        <v>8266</v>
      </c>
      <c r="Q109" s="3" t="str">
        <f t="shared" si="9"/>
        <v>film &amp; video</v>
      </c>
      <c r="R109" s="3" t="str">
        <f t="shared" si="10"/>
        <v>shorts</v>
      </c>
      <c r="S109" s="24">
        <f t="shared" si="11"/>
        <v>40635.982488425929</v>
      </c>
    </row>
    <row r="110" spans="1:19" ht="93.6" x14ac:dyDescent="0.4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26">
        <f t="shared" si="7"/>
        <v>246.66666666666669</v>
      </c>
      <c r="O110" s="3">
        <f t="shared" si="12"/>
        <v>78.723404255319153</v>
      </c>
      <c r="P110" s="3" t="s">
        <v>8266</v>
      </c>
      <c r="Q110" s="3" t="str">
        <f t="shared" si="9"/>
        <v>film &amp; video</v>
      </c>
      <c r="R110" s="3" t="str">
        <f t="shared" si="10"/>
        <v>shorts</v>
      </c>
      <c r="S110" s="24">
        <f t="shared" si="11"/>
        <v>41365.613078703704</v>
      </c>
    </row>
    <row r="111" spans="1:19" ht="117" x14ac:dyDescent="0.4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26">
        <f t="shared" si="7"/>
        <v>219.49999999999997</v>
      </c>
      <c r="O111" s="3">
        <f t="shared" si="12"/>
        <v>46.702127659574465</v>
      </c>
      <c r="P111" s="3" t="s">
        <v>8266</v>
      </c>
      <c r="Q111" s="3" t="str">
        <f t="shared" si="9"/>
        <v>film &amp; video</v>
      </c>
      <c r="R111" s="3" t="str">
        <f t="shared" si="10"/>
        <v>shorts</v>
      </c>
      <c r="S111" s="24">
        <f t="shared" si="11"/>
        <v>40570.025810185187</v>
      </c>
    </row>
    <row r="112" spans="1:19" ht="117" x14ac:dyDescent="0.4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26">
        <f t="shared" si="7"/>
        <v>130.76923076923077</v>
      </c>
      <c r="O112" s="3">
        <f t="shared" si="12"/>
        <v>65.384615384615387</v>
      </c>
      <c r="P112" s="3" t="s">
        <v>8266</v>
      </c>
      <c r="Q112" s="3" t="str">
        <f t="shared" si="9"/>
        <v>film &amp; video</v>
      </c>
      <c r="R112" s="3" t="str">
        <f t="shared" si="10"/>
        <v>shorts</v>
      </c>
      <c r="S112" s="24">
        <f t="shared" si="11"/>
        <v>41557.949687500004</v>
      </c>
    </row>
    <row r="113" spans="1:19" ht="93.6" x14ac:dyDescent="0.4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26">
        <f t="shared" si="7"/>
        <v>154.57142857142858</v>
      </c>
      <c r="O113" s="3">
        <f t="shared" si="12"/>
        <v>102.0754716981132</v>
      </c>
      <c r="P113" s="3" t="s">
        <v>8266</v>
      </c>
      <c r="Q113" s="3" t="str">
        <f t="shared" si="9"/>
        <v>film &amp; video</v>
      </c>
      <c r="R113" s="3" t="str">
        <f t="shared" si="10"/>
        <v>shorts</v>
      </c>
      <c r="S113" s="24">
        <f t="shared" si="11"/>
        <v>42125.333182870367</v>
      </c>
    </row>
    <row r="114" spans="1:19" ht="140.4" x14ac:dyDescent="0.4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26">
        <f t="shared" si="7"/>
        <v>104</v>
      </c>
      <c r="O114" s="3">
        <f t="shared" si="12"/>
        <v>64.197530864197532</v>
      </c>
      <c r="P114" s="3" t="s">
        <v>8266</v>
      </c>
      <c r="Q114" s="3" t="str">
        <f t="shared" si="9"/>
        <v>film &amp; video</v>
      </c>
      <c r="R114" s="3" t="str">
        <f t="shared" si="10"/>
        <v>shorts</v>
      </c>
      <c r="S114" s="24">
        <f t="shared" si="11"/>
        <v>41718.043032407411</v>
      </c>
    </row>
    <row r="115" spans="1:19" ht="70.2" x14ac:dyDescent="0.4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26">
        <f t="shared" si="7"/>
        <v>141</v>
      </c>
      <c r="O115" s="3">
        <f t="shared" si="12"/>
        <v>90.384615384615387</v>
      </c>
      <c r="P115" s="3" t="s">
        <v>8266</v>
      </c>
      <c r="Q115" s="3" t="str">
        <f t="shared" si="9"/>
        <v>film &amp; video</v>
      </c>
      <c r="R115" s="3" t="str">
        <f t="shared" si="10"/>
        <v>shorts</v>
      </c>
      <c r="S115" s="24">
        <f t="shared" si="11"/>
        <v>40753.758425925924</v>
      </c>
    </row>
    <row r="116" spans="1:19" ht="140.4" x14ac:dyDescent="0.4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26">
        <f t="shared" si="7"/>
        <v>103.33333333333334</v>
      </c>
      <c r="O116" s="3">
        <f t="shared" si="12"/>
        <v>88.571428571428569</v>
      </c>
      <c r="P116" s="3" t="s">
        <v>8266</v>
      </c>
      <c r="Q116" s="3" t="str">
        <f t="shared" si="9"/>
        <v>film &amp; video</v>
      </c>
      <c r="R116" s="3" t="str">
        <f t="shared" si="10"/>
        <v>shorts</v>
      </c>
      <c r="S116" s="24">
        <f t="shared" si="11"/>
        <v>40861.27416666667</v>
      </c>
    </row>
    <row r="117" spans="1:19" ht="46.8" x14ac:dyDescent="0.4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26">
        <f t="shared" si="7"/>
        <v>140.44444444444443</v>
      </c>
      <c r="O117" s="3">
        <f t="shared" si="12"/>
        <v>28.727272727272727</v>
      </c>
      <c r="P117" s="3" t="s">
        <v>8266</v>
      </c>
      <c r="Q117" s="3" t="str">
        <f t="shared" si="9"/>
        <v>film &amp; video</v>
      </c>
      <c r="R117" s="3" t="str">
        <f t="shared" si="10"/>
        <v>shorts</v>
      </c>
      <c r="S117" s="24">
        <f t="shared" si="11"/>
        <v>40918.738935185189</v>
      </c>
    </row>
    <row r="118" spans="1:19" ht="117" x14ac:dyDescent="0.4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26">
        <f t="shared" si="7"/>
        <v>113.65714285714286</v>
      </c>
      <c r="O118" s="3">
        <f t="shared" si="12"/>
        <v>69.78947368421052</v>
      </c>
      <c r="P118" s="3" t="s">
        <v>8266</v>
      </c>
      <c r="Q118" s="3" t="str">
        <f t="shared" si="9"/>
        <v>film &amp; video</v>
      </c>
      <c r="R118" s="3" t="str">
        <f t="shared" si="10"/>
        <v>shorts</v>
      </c>
      <c r="S118" s="24">
        <f t="shared" si="11"/>
        <v>40595.497164351851</v>
      </c>
    </row>
    <row r="119" spans="1:19" ht="140.4" x14ac:dyDescent="0.4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26">
        <f t="shared" si="7"/>
        <v>100.49377777777779</v>
      </c>
      <c r="O119" s="3">
        <f t="shared" si="12"/>
        <v>167.48962962962963</v>
      </c>
      <c r="P119" s="3" t="s">
        <v>8266</v>
      </c>
      <c r="Q119" s="3" t="str">
        <f t="shared" si="9"/>
        <v>film &amp; video</v>
      </c>
      <c r="R119" s="3" t="str">
        <f t="shared" si="10"/>
        <v>shorts</v>
      </c>
      <c r="S119" s="24">
        <f t="shared" si="11"/>
        <v>40248.834999999999</v>
      </c>
    </row>
    <row r="120" spans="1:19" ht="70.2" x14ac:dyDescent="0.4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26">
        <f t="shared" si="7"/>
        <v>113.03159999999998</v>
      </c>
      <c r="O120" s="3">
        <f t="shared" si="12"/>
        <v>144.91230769230768</v>
      </c>
      <c r="P120" s="3" t="s">
        <v>8266</v>
      </c>
      <c r="Q120" s="3" t="str">
        <f t="shared" si="9"/>
        <v>film &amp; video</v>
      </c>
      <c r="R120" s="3" t="str">
        <f t="shared" si="10"/>
        <v>shorts</v>
      </c>
      <c r="S120" s="24">
        <f t="shared" si="11"/>
        <v>40723.053657407407</v>
      </c>
    </row>
    <row r="121" spans="1:19" ht="117" x14ac:dyDescent="0.4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26">
        <f t="shared" si="7"/>
        <v>104.55692307692308</v>
      </c>
      <c r="O121" s="3">
        <f t="shared" si="12"/>
        <v>91.840540540540545</v>
      </c>
      <c r="P121" s="3" t="s">
        <v>8266</v>
      </c>
      <c r="Q121" s="3" t="str">
        <f t="shared" si="9"/>
        <v>film &amp; video</v>
      </c>
      <c r="R121" s="3" t="str">
        <f t="shared" si="10"/>
        <v>shorts</v>
      </c>
      <c r="S121" s="24">
        <f t="shared" si="11"/>
        <v>40739.069282407407</v>
      </c>
    </row>
    <row r="122" spans="1:19" ht="117" x14ac:dyDescent="0.4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26">
        <f t="shared" si="7"/>
        <v>1.4285714285714287E-2</v>
      </c>
      <c r="P122" s="3" t="s">
        <v>8267</v>
      </c>
      <c r="Q122" s="3" t="str">
        <f t="shared" si="9"/>
        <v>film &amp; video</v>
      </c>
      <c r="R122" s="3" t="str">
        <f t="shared" si="10"/>
        <v>science fiction</v>
      </c>
      <c r="S122" s="24">
        <f t="shared" si="11"/>
        <v>42616.049849537041</v>
      </c>
    </row>
    <row r="123" spans="1:19" ht="117" x14ac:dyDescent="0.4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26">
        <f t="shared" si="7"/>
        <v>3.3333333333333333E-2</v>
      </c>
      <c r="P123" s="3" t="s">
        <v>8267</v>
      </c>
      <c r="Q123" s="3" t="str">
        <f t="shared" si="9"/>
        <v>film &amp; video</v>
      </c>
      <c r="R123" s="3" t="str">
        <f t="shared" si="10"/>
        <v>science fiction</v>
      </c>
      <c r="S123" s="24">
        <f t="shared" si="11"/>
        <v>42096.704976851848</v>
      </c>
    </row>
    <row r="124" spans="1:19" ht="93.6" x14ac:dyDescent="0.4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26">
        <f t="shared" si="7"/>
        <v>0</v>
      </c>
      <c r="P124" s="3" t="s">
        <v>8267</v>
      </c>
      <c r="Q124" s="3" t="str">
        <f t="shared" si="9"/>
        <v>film &amp; video</v>
      </c>
      <c r="R124" s="3" t="str">
        <f t="shared" si="10"/>
        <v>science fiction</v>
      </c>
      <c r="S124" s="24">
        <f t="shared" si="11"/>
        <v>42593.431793981479</v>
      </c>
    </row>
    <row r="125" spans="1:19" ht="117" x14ac:dyDescent="0.4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26">
        <f t="shared" si="7"/>
        <v>0.27454545454545454</v>
      </c>
      <c r="P125" s="3" t="s">
        <v>8267</v>
      </c>
      <c r="Q125" s="3" t="str">
        <f t="shared" si="9"/>
        <v>film &amp; video</v>
      </c>
      <c r="R125" s="3" t="str">
        <f t="shared" si="10"/>
        <v>science fiction</v>
      </c>
      <c r="S125" s="24">
        <f t="shared" si="11"/>
        <v>41904.781990740739</v>
      </c>
    </row>
    <row r="126" spans="1:19" ht="117" x14ac:dyDescent="0.4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26">
        <f t="shared" si="7"/>
        <v>0</v>
      </c>
      <c r="P126" s="3" t="s">
        <v>8267</v>
      </c>
      <c r="Q126" s="3" t="str">
        <f t="shared" si="9"/>
        <v>film &amp; video</v>
      </c>
      <c r="R126" s="3" t="str">
        <f t="shared" si="10"/>
        <v>science fiction</v>
      </c>
      <c r="S126" s="24">
        <f t="shared" si="11"/>
        <v>42114.928726851853</v>
      </c>
    </row>
    <row r="127" spans="1:19" ht="117" x14ac:dyDescent="0.4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26">
        <f t="shared" si="7"/>
        <v>14.000000000000002</v>
      </c>
      <c r="P127" s="3" t="s">
        <v>8267</v>
      </c>
      <c r="Q127" s="3" t="str">
        <f t="shared" si="9"/>
        <v>film &amp; video</v>
      </c>
      <c r="R127" s="3" t="str">
        <f t="shared" si="10"/>
        <v>science fiction</v>
      </c>
      <c r="S127" s="24">
        <f t="shared" si="11"/>
        <v>42709.993981481486</v>
      </c>
    </row>
    <row r="128" spans="1:19" ht="140.4" x14ac:dyDescent="0.4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26">
        <f t="shared" si="7"/>
        <v>5.548</v>
      </c>
      <c r="P128" s="3" t="s">
        <v>8267</v>
      </c>
      <c r="Q128" s="3" t="str">
        <f t="shared" si="9"/>
        <v>film &amp; video</v>
      </c>
      <c r="R128" s="3" t="str">
        <f t="shared" si="10"/>
        <v>science fiction</v>
      </c>
      <c r="S128" s="24">
        <f t="shared" si="11"/>
        <v>42135.589548611111</v>
      </c>
    </row>
    <row r="129" spans="1:19" ht="117" x14ac:dyDescent="0.4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26">
        <f t="shared" si="7"/>
        <v>2.375</v>
      </c>
      <c r="P129" s="3" t="s">
        <v>8267</v>
      </c>
      <c r="Q129" s="3" t="str">
        <f t="shared" si="9"/>
        <v>film &amp; video</v>
      </c>
      <c r="R129" s="3" t="str">
        <f t="shared" si="10"/>
        <v>science fiction</v>
      </c>
      <c r="S129" s="24">
        <f t="shared" si="11"/>
        <v>42067.62431712963</v>
      </c>
    </row>
    <row r="130" spans="1:19" ht="70.2" x14ac:dyDescent="0.4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26">
        <f t="shared" ref="N130:N193" si="13">E130/D130*100</f>
        <v>1.867</v>
      </c>
      <c r="P130" s="3" t="s">
        <v>8267</v>
      </c>
      <c r="Q130" s="3" t="str">
        <f t="shared" si="9"/>
        <v>film &amp; video</v>
      </c>
      <c r="R130" s="3" t="str">
        <f t="shared" si="10"/>
        <v>science fiction</v>
      </c>
      <c r="S130" s="24">
        <f t="shared" si="11"/>
        <v>42628.22792824074</v>
      </c>
    </row>
    <row r="131" spans="1:19" ht="117" x14ac:dyDescent="0.4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26">
        <f t="shared" si="13"/>
        <v>0</v>
      </c>
      <c r="P131" s="3" t="s">
        <v>8267</v>
      </c>
      <c r="Q131" s="3" t="str">
        <f t="shared" ref="Q131:Q194" si="14">LEFT(P:P,SEARCH("/",P:P,1)-1)</f>
        <v>film &amp; video</v>
      </c>
      <c r="R131" s="3" t="str">
        <f t="shared" ref="R131:R194" si="15">RIGHT(P:P, LEN(P:P) - FIND("/", P:P))</f>
        <v>science fiction</v>
      </c>
      <c r="S131" s="24">
        <f t="shared" ref="S131:S194" si="16">(J131/86400) +25569</f>
        <v>41882.937303240738</v>
      </c>
    </row>
    <row r="132" spans="1:19" ht="117" x14ac:dyDescent="0.4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26">
        <f t="shared" si="13"/>
        <v>0</v>
      </c>
      <c r="P132" s="3" t="s">
        <v>8267</v>
      </c>
      <c r="Q132" s="3" t="str">
        <f t="shared" si="14"/>
        <v>film &amp; video</v>
      </c>
      <c r="R132" s="3" t="str">
        <f t="shared" si="15"/>
        <v>science fiction</v>
      </c>
      <c r="S132" s="24">
        <f t="shared" si="16"/>
        <v>41778.91541666667</v>
      </c>
    </row>
    <row r="133" spans="1:19" x14ac:dyDescent="0.4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26">
        <f t="shared" si="13"/>
        <v>0</v>
      </c>
      <c r="P133" s="3" t="s">
        <v>8267</v>
      </c>
      <c r="Q133" s="3" t="str">
        <f t="shared" si="14"/>
        <v>film &amp; video</v>
      </c>
      <c r="R133" s="3" t="str">
        <f t="shared" si="15"/>
        <v>science fiction</v>
      </c>
      <c r="S133" s="24">
        <f t="shared" si="16"/>
        <v>42541.837511574078</v>
      </c>
    </row>
    <row r="134" spans="1:19" ht="140.4" x14ac:dyDescent="0.4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26">
        <f t="shared" si="13"/>
        <v>9.5687499999999996</v>
      </c>
      <c r="P134" s="3" t="s">
        <v>8267</v>
      </c>
      <c r="Q134" s="3" t="str">
        <f t="shared" si="14"/>
        <v>film &amp; video</v>
      </c>
      <c r="R134" s="3" t="str">
        <f t="shared" si="15"/>
        <v>science fiction</v>
      </c>
      <c r="S134" s="24">
        <f t="shared" si="16"/>
        <v>41905.812581018516</v>
      </c>
    </row>
    <row r="135" spans="1:19" ht="93.6" x14ac:dyDescent="0.4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26">
        <f t="shared" si="13"/>
        <v>0</v>
      </c>
      <c r="P135" s="3" t="s">
        <v>8267</v>
      </c>
      <c r="Q135" s="3" t="str">
        <f t="shared" si="14"/>
        <v>film &amp; video</v>
      </c>
      <c r="R135" s="3" t="str">
        <f t="shared" si="15"/>
        <v>science fiction</v>
      </c>
      <c r="S135" s="24">
        <f t="shared" si="16"/>
        <v>42491.80768518518</v>
      </c>
    </row>
    <row r="136" spans="1:19" ht="70.2" x14ac:dyDescent="0.4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26">
        <f t="shared" si="13"/>
        <v>0</v>
      </c>
      <c r="P136" s="3" t="s">
        <v>8267</v>
      </c>
      <c r="Q136" s="3" t="str">
        <f t="shared" si="14"/>
        <v>film &amp; video</v>
      </c>
      <c r="R136" s="3" t="str">
        <f t="shared" si="15"/>
        <v>science fiction</v>
      </c>
      <c r="S136" s="24">
        <f t="shared" si="16"/>
        <v>42221.909930555557</v>
      </c>
    </row>
    <row r="137" spans="1:19" ht="117" x14ac:dyDescent="0.4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26">
        <f t="shared" si="13"/>
        <v>13.433333333333334</v>
      </c>
      <c r="P137" s="3" t="s">
        <v>8267</v>
      </c>
      <c r="Q137" s="3" t="str">
        <f t="shared" si="14"/>
        <v>film &amp; video</v>
      </c>
      <c r="R137" s="3" t="str">
        <f t="shared" si="15"/>
        <v>science fiction</v>
      </c>
      <c r="S137" s="24">
        <f t="shared" si="16"/>
        <v>41788.381909722222</v>
      </c>
    </row>
    <row r="138" spans="1:19" ht="117" x14ac:dyDescent="0.4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26">
        <f t="shared" si="13"/>
        <v>0</v>
      </c>
      <c r="P138" s="3" t="s">
        <v>8267</v>
      </c>
      <c r="Q138" s="3" t="str">
        <f t="shared" si="14"/>
        <v>film &amp; video</v>
      </c>
      <c r="R138" s="3" t="str">
        <f t="shared" si="15"/>
        <v>science fiction</v>
      </c>
      <c r="S138" s="24">
        <f t="shared" si="16"/>
        <v>42096.410115740742</v>
      </c>
    </row>
    <row r="139" spans="1:19" ht="117" x14ac:dyDescent="0.4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26">
        <f t="shared" si="13"/>
        <v>0</v>
      </c>
      <c r="P139" s="3" t="s">
        <v>8267</v>
      </c>
      <c r="Q139" s="3" t="str">
        <f t="shared" si="14"/>
        <v>film &amp; video</v>
      </c>
      <c r="R139" s="3" t="str">
        <f t="shared" si="15"/>
        <v>science fiction</v>
      </c>
      <c r="S139" s="24">
        <f t="shared" si="16"/>
        <v>42239.573993055557</v>
      </c>
    </row>
    <row r="140" spans="1:19" ht="117" x14ac:dyDescent="0.4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26">
        <f t="shared" si="13"/>
        <v>3.1413333333333333</v>
      </c>
      <c r="P140" s="3" t="s">
        <v>8267</v>
      </c>
      <c r="Q140" s="3" t="str">
        <f t="shared" si="14"/>
        <v>film &amp; video</v>
      </c>
      <c r="R140" s="3" t="str">
        <f t="shared" si="15"/>
        <v>science fiction</v>
      </c>
      <c r="S140" s="24">
        <f t="shared" si="16"/>
        <v>42186.257418981477</v>
      </c>
    </row>
    <row r="141" spans="1:19" ht="93.6" x14ac:dyDescent="0.4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8219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26">
        <f t="shared" si="13"/>
        <v>100</v>
      </c>
      <c r="O141" s="3">
        <f>E141/L141</f>
        <v>500</v>
      </c>
      <c r="P141" s="3" t="s">
        <v>8267</v>
      </c>
      <c r="Q141" s="3" t="str">
        <f t="shared" si="14"/>
        <v>film &amp; video</v>
      </c>
      <c r="R141" s="3" t="str">
        <f t="shared" si="15"/>
        <v>science fiction</v>
      </c>
      <c r="S141" s="24">
        <f t="shared" si="16"/>
        <v>42187.920972222222</v>
      </c>
    </row>
    <row r="142" spans="1:19" ht="117" x14ac:dyDescent="0.4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26">
        <f t="shared" si="13"/>
        <v>0</v>
      </c>
      <c r="P142" s="3" t="s">
        <v>8267</v>
      </c>
      <c r="Q142" s="3" t="str">
        <f t="shared" si="14"/>
        <v>film &amp; video</v>
      </c>
      <c r="R142" s="3" t="str">
        <f t="shared" si="15"/>
        <v>science fiction</v>
      </c>
      <c r="S142" s="24">
        <f t="shared" si="16"/>
        <v>42053.198287037041</v>
      </c>
    </row>
    <row r="143" spans="1:19" ht="117" x14ac:dyDescent="0.4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26">
        <f t="shared" si="13"/>
        <v>10.775</v>
      </c>
      <c r="P143" s="3" t="s">
        <v>8267</v>
      </c>
      <c r="Q143" s="3" t="str">
        <f t="shared" si="14"/>
        <v>film &amp; video</v>
      </c>
      <c r="R143" s="3" t="str">
        <f t="shared" si="15"/>
        <v>science fiction</v>
      </c>
      <c r="S143" s="24">
        <f t="shared" si="16"/>
        <v>42110.153043981481</v>
      </c>
    </row>
    <row r="144" spans="1:19" ht="117" x14ac:dyDescent="0.4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26">
        <f t="shared" si="13"/>
        <v>0.33333333333333337</v>
      </c>
      <c r="P144" s="3" t="s">
        <v>8267</v>
      </c>
      <c r="Q144" s="3" t="str">
        <f t="shared" si="14"/>
        <v>film &amp; video</v>
      </c>
      <c r="R144" s="3" t="str">
        <f t="shared" si="15"/>
        <v>science fiction</v>
      </c>
      <c r="S144" s="24">
        <f t="shared" si="16"/>
        <v>41938.893263888887</v>
      </c>
    </row>
    <row r="145" spans="1:19" ht="117" x14ac:dyDescent="0.4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26">
        <f t="shared" si="13"/>
        <v>0</v>
      </c>
      <c r="P145" s="3" t="s">
        <v>8267</v>
      </c>
      <c r="Q145" s="3" t="str">
        <f t="shared" si="14"/>
        <v>film &amp; video</v>
      </c>
      <c r="R145" s="3" t="str">
        <f t="shared" si="15"/>
        <v>science fiction</v>
      </c>
      <c r="S145" s="24">
        <f t="shared" si="16"/>
        <v>42559.064143518517</v>
      </c>
    </row>
    <row r="146" spans="1:19" ht="117" x14ac:dyDescent="0.4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26">
        <f t="shared" si="13"/>
        <v>27.6</v>
      </c>
      <c r="P146" s="3" t="s">
        <v>8267</v>
      </c>
      <c r="Q146" s="3" t="str">
        <f t="shared" si="14"/>
        <v>film &amp; video</v>
      </c>
      <c r="R146" s="3" t="str">
        <f t="shared" si="15"/>
        <v>science fiction</v>
      </c>
      <c r="S146" s="24">
        <f t="shared" si="16"/>
        <v>42047.762407407412</v>
      </c>
    </row>
    <row r="147" spans="1:19" ht="117" x14ac:dyDescent="0.4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26">
        <f t="shared" si="13"/>
        <v>7.5111111111111111</v>
      </c>
      <c r="P147" s="3" t="s">
        <v>8267</v>
      </c>
      <c r="Q147" s="3" t="str">
        <f t="shared" si="14"/>
        <v>film &amp; video</v>
      </c>
      <c r="R147" s="3" t="str">
        <f t="shared" si="15"/>
        <v>science fiction</v>
      </c>
      <c r="S147" s="24">
        <f t="shared" si="16"/>
        <v>42200.542268518519</v>
      </c>
    </row>
    <row r="148" spans="1:19" ht="140.4" x14ac:dyDescent="0.4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26">
        <f t="shared" si="13"/>
        <v>0.57499999999999996</v>
      </c>
      <c r="P148" s="3" t="s">
        <v>8267</v>
      </c>
      <c r="Q148" s="3" t="str">
        <f t="shared" si="14"/>
        <v>film &amp; video</v>
      </c>
      <c r="R148" s="3" t="str">
        <f t="shared" si="15"/>
        <v>science fiction</v>
      </c>
      <c r="S148" s="24">
        <f t="shared" si="16"/>
        <v>42693.016180555554</v>
      </c>
    </row>
    <row r="149" spans="1:19" ht="70.2" x14ac:dyDescent="0.4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26">
        <f t="shared" si="13"/>
        <v>0</v>
      </c>
      <c r="P149" s="3" t="s">
        <v>8267</v>
      </c>
      <c r="Q149" s="3" t="str">
        <f t="shared" si="14"/>
        <v>film &amp; video</v>
      </c>
      <c r="R149" s="3" t="str">
        <f t="shared" si="15"/>
        <v>science fiction</v>
      </c>
      <c r="S149" s="24">
        <f t="shared" si="16"/>
        <v>41969.767824074079</v>
      </c>
    </row>
    <row r="150" spans="1:19" ht="117" x14ac:dyDescent="0.4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26">
        <f t="shared" si="13"/>
        <v>0.08</v>
      </c>
      <c r="P150" s="3" t="s">
        <v>8267</v>
      </c>
      <c r="Q150" s="3" t="str">
        <f t="shared" si="14"/>
        <v>film &amp; video</v>
      </c>
      <c r="R150" s="3" t="str">
        <f t="shared" si="15"/>
        <v>science fiction</v>
      </c>
      <c r="S150" s="24">
        <f t="shared" si="16"/>
        <v>42397.281666666662</v>
      </c>
    </row>
    <row r="151" spans="1:19" ht="117" x14ac:dyDescent="0.4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26">
        <f t="shared" si="13"/>
        <v>0.91999999999999993</v>
      </c>
      <c r="P151" s="3" t="s">
        <v>8267</v>
      </c>
      <c r="Q151" s="3" t="str">
        <f t="shared" si="14"/>
        <v>film &amp; video</v>
      </c>
      <c r="R151" s="3" t="str">
        <f t="shared" si="15"/>
        <v>science fiction</v>
      </c>
      <c r="S151" s="24">
        <f t="shared" si="16"/>
        <v>41968.172106481477</v>
      </c>
    </row>
    <row r="152" spans="1:19" ht="93.6" x14ac:dyDescent="0.4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26">
        <f t="shared" si="13"/>
        <v>23.163076923076922</v>
      </c>
      <c r="P152" s="3" t="s">
        <v>8267</v>
      </c>
      <c r="Q152" s="3" t="str">
        <f t="shared" si="14"/>
        <v>film &amp; video</v>
      </c>
      <c r="R152" s="3" t="str">
        <f t="shared" si="15"/>
        <v>science fiction</v>
      </c>
      <c r="S152" s="24">
        <f t="shared" si="16"/>
        <v>42090.161828703705</v>
      </c>
    </row>
    <row r="153" spans="1:19" ht="117" x14ac:dyDescent="0.4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26">
        <f t="shared" si="13"/>
        <v>5.5999999999999994E-2</v>
      </c>
      <c r="P153" s="3" t="s">
        <v>8267</v>
      </c>
      <c r="Q153" s="3" t="str">
        <f t="shared" si="14"/>
        <v>film &amp; video</v>
      </c>
      <c r="R153" s="3" t="str">
        <f t="shared" si="15"/>
        <v>science fiction</v>
      </c>
      <c r="S153" s="24">
        <f t="shared" si="16"/>
        <v>42113.550821759258</v>
      </c>
    </row>
    <row r="154" spans="1:19" ht="93.6" x14ac:dyDescent="0.4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26">
        <f t="shared" si="13"/>
        <v>7.8947368421052634E-3</v>
      </c>
      <c r="P154" s="3" t="s">
        <v>8267</v>
      </c>
      <c r="Q154" s="3" t="str">
        <f t="shared" si="14"/>
        <v>film &amp; video</v>
      </c>
      <c r="R154" s="3" t="str">
        <f t="shared" si="15"/>
        <v>science fiction</v>
      </c>
      <c r="S154" s="24">
        <f t="shared" si="16"/>
        <v>41875.077546296292</v>
      </c>
    </row>
    <row r="155" spans="1:19" ht="117" x14ac:dyDescent="0.4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26">
        <f t="shared" si="13"/>
        <v>0.71799999999999997</v>
      </c>
      <c r="P155" s="3" t="s">
        <v>8267</v>
      </c>
      <c r="Q155" s="3" t="str">
        <f t="shared" si="14"/>
        <v>film &amp; video</v>
      </c>
      <c r="R155" s="3" t="str">
        <f t="shared" si="15"/>
        <v>science fiction</v>
      </c>
      <c r="S155" s="24">
        <f t="shared" si="16"/>
        <v>41933.586157407408</v>
      </c>
    </row>
    <row r="156" spans="1:19" ht="93.6" x14ac:dyDescent="0.4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26">
        <f t="shared" si="13"/>
        <v>2.666666666666667</v>
      </c>
      <c r="P156" s="3" t="s">
        <v>8267</v>
      </c>
      <c r="Q156" s="3" t="str">
        <f t="shared" si="14"/>
        <v>film &amp; video</v>
      </c>
      <c r="R156" s="3" t="str">
        <f t="shared" si="15"/>
        <v>science fiction</v>
      </c>
      <c r="S156" s="24">
        <f t="shared" si="16"/>
        <v>42115.547395833331</v>
      </c>
    </row>
    <row r="157" spans="1:19" ht="117" x14ac:dyDescent="0.4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26">
        <f t="shared" si="13"/>
        <v>6.0000000000000001E-3</v>
      </c>
      <c r="P157" s="3" t="s">
        <v>8267</v>
      </c>
      <c r="Q157" s="3" t="str">
        <f t="shared" si="14"/>
        <v>film &amp; video</v>
      </c>
      <c r="R157" s="3" t="str">
        <f t="shared" si="15"/>
        <v>science fiction</v>
      </c>
      <c r="S157" s="24">
        <f t="shared" si="16"/>
        <v>42168.559432870374</v>
      </c>
    </row>
    <row r="158" spans="1:19" ht="140.4" x14ac:dyDescent="0.4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26">
        <f t="shared" si="13"/>
        <v>5.0999999999999996</v>
      </c>
      <c r="P158" s="3" t="s">
        <v>8267</v>
      </c>
      <c r="Q158" s="3" t="str">
        <f t="shared" si="14"/>
        <v>film &amp; video</v>
      </c>
      <c r="R158" s="3" t="str">
        <f t="shared" si="15"/>
        <v>science fiction</v>
      </c>
      <c r="S158" s="24">
        <f t="shared" si="16"/>
        <v>41794.124953703707</v>
      </c>
    </row>
    <row r="159" spans="1:19" ht="117" x14ac:dyDescent="0.4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26">
        <f t="shared" si="13"/>
        <v>0.26711185308848079</v>
      </c>
      <c r="P159" s="3" t="s">
        <v>8267</v>
      </c>
      <c r="Q159" s="3" t="str">
        <f t="shared" si="14"/>
        <v>film &amp; video</v>
      </c>
      <c r="R159" s="3" t="str">
        <f t="shared" si="15"/>
        <v>science fiction</v>
      </c>
      <c r="S159" s="24">
        <f t="shared" si="16"/>
        <v>42396.911712962959</v>
      </c>
    </row>
    <row r="160" spans="1:19" ht="140.4" x14ac:dyDescent="0.4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26">
        <f t="shared" si="13"/>
        <v>0</v>
      </c>
      <c r="P160" s="3" t="s">
        <v>8267</v>
      </c>
      <c r="Q160" s="3" t="str">
        <f t="shared" si="14"/>
        <v>film &amp; video</v>
      </c>
      <c r="R160" s="3" t="str">
        <f t="shared" si="15"/>
        <v>science fiction</v>
      </c>
      <c r="S160" s="24">
        <f t="shared" si="16"/>
        <v>41904.07671296296</v>
      </c>
    </row>
    <row r="161" spans="1:19" ht="140.4" x14ac:dyDescent="0.4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26">
        <f t="shared" si="13"/>
        <v>2E-3</v>
      </c>
      <c r="P161" s="3" t="s">
        <v>8267</v>
      </c>
      <c r="Q161" s="3" t="str">
        <f t="shared" si="14"/>
        <v>film &amp; video</v>
      </c>
      <c r="R161" s="3" t="str">
        <f t="shared" si="15"/>
        <v>science fiction</v>
      </c>
      <c r="S161" s="24">
        <f t="shared" si="16"/>
        <v>42514.434548611112</v>
      </c>
    </row>
    <row r="162" spans="1:19" ht="117" x14ac:dyDescent="0.4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26">
        <f t="shared" si="13"/>
        <v>0</v>
      </c>
      <c r="P162" s="3" t="s">
        <v>8268</v>
      </c>
      <c r="Q162" s="3" t="str">
        <f t="shared" si="14"/>
        <v>film &amp; video</v>
      </c>
      <c r="R162" s="3" t="str">
        <f t="shared" si="15"/>
        <v>drama</v>
      </c>
      <c r="S162" s="24">
        <f t="shared" si="16"/>
        <v>42171.913090277776</v>
      </c>
    </row>
    <row r="163" spans="1:19" ht="117" x14ac:dyDescent="0.4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26">
        <f t="shared" si="13"/>
        <v>0.01</v>
      </c>
      <c r="P163" s="3" t="s">
        <v>8268</v>
      </c>
      <c r="Q163" s="3" t="str">
        <f t="shared" si="14"/>
        <v>film &amp; video</v>
      </c>
      <c r="R163" s="3" t="str">
        <f t="shared" si="15"/>
        <v>drama</v>
      </c>
      <c r="S163" s="24">
        <f t="shared" si="16"/>
        <v>41792.687442129631</v>
      </c>
    </row>
    <row r="164" spans="1:19" ht="117" x14ac:dyDescent="0.4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26">
        <f t="shared" si="13"/>
        <v>15.535714285714286</v>
      </c>
      <c r="P164" s="3" t="s">
        <v>8268</v>
      </c>
      <c r="Q164" s="3" t="str">
        <f t="shared" si="14"/>
        <v>film &amp; video</v>
      </c>
      <c r="R164" s="3" t="str">
        <f t="shared" si="15"/>
        <v>drama</v>
      </c>
      <c r="S164" s="24">
        <f t="shared" si="16"/>
        <v>41835.126805555556</v>
      </c>
    </row>
    <row r="165" spans="1:19" ht="140.4" x14ac:dyDescent="0.4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26">
        <f t="shared" si="13"/>
        <v>0</v>
      </c>
      <c r="P165" s="3" t="s">
        <v>8268</v>
      </c>
      <c r="Q165" s="3" t="str">
        <f t="shared" si="14"/>
        <v>film &amp; video</v>
      </c>
      <c r="R165" s="3" t="str">
        <f t="shared" si="15"/>
        <v>drama</v>
      </c>
      <c r="S165" s="24">
        <f t="shared" si="16"/>
        <v>42243.961273148147</v>
      </c>
    </row>
    <row r="166" spans="1:19" ht="117" x14ac:dyDescent="0.4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26">
        <f t="shared" si="13"/>
        <v>0.53333333333333333</v>
      </c>
      <c r="P166" s="3" t="s">
        <v>8268</v>
      </c>
      <c r="Q166" s="3" t="str">
        <f t="shared" si="14"/>
        <v>film &amp; video</v>
      </c>
      <c r="R166" s="3" t="str">
        <f t="shared" si="15"/>
        <v>drama</v>
      </c>
      <c r="S166" s="24">
        <f t="shared" si="16"/>
        <v>41841.762743055559</v>
      </c>
    </row>
    <row r="167" spans="1:19" ht="70.2" x14ac:dyDescent="0.4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26">
        <f t="shared" si="13"/>
        <v>0</v>
      </c>
      <c r="P167" s="3" t="s">
        <v>8268</v>
      </c>
      <c r="Q167" s="3" t="str">
        <f t="shared" si="14"/>
        <v>film &amp; video</v>
      </c>
      <c r="R167" s="3" t="str">
        <f t="shared" si="15"/>
        <v>drama</v>
      </c>
      <c r="S167" s="24">
        <f t="shared" si="16"/>
        <v>42351.658842592587</v>
      </c>
    </row>
    <row r="168" spans="1:19" ht="117" x14ac:dyDescent="0.4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26">
        <f t="shared" si="13"/>
        <v>60</v>
      </c>
      <c r="P168" s="3" t="s">
        <v>8268</v>
      </c>
      <c r="Q168" s="3" t="str">
        <f t="shared" si="14"/>
        <v>film &amp; video</v>
      </c>
      <c r="R168" s="3" t="str">
        <f t="shared" si="15"/>
        <v>drama</v>
      </c>
      <c r="S168" s="24">
        <f t="shared" si="16"/>
        <v>42721.075949074075</v>
      </c>
    </row>
    <row r="169" spans="1:19" ht="117" x14ac:dyDescent="0.4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26">
        <f t="shared" si="13"/>
        <v>0.01</v>
      </c>
      <c r="P169" s="3" t="s">
        <v>8268</v>
      </c>
      <c r="Q169" s="3" t="str">
        <f t="shared" si="14"/>
        <v>film &amp; video</v>
      </c>
      <c r="R169" s="3" t="str">
        <f t="shared" si="15"/>
        <v>drama</v>
      </c>
      <c r="S169" s="24">
        <f t="shared" si="16"/>
        <v>42160.927488425921</v>
      </c>
    </row>
    <row r="170" spans="1:19" ht="117" x14ac:dyDescent="0.4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26">
        <f t="shared" si="13"/>
        <v>4.0625</v>
      </c>
      <c r="P170" s="3" t="s">
        <v>8268</v>
      </c>
      <c r="Q170" s="3" t="str">
        <f t="shared" si="14"/>
        <v>film &amp; video</v>
      </c>
      <c r="R170" s="3" t="str">
        <f t="shared" si="15"/>
        <v>drama</v>
      </c>
      <c r="S170" s="24">
        <f t="shared" si="16"/>
        <v>42052.83530092593</v>
      </c>
    </row>
    <row r="171" spans="1:19" ht="117" x14ac:dyDescent="0.4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26">
        <f t="shared" si="13"/>
        <v>22.400000000000002</v>
      </c>
      <c r="P171" s="3" t="s">
        <v>8268</v>
      </c>
      <c r="Q171" s="3" t="str">
        <f t="shared" si="14"/>
        <v>film &amp; video</v>
      </c>
      <c r="R171" s="3" t="str">
        <f t="shared" si="15"/>
        <v>drama</v>
      </c>
      <c r="S171" s="24">
        <f t="shared" si="16"/>
        <v>41900.505312499998</v>
      </c>
    </row>
    <row r="172" spans="1:19" ht="117" x14ac:dyDescent="0.4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26">
        <f t="shared" si="13"/>
        <v>3.25</v>
      </c>
      <c r="P172" s="3" t="s">
        <v>8268</v>
      </c>
      <c r="Q172" s="3" t="str">
        <f t="shared" si="14"/>
        <v>film &amp; video</v>
      </c>
      <c r="R172" s="3" t="str">
        <f t="shared" si="15"/>
        <v>drama</v>
      </c>
      <c r="S172" s="24">
        <f t="shared" si="16"/>
        <v>42216.977812500001</v>
      </c>
    </row>
    <row r="173" spans="1:19" ht="117" x14ac:dyDescent="0.4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26">
        <f t="shared" si="13"/>
        <v>2E-3</v>
      </c>
      <c r="P173" s="3" t="s">
        <v>8268</v>
      </c>
      <c r="Q173" s="3" t="str">
        <f t="shared" si="14"/>
        <v>film &amp; video</v>
      </c>
      <c r="R173" s="3" t="str">
        <f t="shared" si="15"/>
        <v>drama</v>
      </c>
      <c r="S173" s="24">
        <f t="shared" si="16"/>
        <v>42534.180717592593</v>
      </c>
    </row>
    <row r="174" spans="1:19" ht="93.6" x14ac:dyDescent="0.4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26">
        <f t="shared" si="13"/>
        <v>0</v>
      </c>
      <c r="P174" s="3" t="s">
        <v>8268</v>
      </c>
      <c r="Q174" s="3" t="str">
        <f t="shared" si="14"/>
        <v>film &amp; video</v>
      </c>
      <c r="R174" s="3" t="str">
        <f t="shared" si="15"/>
        <v>drama</v>
      </c>
      <c r="S174" s="24">
        <f t="shared" si="16"/>
        <v>42047.394942129627</v>
      </c>
    </row>
    <row r="175" spans="1:19" ht="117" x14ac:dyDescent="0.4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26">
        <f t="shared" si="13"/>
        <v>0</v>
      </c>
      <c r="P175" s="3" t="s">
        <v>8268</v>
      </c>
      <c r="Q175" s="3" t="str">
        <f t="shared" si="14"/>
        <v>film &amp; video</v>
      </c>
      <c r="R175" s="3" t="str">
        <f t="shared" si="15"/>
        <v>drama</v>
      </c>
      <c r="S175" s="24">
        <f t="shared" si="16"/>
        <v>42033.573009259257</v>
      </c>
    </row>
    <row r="176" spans="1:19" ht="117" x14ac:dyDescent="0.4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26">
        <f t="shared" si="13"/>
        <v>0</v>
      </c>
      <c r="P176" s="3" t="s">
        <v>8268</v>
      </c>
      <c r="Q176" s="3" t="str">
        <f t="shared" si="14"/>
        <v>film &amp; video</v>
      </c>
      <c r="R176" s="3" t="str">
        <f t="shared" si="15"/>
        <v>drama</v>
      </c>
      <c r="S176" s="24">
        <f t="shared" si="16"/>
        <v>42072.758981481486</v>
      </c>
    </row>
    <row r="177" spans="1:19" ht="117" x14ac:dyDescent="0.4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26">
        <f t="shared" si="13"/>
        <v>6.4850000000000003</v>
      </c>
      <c r="P177" s="3" t="s">
        <v>8268</v>
      </c>
      <c r="Q177" s="3" t="str">
        <f t="shared" si="14"/>
        <v>film &amp; video</v>
      </c>
      <c r="R177" s="3" t="str">
        <f t="shared" si="15"/>
        <v>drama</v>
      </c>
      <c r="S177" s="24">
        <f t="shared" si="16"/>
        <v>41855.777905092589</v>
      </c>
    </row>
    <row r="178" spans="1:19" ht="117" x14ac:dyDescent="0.4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26">
        <f t="shared" si="13"/>
        <v>0</v>
      </c>
      <c r="P178" s="3" t="s">
        <v>8268</v>
      </c>
      <c r="Q178" s="3" t="str">
        <f t="shared" si="14"/>
        <v>film &amp; video</v>
      </c>
      <c r="R178" s="3" t="str">
        <f t="shared" si="15"/>
        <v>drama</v>
      </c>
      <c r="S178" s="24">
        <f t="shared" si="16"/>
        <v>42191.824062500003</v>
      </c>
    </row>
    <row r="179" spans="1:19" ht="70.2" x14ac:dyDescent="0.4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26">
        <f t="shared" si="13"/>
        <v>40</v>
      </c>
      <c r="P179" s="3" t="s">
        <v>8268</v>
      </c>
      <c r="Q179" s="3" t="str">
        <f t="shared" si="14"/>
        <v>film &amp; video</v>
      </c>
      <c r="R179" s="3" t="str">
        <f t="shared" si="15"/>
        <v>drama</v>
      </c>
      <c r="S179" s="24">
        <f t="shared" si="16"/>
        <v>42070.047754629632</v>
      </c>
    </row>
    <row r="180" spans="1:19" ht="93.6" x14ac:dyDescent="0.4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26">
        <f t="shared" si="13"/>
        <v>0</v>
      </c>
      <c r="P180" s="3" t="s">
        <v>8268</v>
      </c>
      <c r="Q180" s="3" t="str">
        <f t="shared" si="14"/>
        <v>film &amp; video</v>
      </c>
      <c r="R180" s="3" t="str">
        <f t="shared" si="15"/>
        <v>drama</v>
      </c>
      <c r="S180" s="24">
        <f t="shared" si="16"/>
        <v>42304.955381944441</v>
      </c>
    </row>
    <row r="181" spans="1:19" ht="70.2" x14ac:dyDescent="0.4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26">
        <f t="shared" si="13"/>
        <v>20</v>
      </c>
      <c r="P181" s="3" t="s">
        <v>8268</v>
      </c>
      <c r="Q181" s="3" t="str">
        <f t="shared" si="14"/>
        <v>film &amp; video</v>
      </c>
      <c r="R181" s="3" t="str">
        <f t="shared" si="15"/>
        <v>drama</v>
      </c>
      <c r="S181" s="24">
        <f t="shared" si="16"/>
        <v>42403.080497685187</v>
      </c>
    </row>
    <row r="182" spans="1:19" ht="117" x14ac:dyDescent="0.4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26">
        <f t="shared" si="13"/>
        <v>33.416666666666664</v>
      </c>
      <c r="P182" s="3" t="s">
        <v>8268</v>
      </c>
      <c r="Q182" s="3" t="str">
        <f t="shared" si="14"/>
        <v>film &amp; video</v>
      </c>
      <c r="R182" s="3" t="str">
        <f t="shared" si="15"/>
        <v>drama</v>
      </c>
      <c r="S182" s="24">
        <f t="shared" si="16"/>
        <v>42067.991238425922</v>
      </c>
    </row>
    <row r="183" spans="1:19" ht="117" x14ac:dyDescent="0.4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26">
        <f t="shared" si="13"/>
        <v>21.092608822670172</v>
      </c>
      <c r="P183" s="3" t="s">
        <v>8268</v>
      </c>
      <c r="Q183" s="3" t="str">
        <f t="shared" si="14"/>
        <v>film &amp; video</v>
      </c>
      <c r="R183" s="3" t="str">
        <f t="shared" si="15"/>
        <v>drama</v>
      </c>
      <c r="S183" s="24">
        <f t="shared" si="16"/>
        <v>42147.741840277777</v>
      </c>
    </row>
    <row r="184" spans="1:19" ht="140.4" x14ac:dyDescent="0.4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26">
        <f t="shared" si="13"/>
        <v>0</v>
      </c>
      <c r="P184" s="3" t="s">
        <v>8268</v>
      </c>
      <c r="Q184" s="3" t="str">
        <f t="shared" si="14"/>
        <v>film &amp; video</v>
      </c>
      <c r="R184" s="3" t="str">
        <f t="shared" si="15"/>
        <v>drama</v>
      </c>
      <c r="S184" s="24">
        <f t="shared" si="16"/>
        <v>42712.011944444443</v>
      </c>
    </row>
    <row r="185" spans="1:19" ht="46.8" x14ac:dyDescent="0.4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26">
        <f t="shared" si="13"/>
        <v>35.856000000000002</v>
      </c>
      <c r="P185" s="3" t="s">
        <v>8268</v>
      </c>
      <c r="Q185" s="3" t="str">
        <f t="shared" si="14"/>
        <v>film &amp; video</v>
      </c>
      <c r="R185" s="3" t="str">
        <f t="shared" si="15"/>
        <v>drama</v>
      </c>
      <c r="S185" s="24">
        <f t="shared" si="16"/>
        <v>41939.810300925928</v>
      </c>
    </row>
    <row r="186" spans="1:19" ht="117" x14ac:dyDescent="0.4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26">
        <f t="shared" si="13"/>
        <v>3.4000000000000004</v>
      </c>
      <c r="P186" s="3" t="s">
        <v>8268</v>
      </c>
      <c r="Q186" s="3" t="str">
        <f t="shared" si="14"/>
        <v>film &amp; video</v>
      </c>
      <c r="R186" s="3" t="str">
        <f t="shared" si="15"/>
        <v>drama</v>
      </c>
      <c r="S186" s="24">
        <f t="shared" si="16"/>
        <v>41825.791226851856</v>
      </c>
    </row>
    <row r="187" spans="1:19" x14ac:dyDescent="0.4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26">
        <f t="shared" si="13"/>
        <v>5.5</v>
      </c>
      <c r="P187" s="3" t="s">
        <v>8268</v>
      </c>
      <c r="Q187" s="3" t="str">
        <f t="shared" si="14"/>
        <v>film &amp; video</v>
      </c>
      <c r="R187" s="3" t="str">
        <f t="shared" si="15"/>
        <v>drama</v>
      </c>
      <c r="S187" s="24">
        <f t="shared" si="16"/>
        <v>42570.91133101852</v>
      </c>
    </row>
    <row r="188" spans="1:19" ht="117" x14ac:dyDescent="0.4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26">
        <f t="shared" si="13"/>
        <v>0</v>
      </c>
      <c r="P188" s="3" t="s">
        <v>8268</v>
      </c>
      <c r="Q188" s="3" t="str">
        <f t="shared" si="14"/>
        <v>film &amp; video</v>
      </c>
      <c r="R188" s="3" t="str">
        <f t="shared" si="15"/>
        <v>drama</v>
      </c>
      <c r="S188" s="24">
        <f t="shared" si="16"/>
        <v>42767.812893518523</v>
      </c>
    </row>
    <row r="189" spans="1:19" ht="93.6" x14ac:dyDescent="0.4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26">
        <f t="shared" si="13"/>
        <v>16</v>
      </c>
      <c r="P189" s="3" t="s">
        <v>8268</v>
      </c>
      <c r="Q189" s="3" t="str">
        <f t="shared" si="14"/>
        <v>film &amp; video</v>
      </c>
      <c r="R189" s="3" t="str">
        <f t="shared" si="15"/>
        <v>drama</v>
      </c>
      <c r="S189" s="24">
        <f t="shared" si="16"/>
        <v>42182.234456018516</v>
      </c>
    </row>
    <row r="190" spans="1:19" ht="117" x14ac:dyDescent="0.4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26">
        <f t="shared" si="13"/>
        <v>0</v>
      </c>
      <c r="P190" s="3" t="s">
        <v>8268</v>
      </c>
      <c r="Q190" s="3" t="str">
        <f t="shared" si="14"/>
        <v>film &amp; video</v>
      </c>
      <c r="R190" s="3" t="str">
        <f t="shared" si="15"/>
        <v>drama</v>
      </c>
      <c r="S190" s="24">
        <f t="shared" si="16"/>
        <v>41857.18304398148</v>
      </c>
    </row>
    <row r="191" spans="1:19" ht="117" x14ac:dyDescent="0.4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26">
        <f t="shared" si="13"/>
        <v>6.8999999999999992E-2</v>
      </c>
      <c r="P191" s="3" t="s">
        <v>8268</v>
      </c>
      <c r="Q191" s="3" t="str">
        <f t="shared" si="14"/>
        <v>film &amp; video</v>
      </c>
      <c r="R191" s="3" t="str">
        <f t="shared" si="15"/>
        <v>drama</v>
      </c>
      <c r="S191" s="24">
        <f t="shared" si="16"/>
        <v>42556.690706018519</v>
      </c>
    </row>
    <row r="192" spans="1:19" ht="46.8" x14ac:dyDescent="0.4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26">
        <f t="shared" si="13"/>
        <v>0.41666666666666669</v>
      </c>
      <c r="P192" s="3" t="s">
        <v>8268</v>
      </c>
      <c r="Q192" s="3" t="str">
        <f t="shared" si="14"/>
        <v>film &amp; video</v>
      </c>
      <c r="R192" s="3" t="str">
        <f t="shared" si="15"/>
        <v>drama</v>
      </c>
      <c r="S192" s="24">
        <f t="shared" si="16"/>
        <v>42527.650995370372</v>
      </c>
    </row>
    <row r="193" spans="1:19" ht="117" x14ac:dyDescent="0.4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26">
        <f t="shared" si="13"/>
        <v>5</v>
      </c>
      <c r="P193" s="3" t="s">
        <v>8268</v>
      </c>
      <c r="Q193" s="3" t="str">
        <f t="shared" si="14"/>
        <v>film &amp; video</v>
      </c>
      <c r="R193" s="3" t="str">
        <f t="shared" si="15"/>
        <v>drama</v>
      </c>
      <c r="S193" s="24">
        <f t="shared" si="16"/>
        <v>42239.441412037035</v>
      </c>
    </row>
    <row r="194" spans="1:19" ht="140.4" x14ac:dyDescent="0.4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26">
        <f t="shared" ref="N194:N257" si="17">E194/D194*100</f>
        <v>1.6999999999999999E-3</v>
      </c>
      <c r="P194" s="3" t="s">
        <v>8268</v>
      </c>
      <c r="Q194" s="3" t="str">
        <f t="shared" si="14"/>
        <v>film &amp; video</v>
      </c>
      <c r="R194" s="3" t="str">
        <f t="shared" si="15"/>
        <v>drama</v>
      </c>
      <c r="S194" s="24">
        <f t="shared" si="16"/>
        <v>41899.792037037041</v>
      </c>
    </row>
    <row r="195" spans="1:19" ht="117" x14ac:dyDescent="0.4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26">
        <f t="shared" si="17"/>
        <v>0</v>
      </c>
      <c r="P195" s="3" t="s">
        <v>8268</v>
      </c>
      <c r="Q195" s="3" t="str">
        <f t="shared" ref="Q195:Q258" si="18">LEFT(P:P,SEARCH("/",P:P,1)-1)</f>
        <v>film &amp; video</v>
      </c>
      <c r="R195" s="3" t="str">
        <f t="shared" ref="R195:R258" si="19">RIGHT(P:P, LEN(P:P) - FIND("/", P:P))</f>
        <v>drama</v>
      </c>
      <c r="S195" s="24">
        <f t="shared" ref="S195:S258" si="20">(J195/86400) +25569</f>
        <v>41911.934791666667</v>
      </c>
    </row>
    <row r="196" spans="1:19" ht="117" x14ac:dyDescent="0.4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26">
        <f t="shared" si="17"/>
        <v>0.12</v>
      </c>
      <c r="P196" s="3" t="s">
        <v>8268</v>
      </c>
      <c r="Q196" s="3" t="str">
        <f t="shared" si="18"/>
        <v>film &amp; video</v>
      </c>
      <c r="R196" s="3" t="str">
        <f t="shared" si="19"/>
        <v>drama</v>
      </c>
      <c r="S196" s="24">
        <f t="shared" si="20"/>
        <v>42375.996886574074</v>
      </c>
    </row>
    <row r="197" spans="1:19" ht="117" x14ac:dyDescent="0.4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26">
        <f t="shared" si="17"/>
        <v>0</v>
      </c>
      <c r="P197" s="3" t="s">
        <v>8268</v>
      </c>
      <c r="Q197" s="3" t="str">
        <f t="shared" si="18"/>
        <v>film &amp; video</v>
      </c>
      <c r="R197" s="3" t="str">
        <f t="shared" si="19"/>
        <v>drama</v>
      </c>
      <c r="S197" s="24">
        <f t="shared" si="20"/>
        <v>42135.67050925926</v>
      </c>
    </row>
    <row r="198" spans="1:19" ht="117" x14ac:dyDescent="0.4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26">
        <f t="shared" si="17"/>
        <v>41.857142857142861</v>
      </c>
      <c r="P198" s="3" t="s">
        <v>8268</v>
      </c>
      <c r="Q198" s="3" t="str">
        <f t="shared" si="18"/>
        <v>film &amp; video</v>
      </c>
      <c r="R198" s="3" t="str">
        <f t="shared" si="19"/>
        <v>drama</v>
      </c>
      <c r="S198" s="24">
        <f t="shared" si="20"/>
        <v>42259.542800925927</v>
      </c>
    </row>
    <row r="199" spans="1:19" ht="140.4" x14ac:dyDescent="0.4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26">
        <f t="shared" si="17"/>
        <v>10.48</v>
      </c>
      <c r="P199" s="3" t="s">
        <v>8268</v>
      </c>
      <c r="Q199" s="3" t="str">
        <f t="shared" si="18"/>
        <v>film &amp; video</v>
      </c>
      <c r="R199" s="3" t="str">
        <f t="shared" si="19"/>
        <v>drama</v>
      </c>
      <c r="S199" s="24">
        <f t="shared" si="20"/>
        <v>42741.848379629635</v>
      </c>
    </row>
    <row r="200" spans="1:19" ht="117" x14ac:dyDescent="0.4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26">
        <f t="shared" si="17"/>
        <v>1.1159999999999999</v>
      </c>
      <c r="P200" s="3" t="s">
        <v>8268</v>
      </c>
      <c r="Q200" s="3" t="str">
        <f t="shared" si="18"/>
        <v>film &amp; video</v>
      </c>
      <c r="R200" s="3" t="str">
        <f t="shared" si="19"/>
        <v>drama</v>
      </c>
      <c r="S200" s="24">
        <f t="shared" si="20"/>
        <v>41887.383356481485</v>
      </c>
    </row>
    <row r="201" spans="1:19" ht="117" x14ac:dyDescent="0.4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26">
        <f t="shared" si="17"/>
        <v>0</v>
      </c>
      <c r="P201" s="3" t="s">
        <v>8268</v>
      </c>
      <c r="Q201" s="3" t="str">
        <f t="shared" si="18"/>
        <v>film &amp; video</v>
      </c>
      <c r="R201" s="3" t="str">
        <f t="shared" si="19"/>
        <v>drama</v>
      </c>
      <c r="S201" s="24">
        <f t="shared" si="20"/>
        <v>42584.123865740738</v>
      </c>
    </row>
    <row r="202" spans="1:19" ht="93.6" x14ac:dyDescent="0.4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26">
        <f t="shared" si="17"/>
        <v>26.192500000000003</v>
      </c>
      <c r="P202" s="3" t="s">
        <v>8268</v>
      </c>
      <c r="Q202" s="3" t="str">
        <f t="shared" si="18"/>
        <v>film &amp; video</v>
      </c>
      <c r="R202" s="3" t="str">
        <f t="shared" si="19"/>
        <v>drama</v>
      </c>
      <c r="S202" s="24">
        <f t="shared" si="20"/>
        <v>41867.083368055552</v>
      </c>
    </row>
    <row r="203" spans="1:19" ht="117" x14ac:dyDescent="0.4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26">
        <f t="shared" si="17"/>
        <v>58.461538461538467</v>
      </c>
      <c r="P203" s="3" t="s">
        <v>8268</v>
      </c>
      <c r="Q203" s="3" t="str">
        <f t="shared" si="18"/>
        <v>film &amp; video</v>
      </c>
      <c r="R203" s="3" t="str">
        <f t="shared" si="19"/>
        <v>drama</v>
      </c>
      <c r="S203" s="24">
        <f t="shared" si="20"/>
        <v>42023.818622685183</v>
      </c>
    </row>
    <row r="204" spans="1:19" ht="46.8" x14ac:dyDescent="0.4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26">
        <f t="shared" si="17"/>
        <v>0</v>
      </c>
      <c r="P204" s="3" t="s">
        <v>8268</v>
      </c>
      <c r="Q204" s="3" t="str">
        <f t="shared" si="18"/>
        <v>film &amp; video</v>
      </c>
      <c r="R204" s="3" t="str">
        <f t="shared" si="19"/>
        <v>drama</v>
      </c>
      <c r="S204" s="24">
        <f t="shared" si="20"/>
        <v>42255.927824074075</v>
      </c>
    </row>
    <row r="205" spans="1:19" ht="117" x14ac:dyDescent="0.4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26">
        <f t="shared" si="17"/>
        <v>29.84</v>
      </c>
      <c r="P205" s="3" t="s">
        <v>8268</v>
      </c>
      <c r="Q205" s="3" t="str">
        <f t="shared" si="18"/>
        <v>film &amp; video</v>
      </c>
      <c r="R205" s="3" t="str">
        <f t="shared" si="19"/>
        <v>drama</v>
      </c>
      <c r="S205" s="24">
        <f t="shared" si="20"/>
        <v>41973.847962962958</v>
      </c>
    </row>
    <row r="206" spans="1:19" ht="117" x14ac:dyDescent="0.4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26">
        <f t="shared" si="17"/>
        <v>50.721666666666664</v>
      </c>
      <c r="P206" s="3" t="s">
        <v>8268</v>
      </c>
      <c r="Q206" s="3" t="str">
        <f t="shared" si="18"/>
        <v>film &amp; video</v>
      </c>
      <c r="R206" s="3" t="str">
        <f t="shared" si="19"/>
        <v>drama</v>
      </c>
      <c r="S206" s="24">
        <f t="shared" si="20"/>
        <v>42556.583368055552</v>
      </c>
    </row>
    <row r="207" spans="1:19" ht="117" x14ac:dyDescent="0.4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26">
        <f t="shared" si="17"/>
        <v>16.25</v>
      </c>
      <c r="P207" s="3" t="s">
        <v>8268</v>
      </c>
      <c r="Q207" s="3" t="str">
        <f t="shared" si="18"/>
        <v>film &amp; video</v>
      </c>
      <c r="R207" s="3" t="str">
        <f t="shared" si="19"/>
        <v>drama</v>
      </c>
      <c r="S207" s="24">
        <f t="shared" si="20"/>
        <v>42248.632199074069</v>
      </c>
    </row>
    <row r="208" spans="1:19" ht="93.6" x14ac:dyDescent="0.4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26">
        <f t="shared" si="17"/>
        <v>0</v>
      </c>
      <c r="P208" s="3" t="s">
        <v>8268</v>
      </c>
      <c r="Q208" s="3" t="str">
        <f t="shared" si="18"/>
        <v>film &amp; video</v>
      </c>
      <c r="R208" s="3" t="str">
        <f t="shared" si="19"/>
        <v>drama</v>
      </c>
      <c r="S208" s="24">
        <f t="shared" si="20"/>
        <v>42567.004432870366</v>
      </c>
    </row>
    <row r="209" spans="1:19" ht="117" x14ac:dyDescent="0.4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26">
        <f t="shared" si="17"/>
        <v>15.214285714285714</v>
      </c>
      <c r="P209" s="3" t="s">
        <v>8268</v>
      </c>
      <c r="Q209" s="3" t="str">
        <f t="shared" si="18"/>
        <v>film &amp; video</v>
      </c>
      <c r="R209" s="3" t="str">
        <f t="shared" si="19"/>
        <v>drama</v>
      </c>
      <c r="S209" s="24">
        <f t="shared" si="20"/>
        <v>41978.197199074071</v>
      </c>
    </row>
    <row r="210" spans="1:19" ht="140.4" x14ac:dyDescent="0.4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26">
        <f t="shared" si="17"/>
        <v>0</v>
      </c>
      <c r="P210" s="3" t="s">
        <v>8268</v>
      </c>
      <c r="Q210" s="3" t="str">
        <f t="shared" si="18"/>
        <v>film &amp; video</v>
      </c>
      <c r="R210" s="3" t="str">
        <f t="shared" si="19"/>
        <v>drama</v>
      </c>
      <c r="S210" s="24">
        <f t="shared" si="20"/>
        <v>41959.369988425926</v>
      </c>
    </row>
    <row r="211" spans="1:19" ht="117" x14ac:dyDescent="0.4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26">
        <f t="shared" si="17"/>
        <v>0</v>
      </c>
      <c r="P211" s="3" t="s">
        <v>8268</v>
      </c>
      <c r="Q211" s="3" t="str">
        <f t="shared" si="18"/>
        <v>film &amp; video</v>
      </c>
      <c r="R211" s="3" t="str">
        <f t="shared" si="19"/>
        <v>drama</v>
      </c>
      <c r="S211" s="24">
        <f t="shared" si="20"/>
        <v>42165.922858796301</v>
      </c>
    </row>
    <row r="212" spans="1:19" ht="140.4" x14ac:dyDescent="0.4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26">
        <f t="shared" si="17"/>
        <v>25.25</v>
      </c>
      <c r="P212" s="3" t="s">
        <v>8268</v>
      </c>
      <c r="Q212" s="3" t="str">
        <f t="shared" si="18"/>
        <v>film &amp; video</v>
      </c>
      <c r="R212" s="3" t="str">
        <f t="shared" si="19"/>
        <v>drama</v>
      </c>
      <c r="S212" s="24">
        <f t="shared" si="20"/>
        <v>42249.064722222218</v>
      </c>
    </row>
    <row r="213" spans="1:19" ht="117" x14ac:dyDescent="0.4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26">
        <f t="shared" si="17"/>
        <v>44.6</v>
      </c>
      <c r="P213" s="3" t="s">
        <v>8268</v>
      </c>
      <c r="Q213" s="3" t="str">
        <f t="shared" si="18"/>
        <v>film &amp; video</v>
      </c>
      <c r="R213" s="3" t="str">
        <f t="shared" si="19"/>
        <v>drama</v>
      </c>
      <c r="S213" s="24">
        <f t="shared" si="20"/>
        <v>42236.159918981481</v>
      </c>
    </row>
    <row r="214" spans="1:19" ht="93.6" x14ac:dyDescent="0.4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26">
        <f t="shared" si="17"/>
        <v>1.5873015873015872E-2</v>
      </c>
      <c r="P214" s="3" t="s">
        <v>8268</v>
      </c>
      <c r="Q214" s="3" t="str">
        <f t="shared" si="18"/>
        <v>film &amp; video</v>
      </c>
      <c r="R214" s="3" t="str">
        <f t="shared" si="19"/>
        <v>drama</v>
      </c>
      <c r="S214" s="24">
        <f t="shared" si="20"/>
        <v>42416.881018518514</v>
      </c>
    </row>
    <row r="215" spans="1:19" ht="93.6" x14ac:dyDescent="0.4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26">
        <f t="shared" si="17"/>
        <v>0.04</v>
      </c>
      <c r="P215" s="3" t="s">
        <v>8268</v>
      </c>
      <c r="Q215" s="3" t="str">
        <f t="shared" si="18"/>
        <v>film &amp; video</v>
      </c>
      <c r="R215" s="3" t="str">
        <f t="shared" si="19"/>
        <v>drama</v>
      </c>
      <c r="S215" s="24">
        <f t="shared" si="20"/>
        <v>42202.594293981485</v>
      </c>
    </row>
    <row r="216" spans="1:19" ht="117" x14ac:dyDescent="0.4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26">
        <f t="shared" si="17"/>
        <v>8.0000000000000002E-3</v>
      </c>
      <c r="P216" s="3" t="s">
        <v>8268</v>
      </c>
      <c r="Q216" s="3" t="str">
        <f t="shared" si="18"/>
        <v>film &amp; video</v>
      </c>
      <c r="R216" s="3" t="str">
        <f t="shared" si="19"/>
        <v>drama</v>
      </c>
      <c r="S216" s="24">
        <f t="shared" si="20"/>
        <v>42009.64061342593</v>
      </c>
    </row>
    <row r="217" spans="1:19" ht="117" x14ac:dyDescent="0.4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26">
        <f t="shared" si="17"/>
        <v>0.22727272727272727</v>
      </c>
      <c r="P217" s="3" t="s">
        <v>8268</v>
      </c>
      <c r="Q217" s="3" t="str">
        <f t="shared" si="18"/>
        <v>film &amp; video</v>
      </c>
      <c r="R217" s="3" t="str">
        <f t="shared" si="19"/>
        <v>drama</v>
      </c>
      <c r="S217" s="24">
        <f t="shared" si="20"/>
        <v>42375.230115740742</v>
      </c>
    </row>
    <row r="218" spans="1:19" ht="117" x14ac:dyDescent="0.4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26">
        <f t="shared" si="17"/>
        <v>55.698440000000005</v>
      </c>
      <c r="P218" s="3" t="s">
        <v>8268</v>
      </c>
      <c r="Q218" s="3" t="str">
        <f t="shared" si="18"/>
        <v>film &amp; video</v>
      </c>
      <c r="R218" s="3" t="str">
        <f t="shared" si="19"/>
        <v>drama</v>
      </c>
      <c r="S218" s="24">
        <f t="shared" si="20"/>
        <v>42066.958761574075</v>
      </c>
    </row>
    <row r="219" spans="1:19" x14ac:dyDescent="0.4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26">
        <f t="shared" si="17"/>
        <v>11.943</v>
      </c>
      <c r="P219" s="3" t="s">
        <v>8268</v>
      </c>
      <c r="Q219" s="3" t="str">
        <f t="shared" si="18"/>
        <v>film &amp; video</v>
      </c>
      <c r="R219" s="3" t="str">
        <f t="shared" si="19"/>
        <v>drama</v>
      </c>
      <c r="S219" s="24">
        <f t="shared" si="20"/>
        <v>41970.64061342593</v>
      </c>
    </row>
    <row r="220" spans="1:19" ht="117" x14ac:dyDescent="0.4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26">
        <f t="shared" si="17"/>
        <v>2</v>
      </c>
      <c r="P220" s="3" t="s">
        <v>8268</v>
      </c>
      <c r="Q220" s="3" t="str">
        <f t="shared" si="18"/>
        <v>film &amp; video</v>
      </c>
      <c r="R220" s="3" t="str">
        <f t="shared" si="19"/>
        <v>drama</v>
      </c>
      <c r="S220" s="24">
        <f t="shared" si="20"/>
        <v>42079.628344907411</v>
      </c>
    </row>
    <row r="221" spans="1:19" ht="93.6" x14ac:dyDescent="0.4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26">
        <f t="shared" si="17"/>
        <v>17.630000000000003</v>
      </c>
      <c r="P221" s="3" t="s">
        <v>8268</v>
      </c>
      <c r="Q221" s="3" t="str">
        <f t="shared" si="18"/>
        <v>film &amp; video</v>
      </c>
      <c r="R221" s="3" t="str">
        <f t="shared" si="19"/>
        <v>drama</v>
      </c>
      <c r="S221" s="24">
        <f t="shared" si="20"/>
        <v>42429.326678240745</v>
      </c>
    </row>
    <row r="222" spans="1:19" ht="117" x14ac:dyDescent="0.4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26">
        <f t="shared" si="17"/>
        <v>0.72</v>
      </c>
      <c r="P222" s="3" t="s">
        <v>8268</v>
      </c>
      <c r="Q222" s="3" t="str">
        <f t="shared" si="18"/>
        <v>film &amp; video</v>
      </c>
      <c r="R222" s="3" t="str">
        <f t="shared" si="19"/>
        <v>drama</v>
      </c>
      <c r="S222" s="24">
        <f t="shared" si="20"/>
        <v>42195.643865740742</v>
      </c>
    </row>
    <row r="223" spans="1:19" ht="46.8" x14ac:dyDescent="0.4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26">
        <f t="shared" si="17"/>
        <v>0</v>
      </c>
      <c r="P223" s="3" t="s">
        <v>8268</v>
      </c>
      <c r="Q223" s="3" t="str">
        <f t="shared" si="18"/>
        <v>film &amp; video</v>
      </c>
      <c r="R223" s="3" t="str">
        <f t="shared" si="19"/>
        <v>drama</v>
      </c>
      <c r="S223" s="24">
        <f t="shared" si="20"/>
        <v>42031.837546296301</v>
      </c>
    </row>
    <row r="224" spans="1:19" ht="117" x14ac:dyDescent="0.4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26">
        <f t="shared" si="17"/>
        <v>13</v>
      </c>
      <c r="P224" s="3" t="s">
        <v>8268</v>
      </c>
      <c r="Q224" s="3" t="str">
        <f t="shared" si="18"/>
        <v>film &amp; video</v>
      </c>
      <c r="R224" s="3" t="str">
        <f t="shared" si="19"/>
        <v>drama</v>
      </c>
      <c r="S224" s="24">
        <f t="shared" si="20"/>
        <v>42031.769884259258</v>
      </c>
    </row>
    <row r="225" spans="1:19" ht="117" x14ac:dyDescent="0.4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26">
        <f t="shared" si="17"/>
        <v>0</v>
      </c>
      <c r="P225" s="3" t="s">
        <v>8268</v>
      </c>
      <c r="Q225" s="3" t="str">
        <f t="shared" si="18"/>
        <v>film &amp; video</v>
      </c>
      <c r="R225" s="3" t="str">
        <f t="shared" si="19"/>
        <v>drama</v>
      </c>
      <c r="S225" s="24">
        <f t="shared" si="20"/>
        <v>42482.048032407409</v>
      </c>
    </row>
    <row r="226" spans="1:19" ht="140.4" x14ac:dyDescent="0.4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26">
        <f t="shared" si="17"/>
        <v>0</v>
      </c>
      <c r="P226" s="3" t="s">
        <v>8268</v>
      </c>
      <c r="Q226" s="3" t="str">
        <f t="shared" si="18"/>
        <v>film &amp; video</v>
      </c>
      <c r="R226" s="3" t="str">
        <f t="shared" si="19"/>
        <v>drama</v>
      </c>
      <c r="S226" s="24">
        <f t="shared" si="20"/>
        <v>42135.235254629632</v>
      </c>
    </row>
    <row r="227" spans="1:19" ht="117" x14ac:dyDescent="0.4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26">
        <f t="shared" si="17"/>
        <v>0</v>
      </c>
      <c r="P227" s="3" t="s">
        <v>8268</v>
      </c>
      <c r="Q227" s="3" t="str">
        <f t="shared" si="18"/>
        <v>film &amp; video</v>
      </c>
      <c r="R227" s="3" t="str">
        <f t="shared" si="19"/>
        <v>drama</v>
      </c>
      <c r="S227" s="24">
        <f t="shared" si="20"/>
        <v>42438.961273148147</v>
      </c>
    </row>
    <row r="228" spans="1:19" ht="93.6" x14ac:dyDescent="0.4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26">
        <f t="shared" si="17"/>
        <v>0.86206896551724133</v>
      </c>
      <c r="P228" s="3" t="s">
        <v>8268</v>
      </c>
      <c r="Q228" s="3" t="str">
        <f t="shared" si="18"/>
        <v>film &amp; video</v>
      </c>
      <c r="R228" s="3" t="str">
        <f t="shared" si="19"/>
        <v>drama</v>
      </c>
      <c r="S228" s="24">
        <f t="shared" si="20"/>
        <v>42106.666018518517</v>
      </c>
    </row>
    <row r="229" spans="1:19" ht="117" x14ac:dyDescent="0.4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26">
        <f t="shared" si="17"/>
        <v>0</v>
      </c>
      <c r="P229" s="3" t="s">
        <v>8268</v>
      </c>
      <c r="Q229" s="3" t="str">
        <f t="shared" si="18"/>
        <v>film &amp; video</v>
      </c>
      <c r="R229" s="3" t="str">
        <f t="shared" si="19"/>
        <v>drama</v>
      </c>
      <c r="S229" s="24">
        <f t="shared" si="20"/>
        <v>42164.893993055557</v>
      </c>
    </row>
    <row r="230" spans="1:19" ht="70.2" x14ac:dyDescent="0.4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26">
        <f t="shared" si="17"/>
        <v>0</v>
      </c>
      <c r="P230" s="3" t="s">
        <v>8268</v>
      </c>
      <c r="Q230" s="3" t="str">
        <f t="shared" si="18"/>
        <v>film &amp; video</v>
      </c>
      <c r="R230" s="3" t="str">
        <f t="shared" si="19"/>
        <v>drama</v>
      </c>
      <c r="S230" s="24">
        <f t="shared" si="20"/>
        <v>42096.686400462961</v>
      </c>
    </row>
    <row r="231" spans="1:19" ht="117" x14ac:dyDescent="0.4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26">
        <f t="shared" si="17"/>
        <v>0</v>
      </c>
      <c r="P231" s="3" t="s">
        <v>8268</v>
      </c>
      <c r="Q231" s="3" t="str">
        <f t="shared" si="18"/>
        <v>film &amp; video</v>
      </c>
      <c r="R231" s="3" t="str">
        <f t="shared" si="19"/>
        <v>drama</v>
      </c>
      <c r="S231" s="24">
        <f t="shared" si="20"/>
        <v>42383.933993055558</v>
      </c>
    </row>
    <row r="232" spans="1:19" ht="117" x14ac:dyDescent="0.4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26">
        <f t="shared" si="17"/>
        <v>0.4</v>
      </c>
      <c r="P232" s="3" t="s">
        <v>8268</v>
      </c>
      <c r="Q232" s="3" t="str">
        <f t="shared" si="18"/>
        <v>film &amp; video</v>
      </c>
      <c r="R232" s="3" t="str">
        <f t="shared" si="19"/>
        <v>drama</v>
      </c>
      <c r="S232" s="24">
        <f t="shared" si="20"/>
        <v>42129.77721064815</v>
      </c>
    </row>
    <row r="233" spans="1:19" ht="117" x14ac:dyDescent="0.4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26">
        <f t="shared" si="17"/>
        <v>0</v>
      </c>
      <c r="P233" s="3" t="s">
        <v>8268</v>
      </c>
      <c r="Q233" s="3" t="str">
        <f t="shared" si="18"/>
        <v>film &amp; video</v>
      </c>
      <c r="R233" s="3" t="str">
        <f t="shared" si="19"/>
        <v>drama</v>
      </c>
      <c r="S233" s="24">
        <f t="shared" si="20"/>
        <v>42341.958923611106</v>
      </c>
    </row>
    <row r="234" spans="1:19" ht="117" x14ac:dyDescent="0.4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26">
        <f t="shared" si="17"/>
        <v>2.75</v>
      </c>
      <c r="P234" s="3" t="s">
        <v>8268</v>
      </c>
      <c r="Q234" s="3" t="str">
        <f t="shared" si="18"/>
        <v>film &amp; video</v>
      </c>
      <c r="R234" s="3" t="str">
        <f t="shared" si="19"/>
        <v>drama</v>
      </c>
      <c r="S234" s="24">
        <f t="shared" si="20"/>
        <v>42032.82576388889</v>
      </c>
    </row>
    <row r="235" spans="1:19" ht="117" x14ac:dyDescent="0.4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26">
        <f t="shared" si="17"/>
        <v>0</v>
      </c>
      <c r="P235" s="3" t="s">
        <v>8268</v>
      </c>
      <c r="Q235" s="3" t="str">
        <f t="shared" si="18"/>
        <v>film &amp; video</v>
      </c>
      <c r="R235" s="3" t="str">
        <f t="shared" si="19"/>
        <v>drama</v>
      </c>
      <c r="S235" s="24">
        <f t="shared" si="20"/>
        <v>42612.911712962959</v>
      </c>
    </row>
    <row r="236" spans="1:19" ht="117" x14ac:dyDescent="0.4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26">
        <f t="shared" si="17"/>
        <v>40.1</v>
      </c>
      <c r="P236" s="3" t="s">
        <v>8268</v>
      </c>
      <c r="Q236" s="3" t="str">
        <f t="shared" si="18"/>
        <v>film &amp; video</v>
      </c>
      <c r="R236" s="3" t="str">
        <f t="shared" si="19"/>
        <v>drama</v>
      </c>
      <c r="S236" s="24">
        <f t="shared" si="20"/>
        <v>42136.035405092596</v>
      </c>
    </row>
    <row r="237" spans="1:19" ht="93.6" x14ac:dyDescent="0.4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26">
        <f t="shared" si="17"/>
        <v>0</v>
      </c>
      <c r="P237" s="3" t="s">
        <v>8268</v>
      </c>
      <c r="Q237" s="3" t="str">
        <f t="shared" si="18"/>
        <v>film &amp; video</v>
      </c>
      <c r="R237" s="3" t="str">
        <f t="shared" si="19"/>
        <v>drama</v>
      </c>
      <c r="S237" s="24">
        <f t="shared" si="20"/>
        <v>42164.908530092594</v>
      </c>
    </row>
    <row r="238" spans="1:19" ht="117" x14ac:dyDescent="0.4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26">
        <f t="shared" si="17"/>
        <v>0</v>
      </c>
      <c r="P238" s="3" t="s">
        <v>8268</v>
      </c>
      <c r="Q238" s="3" t="str">
        <f t="shared" si="18"/>
        <v>film &amp; video</v>
      </c>
      <c r="R238" s="3" t="str">
        <f t="shared" si="19"/>
        <v>drama</v>
      </c>
      <c r="S238" s="24">
        <f t="shared" si="20"/>
        <v>42321.084479166668</v>
      </c>
    </row>
    <row r="239" spans="1:19" ht="46.8" x14ac:dyDescent="0.4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26">
        <f t="shared" si="17"/>
        <v>0.33333333333333337</v>
      </c>
      <c r="P239" s="3" t="s">
        <v>8268</v>
      </c>
      <c r="Q239" s="3" t="str">
        <f t="shared" si="18"/>
        <v>film &amp; video</v>
      </c>
      <c r="R239" s="3" t="str">
        <f t="shared" si="19"/>
        <v>drama</v>
      </c>
      <c r="S239" s="24">
        <f t="shared" si="20"/>
        <v>42377.577187499999</v>
      </c>
    </row>
    <row r="240" spans="1:19" ht="117" x14ac:dyDescent="0.4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26">
        <f t="shared" si="17"/>
        <v>0</v>
      </c>
      <c r="P240" s="3" t="s">
        <v>8268</v>
      </c>
      <c r="Q240" s="3" t="str">
        <f t="shared" si="18"/>
        <v>film &amp; video</v>
      </c>
      <c r="R240" s="3" t="str">
        <f t="shared" si="19"/>
        <v>drama</v>
      </c>
      <c r="S240" s="24">
        <f t="shared" si="20"/>
        <v>42713.962500000001</v>
      </c>
    </row>
    <row r="241" spans="1:19" ht="93.6" x14ac:dyDescent="0.4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26">
        <f t="shared" si="17"/>
        <v>25</v>
      </c>
      <c r="P241" s="3" t="s">
        <v>8268</v>
      </c>
      <c r="Q241" s="3" t="str">
        <f t="shared" si="18"/>
        <v>film &amp; video</v>
      </c>
      <c r="R241" s="3" t="str">
        <f t="shared" si="19"/>
        <v>drama</v>
      </c>
      <c r="S241" s="24">
        <f t="shared" si="20"/>
        <v>42297.110300925924</v>
      </c>
    </row>
    <row r="242" spans="1:19" ht="140.4" x14ac:dyDescent="0.4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26">
        <f t="shared" si="17"/>
        <v>107.63413333333334</v>
      </c>
      <c r="O242" s="3">
        <f t="shared" ref="O242:O273" si="21">E242/L242</f>
        <v>117.84759124087591</v>
      </c>
      <c r="P242" s="3" t="s">
        <v>8269</v>
      </c>
      <c r="Q242" s="3" t="str">
        <f t="shared" si="18"/>
        <v>film &amp; video</v>
      </c>
      <c r="R242" s="3" t="str">
        <f t="shared" si="19"/>
        <v>documentary</v>
      </c>
      <c r="S242" s="24">
        <f t="shared" si="20"/>
        <v>41354.708460648151</v>
      </c>
    </row>
    <row r="243" spans="1:19" ht="140.4" x14ac:dyDescent="0.4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26">
        <f t="shared" si="17"/>
        <v>112.63736263736264</v>
      </c>
      <c r="O243" s="3">
        <f t="shared" si="21"/>
        <v>109.04255319148936</v>
      </c>
      <c r="P243" s="3" t="s">
        <v>8269</v>
      </c>
      <c r="Q243" s="3" t="str">
        <f t="shared" si="18"/>
        <v>film &amp; video</v>
      </c>
      <c r="R243" s="3" t="str">
        <f t="shared" si="19"/>
        <v>documentary</v>
      </c>
      <c r="S243" s="24">
        <f t="shared" si="20"/>
        <v>41949.697962962964</v>
      </c>
    </row>
    <row r="244" spans="1:19" ht="117" x14ac:dyDescent="0.4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26">
        <f t="shared" si="17"/>
        <v>113.46153846153845</v>
      </c>
      <c r="O244" s="3">
        <f t="shared" si="21"/>
        <v>73.019801980198025</v>
      </c>
      <c r="P244" s="3" t="s">
        <v>8269</v>
      </c>
      <c r="Q244" s="3" t="str">
        <f t="shared" si="18"/>
        <v>film &amp; video</v>
      </c>
      <c r="R244" s="3" t="str">
        <f t="shared" si="19"/>
        <v>documentary</v>
      </c>
      <c r="S244" s="24">
        <f t="shared" si="20"/>
        <v>40862.492939814816</v>
      </c>
    </row>
    <row r="245" spans="1:19" ht="117" x14ac:dyDescent="0.4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26">
        <f t="shared" si="17"/>
        <v>102.592</v>
      </c>
      <c r="O245" s="3">
        <f t="shared" si="21"/>
        <v>78.195121951219505</v>
      </c>
      <c r="P245" s="3" t="s">
        <v>8269</v>
      </c>
      <c r="Q245" s="3" t="str">
        <f t="shared" si="18"/>
        <v>film &amp; video</v>
      </c>
      <c r="R245" s="3" t="str">
        <f t="shared" si="19"/>
        <v>documentary</v>
      </c>
      <c r="S245" s="24">
        <f t="shared" si="20"/>
        <v>41662.047500000001</v>
      </c>
    </row>
    <row r="246" spans="1:19" ht="140.4" x14ac:dyDescent="0.4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26">
        <f t="shared" si="17"/>
        <v>113.75714285714287</v>
      </c>
      <c r="O246" s="3">
        <f t="shared" si="21"/>
        <v>47.398809523809526</v>
      </c>
      <c r="P246" s="3" t="s">
        <v>8269</v>
      </c>
      <c r="Q246" s="3" t="str">
        <f t="shared" si="18"/>
        <v>film &amp; video</v>
      </c>
      <c r="R246" s="3" t="str">
        <f t="shared" si="19"/>
        <v>documentary</v>
      </c>
      <c r="S246" s="24">
        <f t="shared" si="20"/>
        <v>40213.323599537034</v>
      </c>
    </row>
    <row r="247" spans="1:19" ht="117" x14ac:dyDescent="0.4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26">
        <f t="shared" si="17"/>
        <v>103.71999999999998</v>
      </c>
      <c r="O247" s="3">
        <f t="shared" si="21"/>
        <v>54.020833333333336</v>
      </c>
      <c r="P247" s="3" t="s">
        <v>8269</v>
      </c>
      <c r="Q247" s="3" t="str">
        <f t="shared" si="18"/>
        <v>film &amp; video</v>
      </c>
      <c r="R247" s="3" t="str">
        <f t="shared" si="19"/>
        <v>documentary</v>
      </c>
      <c r="S247" s="24">
        <f t="shared" si="20"/>
        <v>41107.053067129629</v>
      </c>
    </row>
    <row r="248" spans="1:19" ht="117" x14ac:dyDescent="0.4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26">
        <f t="shared" si="17"/>
        <v>305.46000000000004</v>
      </c>
      <c r="O248" s="3">
        <f t="shared" si="21"/>
        <v>68.488789237668158</v>
      </c>
      <c r="P248" s="3" t="s">
        <v>8269</v>
      </c>
      <c r="Q248" s="3" t="str">
        <f t="shared" si="18"/>
        <v>film &amp; video</v>
      </c>
      <c r="R248" s="3" t="str">
        <f t="shared" si="19"/>
        <v>documentary</v>
      </c>
      <c r="S248" s="24">
        <f t="shared" si="20"/>
        <v>40480.363483796296</v>
      </c>
    </row>
    <row r="249" spans="1:19" ht="140.4" x14ac:dyDescent="0.4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26">
        <f t="shared" si="17"/>
        <v>134.1</v>
      </c>
      <c r="O249" s="3">
        <f t="shared" si="21"/>
        <v>108.14516129032258</v>
      </c>
      <c r="P249" s="3" t="s">
        <v>8269</v>
      </c>
      <c r="Q249" s="3" t="str">
        <f t="shared" si="18"/>
        <v>film &amp; video</v>
      </c>
      <c r="R249" s="3" t="str">
        <f t="shared" si="19"/>
        <v>documentary</v>
      </c>
      <c r="S249" s="24">
        <f t="shared" si="20"/>
        <v>40430.604328703703</v>
      </c>
    </row>
    <row r="250" spans="1:19" ht="117" x14ac:dyDescent="0.4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26">
        <f t="shared" si="17"/>
        <v>101.33294117647058</v>
      </c>
      <c r="O250" s="3">
        <f t="shared" si="21"/>
        <v>589.95205479452056</v>
      </c>
      <c r="P250" s="3" t="s">
        <v>8269</v>
      </c>
      <c r="Q250" s="3" t="str">
        <f t="shared" si="18"/>
        <v>film &amp; video</v>
      </c>
      <c r="R250" s="3" t="str">
        <f t="shared" si="19"/>
        <v>documentary</v>
      </c>
      <c r="S250" s="24">
        <f t="shared" si="20"/>
        <v>40870.774409722224</v>
      </c>
    </row>
    <row r="251" spans="1:19" ht="140.4" x14ac:dyDescent="0.4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26">
        <f t="shared" si="17"/>
        <v>112.92</v>
      </c>
      <c r="O251" s="3">
        <f t="shared" si="21"/>
        <v>48.051063829787232</v>
      </c>
      <c r="P251" s="3" t="s">
        <v>8269</v>
      </c>
      <c r="Q251" s="3" t="str">
        <f t="shared" si="18"/>
        <v>film &amp; video</v>
      </c>
      <c r="R251" s="3" t="str">
        <f t="shared" si="19"/>
        <v>documentary</v>
      </c>
      <c r="S251" s="24">
        <f t="shared" si="20"/>
        <v>40332.923842592594</v>
      </c>
    </row>
    <row r="252" spans="1:19" ht="117" x14ac:dyDescent="0.4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26">
        <f t="shared" si="17"/>
        <v>105.58333333333334</v>
      </c>
      <c r="O252" s="3">
        <f t="shared" si="21"/>
        <v>72.482837528604122</v>
      </c>
      <c r="P252" s="3" t="s">
        <v>8269</v>
      </c>
      <c r="Q252" s="3" t="str">
        <f t="shared" si="18"/>
        <v>film &amp; video</v>
      </c>
      <c r="R252" s="3" t="str">
        <f t="shared" si="19"/>
        <v>documentary</v>
      </c>
      <c r="S252" s="24">
        <f t="shared" si="20"/>
        <v>41401.565868055557</v>
      </c>
    </row>
    <row r="253" spans="1:19" ht="117" x14ac:dyDescent="0.4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26">
        <f t="shared" si="17"/>
        <v>125.57142857142858</v>
      </c>
      <c r="O253" s="3">
        <f t="shared" si="21"/>
        <v>57.077922077922075</v>
      </c>
      <c r="P253" s="3" t="s">
        <v>8269</v>
      </c>
      <c r="Q253" s="3" t="str">
        <f t="shared" si="18"/>
        <v>film &amp; video</v>
      </c>
      <c r="R253" s="3" t="str">
        <f t="shared" si="19"/>
        <v>documentary</v>
      </c>
      <c r="S253" s="24">
        <f t="shared" si="20"/>
        <v>41013.787569444445</v>
      </c>
    </row>
    <row r="254" spans="1:19" ht="93.6" x14ac:dyDescent="0.4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26">
        <f t="shared" si="17"/>
        <v>184.56</v>
      </c>
      <c r="O254" s="3">
        <f t="shared" si="21"/>
        <v>85.444444444444443</v>
      </c>
      <c r="P254" s="3" t="s">
        <v>8269</v>
      </c>
      <c r="Q254" s="3" t="str">
        <f t="shared" si="18"/>
        <v>film &amp; video</v>
      </c>
      <c r="R254" s="3" t="str">
        <f t="shared" si="19"/>
        <v>documentary</v>
      </c>
      <c r="S254" s="24">
        <f t="shared" si="20"/>
        <v>40266.66270833333</v>
      </c>
    </row>
    <row r="255" spans="1:19" ht="140.4" x14ac:dyDescent="0.4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26">
        <f t="shared" si="17"/>
        <v>100.73333333333335</v>
      </c>
      <c r="O255" s="3">
        <f t="shared" si="21"/>
        <v>215.85714285714286</v>
      </c>
      <c r="P255" s="3" t="s">
        <v>8269</v>
      </c>
      <c r="Q255" s="3" t="str">
        <f t="shared" si="18"/>
        <v>film &amp; video</v>
      </c>
      <c r="R255" s="3" t="str">
        <f t="shared" si="19"/>
        <v>documentary</v>
      </c>
      <c r="S255" s="24">
        <f t="shared" si="20"/>
        <v>40924.650868055556</v>
      </c>
    </row>
    <row r="256" spans="1:19" ht="117" x14ac:dyDescent="0.4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26">
        <f t="shared" si="17"/>
        <v>116.94725</v>
      </c>
      <c r="O256" s="3">
        <f t="shared" si="21"/>
        <v>89.38643312101911</v>
      </c>
      <c r="P256" s="3" t="s">
        <v>8269</v>
      </c>
      <c r="Q256" s="3" t="str">
        <f t="shared" si="18"/>
        <v>film &amp; video</v>
      </c>
      <c r="R256" s="3" t="str">
        <f t="shared" si="19"/>
        <v>documentary</v>
      </c>
      <c r="S256" s="24">
        <f t="shared" si="20"/>
        <v>42263.952662037038</v>
      </c>
    </row>
    <row r="257" spans="1:19" ht="70.2" x14ac:dyDescent="0.4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26">
        <f t="shared" si="17"/>
        <v>106.73325</v>
      </c>
      <c r="O257" s="3">
        <f t="shared" si="21"/>
        <v>45.418404255319146</v>
      </c>
      <c r="P257" s="3" t="s">
        <v>8269</v>
      </c>
      <c r="Q257" s="3" t="str">
        <f t="shared" si="18"/>
        <v>film &amp; video</v>
      </c>
      <c r="R257" s="3" t="str">
        <f t="shared" si="19"/>
        <v>documentary</v>
      </c>
      <c r="S257" s="24">
        <f t="shared" si="20"/>
        <v>40588.526412037041</v>
      </c>
    </row>
    <row r="258" spans="1:19" ht="117" x14ac:dyDescent="0.4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26">
        <f t="shared" ref="N258:N321" si="22">E258/D258*100</f>
        <v>139.1</v>
      </c>
      <c r="O258" s="3">
        <f t="shared" si="21"/>
        <v>65.756363636363631</v>
      </c>
      <c r="P258" s="3" t="s">
        <v>8269</v>
      </c>
      <c r="Q258" s="3" t="str">
        <f t="shared" si="18"/>
        <v>film &amp; video</v>
      </c>
      <c r="R258" s="3" t="str">
        <f t="shared" si="19"/>
        <v>documentary</v>
      </c>
      <c r="S258" s="24">
        <f t="shared" si="20"/>
        <v>41319.769293981481</v>
      </c>
    </row>
    <row r="259" spans="1:19" ht="140.4" x14ac:dyDescent="0.4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26">
        <f t="shared" si="22"/>
        <v>106.72648571428572</v>
      </c>
      <c r="O259" s="3">
        <f t="shared" si="21"/>
        <v>66.70405357142856</v>
      </c>
      <c r="P259" s="3" t="s">
        <v>8269</v>
      </c>
      <c r="Q259" s="3" t="str">
        <f t="shared" ref="Q259:Q322" si="23">LEFT(P:P,SEARCH("/",P:P,1)-1)</f>
        <v>film &amp; video</v>
      </c>
      <c r="R259" s="3" t="str">
        <f t="shared" ref="R259:R322" si="24">RIGHT(P:P, LEN(P:P) - FIND("/", P:P))</f>
        <v>documentary</v>
      </c>
      <c r="S259" s="24">
        <f t="shared" ref="S259:S322" si="25">(J259/86400) +25569</f>
        <v>42479.626875000002</v>
      </c>
    </row>
    <row r="260" spans="1:19" ht="117" x14ac:dyDescent="0.4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26">
        <f t="shared" si="22"/>
        <v>191.14</v>
      </c>
      <c r="O260" s="3">
        <f t="shared" si="21"/>
        <v>83.345930232558146</v>
      </c>
      <c r="P260" s="3" t="s">
        <v>8269</v>
      </c>
      <c r="Q260" s="3" t="str">
        <f t="shared" si="23"/>
        <v>film &amp; video</v>
      </c>
      <c r="R260" s="3" t="str">
        <f t="shared" si="24"/>
        <v>documentary</v>
      </c>
      <c r="S260" s="24">
        <f t="shared" si="25"/>
        <v>40682.051689814813</v>
      </c>
    </row>
    <row r="261" spans="1:19" ht="140.4" x14ac:dyDescent="0.4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26">
        <f t="shared" si="22"/>
        <v>131.93789333333334</v>
      </c>
      <c r="O261" s="3">
        <f t="shared" si="21"/>
        <v>105.04609341825902</v>
      </c>
      <c r="P261" s="3" t="s">
        <v>8269</v>
      </c>
      <c r="Q261" s="3" t="str">
        <f t="shared" si="23"/>
        <v>film &amp; video</v>
      </c>
      <c r="R261" s="3" t="str">
        <f t="shared" si="24"/>
        <v>documentary</v>
      </c>
      <c r="S261" s="24">
        <f t="shared" si="25"/>
        <v>42072.738067129627</v>
      </c>
    </row>
    <row r="262" spans="1:19" ht="93.6" x14ac:dyDescent="0.4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26">
        <f t="shared" si="22"/>
        <v>106.4</v>
      </c>
      <c r="O262" s="3">
        <f t="shared" si="21"/>
        <v>120.90909090909091</v>
      </c>
      <c r="P262" s="3" t="s">
        <v>8269</v>
      </c>
      <c r="Q262" s="3" t="str">
        <f t="shared" si="23"/>
        <v>film &amp; video</v>
      </c>
      <c r="R262" s="3" t="str">
        <f t="shared" si="24"/>
        <v>documentary</v>
      </c>
      <c r="S262" s="24">
        <f t="shared" si="25"/>
        <v>40330.755543981482</v>
      </c>
    </row>
    <row r="263" spans="1:19" ht="93.6" x14ac:dyDescent="0.4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26">
        <f t="shared" si="22"/>
        <v>107.4</v>
      </c>
      <c r="O263" s="3">
        <f t="shared" si="21"/>
        <v>97.63636363636364</v>
      </c>
      <c r="P263" s="3" t="s">
        <v>8269</v>
      </c>
      <c r="Q263" s="3" t="str">
        <f t="shared" si="23"/>
        <v>film &amp; video</v>
      </c>
      <c r="R263" s="3" t="str">
        <f t="shared" si="24"/>
        <v>documentary</v>
      </c>
      <c r="S263" s="24">
        <f t="shared" si="25"/>
        <v>41017.885462962964</v>
      </c>
    </row>
    <row r="264" spans="1:19" ht="93.6" x14ac:dyDescent="0.4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26">
        <f t="shared" si="22"/>
        <v>240</v>
      </c>
      <c r="O264" s="3">
        <f t="shared" si="21"/>
        <v>41.379310344827587</v>
      </c>
      <c r="P264" s="3" t="s">
        <v>8269</v>
      </c>
      <c r="Q264" s="3" t="str">
        <f t="shared" si="23"/>
        <v>film &amp; video</v>
      </c>
      <c r="R264" s="3" t="str">
        <f t="shared" si="24"/>
        <v>documentary</v>
      </c>
      <c r="S264" s="24">
        <f t="shared" si="25"/>
        <v>40555.24800925926</v>
      </c>
    </row>
    <row r="265" spans="1:19" ht="140.4" x14ac:dyDescent="0.4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26">
        <f t="shared" si="22"/>
        <v>118.08108</v>
      </c>
      <c r="O265" s="3">
        <f t="shared" si="21"/>
        <v>30.654485981308412</v>
      </c>
      <c r="P265" s="3" t="s">
        <v>8269</v>
      </c>
      <c r="Q265" s="3" t="str">
        <f t="shared" si="23"/>
        <v>film &amp; video</v>
      </c>
      <c r="R265" s="3" t="str">
        <f t="shared" si="24"/>
        <v>documentary</v>
      </c>
      <c r="S265" s="24">
        <f t="shared" si="25"/>
        <v>41149.954791666663</v>
      </c>
    </row>
    <row r="266" spans="1:19" ht="140.4" x14ac:dyDescent="0.4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26">
        <f t="shared" si="22"/>
        <v>118.19999999999999</v>
      </c>
      <c r="O266" s="3">
        <f t="shared" si="21"/>
        <v>64.945054945054949</v>
      </c>
      <c r="P266" s="3" t="s">
        <v>8269</v>
      </c>
      <c r="Q266" s="3" t="str">
        <f t="shared" si="23"/>
        <v>film &amp; video</v>
      </c>
      <c r="R266" s="3" t="str">
        <f t="shared" si="24"/>
        <v>documentary</v>
      </c>
      <c r="S266" s="24">
        <f t="shared" si="25"/>
        <v>41010.620312500003</v>
      </c>
    </row>
    <row r="267" spans="1:19" ht="140.4" x14ac:dyDescent="0.4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26">
        <f t="shared" si="22"/>
        <v>111.1</v>
      </c>
      <c r="O267" s="3">
        <f t="shared" si="21"/>
        <v>95.775862068965523</v>
      </c>
      <c r="P267" s="3" t="s">
        <v>8269</v>
      </c>
      <c r="Q267" s="3" t="str">
        <f t="shared" si="23"/>
        <v>film &amp; video</v>
      </c>
      <c r="R267" s="3" t="str">
        <f t="shared" si="24"/>
        <v>documentary</v>
      </c>
      <c r="S267" s="24">
        <f t="shared" si="25"/>
        <v>40267.245717592596</v>
      </c>
    </row>
    <row r="268" spans="1:19" ht="140.4" x14ac:dyDescent="0.4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26">
        <f t="shared" si="22"/>
        <v>145.5</v>
      </c>
      <c r="O268" s="3">
        <f t="shared" si="21"/>
        <v>40.416666666666664</v>
      </c>
      <c r="P268" s="3" t="s">
        <v>8269</v>
      </c>
      <c r="Q268" s="3" t="str">
        <f t="shared" si="23"/>
        <v>film &amp; video</v>
      </c>
      <c r="R268" s="3" t="str">
        <f t="shared" si="24"/>
        <v>documentary</v>
      </c>
      <c r="S268" s="24">
        <f t="shared" si="25"/>
        <v>40205.174849537041</v>
      </c>
    </row>
    <row r="269" spans="1:19" ht="117" x14ac:dyDescent="0.4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26">
        <f t="shared" si="22"/>
        <v>131.62883248730967</v>
      </c>
      <c r="O269" s="3">
        <f t="shared" si="21"/>
        <v>78.578424242424248</v>
      </c>
      <c r="P269" s="3" t="s">
        <v>8269</v>
      </c>
      <c r="Q269" s="3" t="str">
        <f t="shared" si="23"/>
        <v>film &amp; video</v>
      </c>
      <c r="R269" s="3" t="str">
        <f t="shared" si="24"/>
        <v>documentary</v>
      </c>
      <c r="S269" s="24">
        <f t="shared" si="25"/>
        <v>41785.452534722222</v>
      </c>
    </row>
    <row r="270" spans="1:19" ht="117" x14ac:dyDescent="0.4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26">
        <f t="shared" si="22"/>
        <v>111.4</v>
      </c>
      <c r="O270" s="3">
        <f t="shared" si="21"/>
        <v>50.18018018018018</v>
      </c>
      <c r="P270" s="3" t="s">
        <v>8269</v>
      </c>
      <c r="Q270" s="3" t="str">
        <f t="shared" si="23"/>
        <v>film &amp; video</v>
      </c>
      <c r="R270" s="3" t="str">
        <f t="shared" si="24"/>
        <v>documentary</v>
      </c>
      <c r="S270" s="24">
        <f t="shared" si="25"/>
        <v>40809.15252314815</v>
      </c>
    </row>
    <row r="271" spans="1:19" ht="140.4" x14ac:dyDescent="0.4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26">
        <f t="shared" si="22"/>
        <v>147.23376999999999</v>
      </c>
      <c r="O271" s="3">
        <f t="shared" si="21"/>
        <v>92.251735588972423</v>
      </c>
      <c r="P271" s="3" t="s">
        <v>8269</v>
      </c>
      <c r="Q271" s="3" t="str">
        <f t="shared" si="23"/>
        <v>film &amp; video</v>
      </c>
      <c r="R271" s="3" t="str">
        <f t="shared" si="24"/>
        <v>documentary</v>
      </c>
      <c r="S271" s="24">
        <f t="shared" si="25"/>
        <v>42758.197013888886</v>
      </c>
    </row>
    <row r="272" spans="1:19" ht="93.6" x14ac:dyDescent="0.4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26">
        <f t="shared" si="22"/>
        <v>152.60869565217391</v>
      </c>
      <c r="O272" s="3">
        <f t="shared" si="21"/>
        <v>57.540983606557376</v>
      </c>
      <c r="P272" s="3" t="s">
        <v>8269</v>
      </c>
      <c r="Q272" s="3" t="str">
        <f t="shared" si="23"/>
        <v>film &amp; video</v>
      </c>
      <c r="R272" s="3" t="str">
        <f t="shared" si="24"/>
        <v>documentary</v>
      </c>
      <c r="S272" s="24">
        <f t="shared" si="25"/>
        <v>40637.86655092593</v>
      </c>
    </row>
    <row r="273" spans="1:19" ht="117" x14ac:dyDescent="0.4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26">
        <f t="shared" si="22"/>
        <v>104.67999999999999</v>
      </c>
      <c r="O273" s="3">
        <f t="shared" si="21"/>
        <v>109.42160278745645</v>
      </c>
      <c r="P273" s="3" t="s">
        <v>8269</v>
      </c>
      <c r="Q273" s="3" t="str">
        <f t="shared" si="23"/>
        <v>film &amp; video</v>
      </c>
      <c r="R273" s="3" t="str">
        <f t="shared" si="24"/>
        <v>documentary</v>
      </c>
      <c r="S273" s="24">
        <f t="shared" si="25"/>
        <v>41612.100243055553</v>
      </c>
    </row>
    <row r="274" spans="1:19" ht="117" x14ac:dyDescent="0.4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26">
        <f t="shared" si="22"/>
        <v>177.43366666666668</v>
      </c>
      <c r="O274" s="3">
        <f t="shared" ref="O274:O305" si="26">E274/L274</f>
        <v>81.892461538461546</v>
      </c>
      <c r="P274" s="3" t="s">
        <v>8269</v>
      </c>
      <c r="Q274" s="3" t="str">
        <f t="shared" si="23"/>
        <v>film &amp; video</v>
      </c>
      <c r="R274" s="3" t="str">
        <f t="shared" si="24"/>
        <v>documentary</v>
      </c>
      <c r="S274" s="24">
        <f t="shared" si="25"/>
        <v>40235.900358796294</v>
      </c>
    </row>
    <row r="275" spans="1:19" ht="140.4" x14ac:dyDescent="0.4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26">
        <f t="shared" si="22"/>
        <v>107.7758</v>
      </c>
      <c r="O275" s="3">
        <f t="shared" si="26"/>
        <v>45.667711864406776</v>
      </c>
      <c r="P275" s="3" t="s">
        <v>8269</v>
      </c>
      <c r="Q275" s="3" t="str">
        <f t="shared" si="23"/>
        <v>film &amp; video</v>
      </c>
      <c r="R275" s="3" t="str">
        <f t="shared" si="24"/>
        <v>documentary</v>
      </c>
      <c r="S275" s="24">
        <f t="shared" si="25"/>
        <v>40697.498449074075</v>
      </c>
    </row>
    <row r="276" spans="1:19" ht="117" x14ac:dyDescent="0.4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26">
        <f t="shared" si="22"/>
        <v>156</v>
      </c>
      <c r="O276" s="3">
        <f t="shared" si="26"/>
        <v>55.221238938053098</v>
      </c>
      <c r="P276" s="3" t="s">
        <v>8269</v>
      </c>
      <c r="Q276" s="3" t="str">
        <f t="shared" si="23"/>
        <v>film &amp; video</v>
      </c>
      <c r="R276" s="3" t="str">
        <f t="shared" si="24"/>
        <v>documentary</v>
      </c>
      <c r="S276" s="24">
        <f t="shared" si="25"/>
        <v>40969.912372685183</v>
      </c>
    </row>
    <row r="277" spans="1:19" ht="117" x14ac:dyDescent="0.4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26">
        <f t="shared" si="22"/>
        <v>108.395</v>
      </c>
      <c r="O277" s="3">
        <f t="shared" si="26"/>
        <v>65.298192771084331</v>
      </c>
      <c r="P277" s="3" t="s">
        <v>8269</v>
      </c>
      <c r="Q277" s="3" t="str">
        <f t="shared" si="23"/>
        <v>film &amp; video</v>
      </c>
      <c r="R277" s="3" t="str">
        <f t="shared" si="24"/>
        <v>documentary</v>
      </c>
      <c r="S277" s="24">
        <f t="shared" si="25"/>
        <v>41193.032013888893</v>
      </c>
    </row>
    <row r="278" spans="1:19" ht="117" x14ac:dyDescent="0.4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26">
        <f t="shared" si="22"/>
        <v>147.6</v>
      </c>
      <c r="O278" s="3">
        <f t="shared" si="26"/>
        <v>95.225806451612897</v>
      </c>
      <c r="P278" s="3" t="s">
        <v>8269</v>
      </c>
      <c r="Q278" s="3" t="str">
        <f t="shared" si="23"/>
        <v>film &amp; video</v>
      </c>
      <c r="R278" s="3" t="str">
        <f t="shared" si="24"/>
        <v>documentary</v>
      </c>
      <c r="S278" s="24">
        <f t="shared" si="25"/>
        <v>40967.081875000003</v>
      </c>
    </row>
    <row r="279" spans="1:19" ht="117" x14ac:dyDescent="0.4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26">
        <f t="shared" si="22"/>
        <v>110.38153846153847</v>
      </c>
      <c r="O279" s="3">
        <f t="shared" si="26"/>
        <v>75.444794952681391</v>
      </c>
      <c r="P279" s="3" t="s">
        <v>8269</v>
      </c>
      <c r="Q279" s="3" t="str">
        <f t="shared" si="23"/>
        <v>film &amp; video</v>
      </c>
      <c r="R279" s="3" t="str">
        <f t="shared" si="24"/>
        <v>documentary</v>
      </c>
      <c r="S279" s="24">
        <f t="shared" si="25"/>
        <v>42117.891423611116</v>
      </c>
    </row>
    <row r="280" spans="1:19" ht="93.6" x14ac:dyDescent="0.4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26">
        <f t="shared" si="22"/>
        <v>150.34814814814814</v>
      </c>
      <c r="O280" s="3">
        <f t="shared" si="26"/>
        <v>97.816867469879512</v>
      </c>
      <c r="P280" s="3" t="s">
        <v>8269</v>
      </c>
      <c r="Q280" s="3" t="str">
        <f t="shared" si="23"/>
        <v>film &amp; video</v>
      </c>
      <c r="R280" s="3" t="str">
        <f t="shared" si="24"/>
        <v>documentary</v>
      </c>
      <c r="S280" s="24">
        <f t="shared" si="25"/>
        <v>41164.040960648148</v>
      </c>
    </row>
    <row r="281" spans="1:19" ht="117" x14ac:dyDescent="0.4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26">
        <f t="shared" si="22"/>
        <v>157.31829411764707</v>
      </c>
      <c r="O281" s="3">
        <f t="shared" si="26"/>
        <v>87.685606557377056</v>
      </c>
      <c r="P281" s="3" t="s">
        <v>8269</v>
      </c>
      <c r="Q281" s="3" t="str">
        <f t="shared" si="23"/>
        <v>film &amp; video</v>
      </c>
      <c r="R281" s="3" t="str">
        <f t="shared" si="24"/>
        <v>documentary</v>
      </c>
      <c r="S281" s="24">
        <f t="shared" si="25"/>
        <v>42759.244166666671</v>
      </c>
    </row>
    <row r="282" spans="1:19" ht="117" x14ac:dyDescent="0.4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26">
        <f t="shared" si="22"/>
        <v>156.14400000000001</v>
      </c>
      <c r="O282" s="3">
        <f t="shared" si="26"/>
        <v>54.748948106591868</v>
      </c>
      <c r="P282" s="3" t="s">
        <v>8269</v>
      </c>
      <c r="Q282" s="3" t="str">
        <f t="shared" si="23"/>
        <v>film &amp; video</v>
      </c>
      <c r="R282" s="3" t="str">
        <f t="shared" si="24"/>
        <v>documentary</v>
      </c>
      <c r="S282" s="24">
        <f t="shared" si="25"/>
        <v>41744.590682870374</v>
      </c>
    </row>
    <row r="283" spans="1:19" ht="117" x14ac:dyDescent="0.4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26">
        <f t="shared" si="22"/>
        <v>120.58763636363636</v>
      </c>
      <c r="O283" s="3">
        <f t="shared" si="26"/>
        <v>83.953417721518989</v>
      </c>
      <c r="P283" s="3" t="s">
        <v>8269</v>
      </c>
      <c r="Q283" s="3" t="str">
        <f t="shared" si="23"/>
        <v>film &amp; video</v>
      </c>
      <c r="R283" s="3" t="str">
        <f t="shared" si="24"/>
        <v>documentary</v>
      </c>
      <c r="S283" s="24">
        <f t="shared" si="25"/>
        <v>39950.163344907407</v>
      </c>
    </row>
    <row r="284" spans="1:19" ht="117" x14ac:dyDescent="0.4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26">
        <f t="shared" si="22"/>
        <v>101.18888888888888</v>
      </c>
      <c r="O284" s="3">
        <f t="shared" si="26"/>
        <v>254.38547486033519</v>
      </c>
      <c r="P284" s="3" t="s">
        <v>8269</v>
      </c>
      <c r="Q284" s="3" t="str">
        <f t="shared" si="23"/>
        <v>film &amp; video</v>
      </c>
      <c r="R284" s="3" t="str">
        <f t="shared" si="24"/>
        <v>documentary</v>
      </c>
      <c r="S284" s="24">
        <f t="shared" si="25"/>
        <v>40194.920046296298</v>
      </c>
    </row>
    <row r="285" spans="1:19" ht="70.2" x14ac:dyDescent="0.4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26">
        <f t="shared" si="22"/>
        <v>114.27249999999999</v>
      </c>
      <c r="O285" s="3">
        <f t="shared" si="26"/>
        <v>101.8269801980198</v>
      </c>
      <c r="P285" s="3" t="s">
        <v>8269</v>
      </c>
      <c r="Q285" s="3" t="str">
        <f t="shared" si="23"/>
        <v>film &amp; video</v>
      </c>
      <c r="R285" s="3" t="str">
        <f t="shared" si="24"/>
        <v>documentary</v>
      </c>
      <c r="S285" s="24">
        <f t="shared" si="25"/>
        <v>40675.71</v>
      </c>
    </row>
    <row r="286" spans="1:19" ht="117" x14ac:dyDescent="0.4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26">
        <f t="shared" si="22"/>
        <v>104.62615</v>
      </c>
      <c r="O286" s="3">
        <f t="shared" si="26"/>
        <v>55.066394736842106</v>
      </c>
      <c r="P286" s="3" t="s">
        <v>8269</v>
      </c>
      <c r="Q286" s="3" t="str">
        <f t="shared" si="23"/>
        <v>film &amp; video</v>
      </c>
      <c r="R286" s="3" t="str">
        <f t="shared" si="24"/>
        <v>documentary</v>
      </c>
      <c r="S286" s="24">
        <f t="shared" si="25"/>
        <v>40904.738194444442</v>
      </c>
    </row>
    <row r="287" spans="1:19" ht="117" x14ac:dyDescent="0.4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26">
        <f t="shared" si="22"/>
        <v>228.82507142857142</v>
      </c>
      <c r="O287" s="3">
        <f t="shared" si="26"/>
        <v>56.901438721136763</v>
      </c>
      <c r="P287" s="3" t="s">
        <v>8269</v>
      </c>
      <c r="Q287" s="3" t="str">
        <f t="shared" si="23"/>
        <v>film &amp; video</v>
      </c>
      <c r="R287" s="3" t="str">
        <f t="shared" si="24"/>
        <v>documentary</v>
      </c>
      <c r="S287" s="24">
        <f t="shared" si="25"/>
        <v>41506.756111111114</v>
      </c>
    </row>
    <row r="288" spans="1:19" ht="117" x14ac:dyDescent="0.4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26">
        <f t="shared" si="22"/>
        <v>109.15333333333332</v>
      </c>
      <c r="O288" s="3">
        <f t="shared" si="26"/>
        <v>121.28148148148148</v>
      </c>
      <c r="P288" s="3" t="s">
        <v>8269</v>
      </c>
      <c r="Q288" s="3" t="str">
        <f t="shared" si="23"/>
        <v>film &amp; video</v>
      </c>
      <c r="R288" s="3" t="str">
        <f t="shared" si="24"/>
        <v>documentary</v>
      </c>
      <c r="S288" s="24">
        <f t="shared" si="25"/>
        <v>41313.816250000003</v>
      </c>
    </row>
    <row r="289" spans="1:19" ht="70.2" x14ac:dyDescent="0.4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26">
        <f t="shared" si="22"/>
        <v>176.29999999999998</v>
      </c>
      <c r="O289" s="3">
        <f t="shared" si="26"/>
        <v>91.189655172413794</v>
      </c>
      <c r="P289" s="3" t="s">
        <v>8269</v>
      </c>
      <c r="Q289" s="3" t="str">
        <f t="shared" si="23"/>
        <v>film &amp; video</v>
      </c>
      <c r="R289" s="3" t="str">
        <f t="shared" si="24"/>
        <v>documentary</v>
      </c>
      <c r="S289" s="24">
        <f t="shared" si="25"/>
        <v>41184.277986111112</v>
      </c>
    </row>
    <row r="290" spans="1:19" ht="140.4" x14ac:dyDescent="0.4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26">
        <f t="shared" si="22"/>
        <v>103.21061999999999</v>
      </c>
      <c r="O290" s="3">
        <f t="shared" si="26"/>
        <v>115.44812080536913</v>
      </c>
      <c r="P290" s="3" t="s">
        <v>8269</v>
      </c>
      <c r="Q290" s="3" t="str">
        <f t="shared" si="23"/>
        <v>film &amp; video</v>
      </c>
      <c r="R290" s="3" t="str">
        <f t="shared" si="24"/>
        <v>documentary</v>
      </c>
      <c r="S290" s="24">
        <f t="shared" si="25"/>
        <v>41051.168900462959</v>
      </c>
    </row>
    <row r="291" spans="1:19" ht="117" x14ac:dyDescent="0.4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26">
        <f t="shared" si="22"/>
        <v>104.82000000000001</v>
      </c>
      <c r="O291" s="3">
        <f t="shared" si="26"/>
        <v>67.771551724137936</v>
      </c>
      <c r="P291" s="3" t="s">
        <v>8269</v>
      </c>
      <c r="Q291" s="3" t="str">
        <f t="shared" si="23"/>
        <v>film &amp; video</v>
      </c>
      <c r="R291" s="3" t="str">
        <f t="shared" si="24"/>
        <v>documentary</v>
      </c>
      <c r="S291" s="24">
        <f t="shared" si="25"/>
        <v>41550.456412037034</v>
      </c>
    </row>
    <row r="292" spans="1:19" ht="93.6" x14ac:dyDescent="0.4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26">
        <f t="shared" si="22"/>
        <v>106.68444444444445</v>
      </c>
      <c r="O292" s="3">
        <f t="shared" si="26"/>
        <v>28.576190476190476</v>
      </c>
      <c r="P292" s="3" t="s">
        <v>8269</v>
      </c>
      <c r="Q292" s="3" t="str">
        <f t="shared" si="23"/>
        <v>film &amp; video</v>
      </c>
      <c r="R292" s="3" t="str">
        <f t="shared" si="24"/>
        <v>documentary</v>
      </c>
      <c r="S292" s="24">
        <f t="shared" si="25"/>
        <v>40526.36917824074</v>
      </c>
    </row>
    <row r="293" spans="1:19" ht="117" x14ac:dyDescent="0.4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26">
        <f t="shared" si="22"/>
        <v>120.02</v>
      </c>
      <c r="O293" s="3">
        <f t="shared" si="26"/>
        <v>46.8828125</v>
      </c>
      <c r="P293" s="3" t="s">
        <v>8269</v>
      </c>
      <c r="Q293" s="3" t="str">
        <f t="shared" si="23"/>
        <v>film &amp; video</v>
      </c>
      <c r="R293" s="3" t="str">
        <f t="shared" si="24"/>
        <v>documentary</v>
      </c>
      <c r="S293" s="24">
        <f t="shared" si="25"/>
        <v>41376.769050925926</v>
      </c>
    </row>
    <row r="294" spans="1:19" ht="117" x14ac:dyDescent="0.4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26">
        <f t="shared" si="22"/>
        <v>101.50693333333334</v>
      </c>
      <c r="O294" s="3">
        <f t="shared" si="26"/>
        <v>154.42231237322514</v>
      </c>
      <c r="P294" s="3" t="s">
        <v>8269</v>
      </c>
      <c r="Q294" s="3" t="str">
        <f t="shared" si="23"/>
        <v>film &amp; video</v>
      </c>
      <c r="R294" s="3" t="str">
        <f t="shared" si="24"/>
        <v>documentary</v>
      </c>
      <c r="S294" s="24">
        <f t="shared" si="25"/>
        <v>40812.803229166668</v>
      </c>
    </row>
    <row r="295" spans="1:19" ht="117" x14ac:dyDescent="0.4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26">
        <f t="shared" si="22"/>
        <v>101.38461538461539</v>
      </c>
      <c r="O295" s="3">
        <f t="shared" si="26"/>
        <v>201.22137404580153</v>
      </c>
      <c r="P295" s="3" t="s">
        <v>8269</v>
      </c>
      <c r="Q295" s="3" t="str">
        <f t="shared" si="23"/>
        <v>film &amp; video</v>
      </c>
      <c r="R295" s="3" t="str">
        <f t="shared" si="24"/>
        <v>documentary</v>
      </c>
      <c r="S295" s="24">
        <f t="shared" si="25"/>
        <v>41719.667986111112</v>
      </c>
    </row>
    <row r="296" spans="1:19" ht="140.4" x14ac:dyDescent="0.4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26">
        <f t="shared" si="22"/>
        <v>100</v>
      </c>
      <c r="O296" s="3">
        <f t="shared" si="26"/>
        <v>100</v>
      </c>
      <c r="P296" s="3" t="s">
        <v>8269</v>
      </c>
      <c r="Q296" s="3" t="str">
        <f t="shared" si="23"/>
        <v>film &amp; video</v>
      </c>
      <c r="R296" s="3" t="str">
        <f t="shared" si="24"/>
        <v>documentary</v>
      </c>
      <c r="S296" s="24">
        <f t="shared" si="25"/>
        <v>40343.084421296298</v>
      </c>
    </row>
    <row r="297" spans="1:19" ht="140.4" x14ac:dyDescent="0.4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26">
        <f t="shared" si="22"/>
        <v>133.10911999999999</v>
      </c>
      <c r="O297" s="3">
        <f t="shared" si="26"/>
        <v>100.08204511278196</v>
      </c>
      <c r="P297" s="3" t="s">
        <v>8269</v>
      </c>
      <c r="Q297" s="3" t="str">
        <f t="shared" si="23"/>
        <v>film &amp; video</v>
      </c>
      <c r="R297" s="3" t="str">
        <f t="shared" si="24"/>
        <v>documentary</v>
      </c>
      <c r="S297" s="24">
        <f t="shared" si="25"/>
        <v>41519.004733796297</v>
      </c>
    </row>
    <row r="298" spans="1:19" ht="93.6" x14ac:dyDescent="0.4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26">
        <f t="shared" si="22"/>
        <v>118.72620000000001</v>
      </c>
      <c r="O298" s="3">
        <f t="shared" si="26"/>
        <v>230.08953488372092</v>
      </c>
      <c r="P298" s="3" t="s">
        <v>8269</v>
      </c>
      <c r="Q298" s="3" t="str">
        <f t="shared" si="23"/>
        <v>film &amp; video</v>
      </c>
      <c r="R298" s="3" t="str">
        <f t="shared" si="24"/>
        <v>documentary</v>
      </c>
      <c r="S298" s="24">
        <f t="shared" si="25"/>
        <v>41134.475497685184</v>
      </c>
    </row>
    <row r="299" spans="1:19" ht="93.6" x14ac:dyDescent="0.4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26">
        <f t="shared" si="22"/>
        <v>100.64</v>
      </c>
      <c r="O299" s="3">
        <f t="shared" si="26"/>
        <v>141.74647887323943</v>
      </c>
      <c r="P299" s="3" t="s">
        <v>8269</v>
      </c>
      <c r="Q299" s="3" t="str">
        <f t="shared" si="23"/>
        <v>film &amp; video</v>
      </c>
      <c r="R299" s="3" t="str">
        <f t="shared" si="24"/>
        <v>documentary</v>
      </c>
      <c r="S299" s="24">
        <f t="shared" si="25"/>
        <v>42089.728020833332</v>
      </c>
    </row>
    <row r="300" spans="1:19" ht="46.8" x14ac:dyDescent="0.4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26">
        <f t="shared" si="22"/>
        <v>108.93241269841269</v>
      </c>
      <c r="O300" s="3">
        <f t="shared" si="26"/>
        <v>56.344351395730705</v>
      </c>
      <c r="P300" s="3" t="s">
        <v>8269</v>
      </c>
      <c r="Q300" s="3" t="str">
        <f t="shared" si="23"/>
        <v>film &amp; video</v>
      </c>
      <c r="R300" s="3" t="str">
        <f t="shared" si="24"/>
        <v>documentary</v>
      </c>
      <c r="S300" s="24">
        <f t="shared" si="25"/>
        <v>41709.463518518518</v>
      </c>
    </row>
    <row r="301" spans="1:19" ht="140.4" x14ac:dyDescent="0.4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26">
        <f t="shared" si="22"/>
        <v>178.95250000000001</v>
      </c>
      <c r="O301" s="3">
        <f t="shared" si="26"/>
        <v>73.341188524590166</v>
      </c>
      <c r="P301" s="3" t="s">
        <v>8269</v>
      </c>
      <c r="Q301" s="3" t="str">
        <f t="shared" si="23"/>
        <v>film &amp; video</v>
      </c>
      <c r="R301" s="3" t="str">
        <f t="shared" si="24"/>
        <v>documentary</v>
      </c>
      <c r="S301" s="24">
        <f t="shared" si="25"/>
        <v>40469.225231481483</v>
      </c>
    </row>
    <row r="302" spans="1:19" ht="140.4" x14ac:dyDescent="0.4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26">
        <f t="shared" si="22"/>
        <v>101.72264</v>
      </c>
      <c r="O302" s="3">
        <f t="shared" si="26"/>
        <v>85.337785234899329</v>
      </c>
      <c r="P302" s="3" t="s">
        <v>8269</v>
      </c>
      <c r="Q302" s="3" t="str">
        <f t="shared" si="23"/>
        <v>film &amp; video</v>
      </c>
      <c r="R302" s="3" t="str">
        <f t="shared" si="24"/>
        <v>documentary</v>
      </c>
      <c r="S302" s="24">
        <f t="shared" si="25"/>
        <v>40626.959930555553</v>
      </c>
    </row>
    <row r="303" spans="1:19" ht="117" x14ac:dyDescent="0.4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26">
        <f t="shared" si="22"/>
        <v>118.73499999999999</v>
      </c>
      <c r="O303" s="3">
        <f t="shared" si="26"/>
        <v>61.496215139442228</v>
      </c>
      <c r="P303" s="3" t="s">
        <v>8269</v>
      </c>
      <c r="Q303" s="3" t="str">
        <f t="shared" si="23"/>
        <v>film &amp; video</v>
      </c>
      <c r="R303" s="3" t="str">
        <f t="shared" si="24"/>
        <v>documentary</v>
      </c>
      <c r="S303" s="24">
        <f t="shared" si="25"/>
        <v>41312.737673611111</v>
      </c>
    </row>
    <row r="304" spans="1:19" ht="163.80000000000001" x14ac:dyDescent="0.4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26">
        <f t="shared" si="22"/>
        <v>100.46</v>
      </c>
      <c r="O304" s="3">
        <f t="shared" si="26"/>
        <v>93.018518518518519</v>
      </c>
      <c r="P304" s="3" t="s">
        <v>8269</v>
      </c>
      <c r="Q304" s="3" t="str">
        <f t="shared" si="23"/>
        <v>film &amp; video</v>
      </c>
      <c r="R304" s="3" t="str">
        <f t="shared" si="24"/>
        <v>documentary</v>
      </c>
      <c r="S304" s="24">
        <f t="shared" si="25"/>
        <v>40933.856921296298</v>
      </c>
    </row>
    <row r="305" spans="1:19" ht="117" x14ac:dyDescent="0.4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26">
        <f t="shared" si="22"/>
        <v>137.46666666666667</v>
      </c>
      <c r="O305" s="3">
        <f t="shared" si="26"/>
        <v>50.292682926829265</v>
      </c>
      <c r="P305" s="3" t="s">
        <v>8269</v>
      </c>
      <c r="Q305" s="3" t="str">
        <f t="shared" si="23"/>
        <v>film &amp; video</v>
      </c>
      <c r="R305" s="3" t="str">
        <f t="shared" si="24"/>
        <v>documentary</v>
      </c>
      <c r="S305" s="24">
        <f t="shared" si="25"/>
        <v>41032.071134259255</v>
      </c>
    </row>
    <row r="306" spans="1:19" ht="93.6" x14ac:dyDescent="0.4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26">
        <f t="shared" si="22"/>
        <v>231.64705882352939</v>
      </c>
      <c r="O306" s="3">
        <f t="shared" ref="O306:O337" si="27">E306/L306</f>
        <v>106.43243243243244</v>
      </c>
      <c r="P306" s="3" t="s">
        <v>8269</v>
      </c>
      <c r="Q306" s="3" t="str">
        <f t="shared" si="23"/>
        <v>film &amp; video</v>
      </c>
      <c r="R306" s="3" t="str">
        <f t="shared" si="24"/>
        <v>documentary</v>
      </c>
      <c r="S306" s="24">
        <f t="shared" si="25"/>
        <v>41114.094872685186</v>
      </c>
    </row>
    <row r="307" spans="1:19" ht="93.6" x14ac:dyDescent="0.4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26">
        <f t="shared" si="22"/>
        <v>130.33333333333331</v>
      </c>
      <c r="O307" s="3">
        <f t="shared" si="27"/>
        <v>51.719576719576722</v>
      </c>
      <c r="P307" s="3" t="s">
        <v>8269</v>
      </c>
      <c r="Q307" s="3" t="str">
        <f t="shared" si="23"/>
        <v>film &amp; video</v>
      </c>
      <c r="R307" s="3" t="str">
        <f t="shared" si="24"/>
        <v>documentary</v>
      </c>
      <c r="S307" s="24">
        <f t="shared" si="25"/>
        <v>40948.630196759259</v>
      </c>
    </row>
    <row r="308" spans="1:19" ht="93.6" x14ac:dyDescent="0.4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26">
        <f t="shared" si="22"/>
        <v>292.89999999999998</v>
      </c>
      <c r="O308" s="3">
        <f t="shared" si="27"/>
        <v>36.612499999999997</v>
      </c>
      <c r="P308" s="3" t="s">
        <v>8269</v>
      </c>
      <c r="Q308" s="3" t="str">
        <f t="shared" si="23"/>
        <v>film &amp; video</v>
      </c>
      <c r="R308" s="3" t="str">
        <f t="shared" si="24"/>
        <v>documentary</v>
      </c>
      <c r="S308" s="24">
        <f t="shared" si="25"/>
        <v>41333.837187500001</v>
      </c>
    </row>
    <row r="309" spans="1:19" x14ac:dyDescent="0.4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26">
        <f t="shared" si="22"/>
        <v>111.31818181818183</v>
      </c>
      <c r="O309" s="3">
        <f t="shared" si="27"/>
        <v>42.517361111111114</v>
      </c>
      <c r="P309" s="3" t="s">
        <v>8269</v>
      </c>
      <c r="Q309" s="3" t="str">
        <f t="shared" si="23"/>
        <v>film &amp; video</v>
      </c>
      <c r="R309" s="3" t="str">
        <f t="shared" si="24"/>
        <v>documentary</v>
      </c>
      <c r="S309" s="24">
        <f t="shared" si="25"/>
        <v>41282.944456018522</v>
      </c>
    </row>
    <row r="310" spans="1:19" ht="117" x14ac:dyDescent="0.4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26">
        <f t="shared" si="22"/>
        <v>105.56666666666668</v>
      </c>
      <c r="O310" s="3">
        <f t="shared" si="27"/>
        <v>62.712871287128714</v>
      </c>
      <c r="P310" s="3" t="s">
        <v>8269</v>
      </c>
      <c r="Q310" s="3" t="str">
        <f t="shared" si="23"/>
        <v>film &amp; video</v>
      </c>
      <c r="R310" s="3" t="str">
        <f t="shared" si="24"/>
        <v>documentary</v>
      </c>
      <c r="S310" s="24">
        <f t="shared" si="25"/>
        <v>40567.694560185184</v>
      </c>
    </row>
    <row r="311" spans="1:19" ht="117" x14ac:dyDescent="0.4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26">
        <f t="shared" si="22"/>
        <v>118.94444444444446</v>
      </c>
      <c r="O311" s="3">
        <f t="shared" si="27"/>
        <v>89.957983193277315</v>
      </c>
      <c r="P311" s="3" t="s">
        <v>8269</v>
      </c>
      <c r="Q311" s="3" t="str">
        <f t="shared" si="23"/>
        <v>film &amp; video</v>
      </c>
      <c r="R311" s="3" t="str">
        <f t="shared" si="24"/>
        <v>documentary</v>
      </c>
      <c r="S311" s="24">
        <f t="shared" si="25"/>
        <v>41134.751550925925</v>
      </c>
    </row>
    <row r="312" spans="1:19" ht="117" x14ac:dyDescent="0.4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26">
        <f t="shared" si="22"/>
        <v>104.129</v>
      </c>
      <c r="O312" s="3">
        <f t="shared" si="27"/>
        <v>28.924722222222222</v>
      </c>
      <c r="P312" s="3" t="s">
        <v>8269</v>
      </c>
      <c r="Q312" s="3" t="str">
        <f t="shared" si="23"/>
        <v>film &amp; video</v>
      </c>
      <c r="R312" s="3" t="str">
        <f t="shared" si="24"/>
        <v>documentary</v>
      </c>
      <c r="S312" s="24">
        <f t="shared" si="25"/>
        <v>40821.183136574073</v>
      </c>
    </row>
    <row r="313" spans="1:19" ht="93.6" x14ac:dyDescent="0.4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26">
        <f t="shared" si="22"/>
        <v>104.10165000000001</v>
      </c>
      <c r="O313" s="3">
        <f t="shared" si="27"/>
        <v>138.8022</v>
      </c>
      <c r="P313" s="3" t="s">
        <v>8269</v>
      </c>
      <c r="Q313" s="3" t="str">
        <f t="shared" si="23"/>
        <v>film &amp; video</v>
      </c>
      <c r="R313" s="3" t="str">
        <f t="shared" si="24"/>
        <v>documentary</v>
      </c>
      <c r="S313" s="24">
        <f t="shared" si="25"/>
        <v>40868.219814814816</v>
      </c>
    </row>
    <row r="314" spans="1:19" ht="140.4" x14ac:dyDescent="0.4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26">
        <f t="shared" si="22"/>
        <v>111.87499999999999</v>
      </c>
      <c r="O314" s="3">
        <f t="shared" si="27"/>
        <v>61.301369863013697</v>
      </c>
      <c r="P314" s="3" t="s">
        <v>8269</v>
      </c>
      <c r="Q314" s="3" t="str">
        <f t="shared" si="23"/>
        <v>film &amp; video</v>
      </c>
      <c r="R314" s="3" t="str">
        <f t="shared" si="24"/>
        <v>documentary</v>
      </c>
      <c r="S314" s="24">
        <f t="shared" si="25"/>
        <v>41348.877685185187</v>
      </c>
    </row>
    <row r="315" spans="1:19" ht="140.4" x14ac:dyDescent="0.4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26">
        <f t="shared" si="22"/>
        <v>104.73529411764706</v>
      </c>
      <c r="O315" s="3">
        <f t="shared" si="27"/>
        <v>80.202702702702709</v>
      </c>
      <c r="P315" s="3" t="s">
        <v>8269</v>
      </c>
      <c r="Q315" s="3" t="str">
        <f t="shared" si="23"/>
        <v>film &amp; video</v>
      </c>
      <c r="R315" s="3" t="str">
        <f t="shared" si="24"/>
        <v>documentary</v>
      </c>
      <c r="S315" s="24">
        <f t="shared" si="25"/>
        <v>40357.227939814817</v>
      </c>
    </row>
    <row r="316" spans="1:19" ht="117" x14ac:dyDescent="0.4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26">
        <f t="shared" si="22"/>
        <v>385.15000000000003</v>
      </c>
      <c r="O316" s="3">
        <f t="shared" si="27"/>
        <v>32.095833333333331</v>
      </c>
      <c r="P316" s="3" t="s">
        <v>8269</v>
      </c>
      <c r="Q316" s="3" t="str">
        <f t="shared" si="23"/>
        <v>film &amp; video</v>
      </c>
      <c r="R316" s="3" t="str">
        <f t="shared" si="24"/>
        <v>documentary</v>
      </c>
      <c r="S316" s="24">
        <f t="shared" si="25"/>
        <v>41304.833194444444</v>
      </c>
    </row>
    <row r="317" spans="1:19" ht="117" x14ac:dyDescent="0.4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26">
        <f t="shared" si="22"/>
        <v>101.248</v>
      </c>
      <c r="O317" s="3">
        <f t="shared" si="27"/>
        <v>200.88888888888889</v>
      </c>
      <c r="P317" s="3" t="s">
        <v>8269</v>
      </c>
      <c r="Q317" s="3" t="str">
        <f t="shared" si="23"/>
        <v>film &amp; video</v>
      </c>
      <c r="R317" s="3" t="str">
        <f t="shared" si="24"/>
        <v>documentary</v>
      </c>
      <c r="S317" s="24">
        <f t="shared" si="25"/>
        <v>41113.77238425926</v>
      </c>
    </row>
    <row r="318" spans="1:19" ht="93.6" x14ac:dyDescent="0.4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26">
        <f t="shared" si="22"/>
        <v>113.77333333333333</v>
      </c>
      <c r="O318" s="3">
        <f t="shared" si="27"/>
        <v>108.01265822784811</v>
      </c>
      <c r="P318" s="3" t="s">
        <v>8269</v>
      </c>
      <c r="Q318" s="3" t="str">
        <f t="shared" si="23"/>
        <v>film &amp; video</v>
      </c>
      <c r="R318" s="3" t="str">
        <f t="shared" si="24"/>
        <v>documentary</v>
      </c>
      <c r="S318" s="24">
        <f t="shared" si="25"/>
        <v>41950.923576388886</v>
      </c>
    </row>
    <row r="319" spans="1:19" ht="93.6" x14ac:dyDescent="0.4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26">
        <f t="shared" si="22"/>
        <v>100.80333333333333</v>
      </c>
      <c r="O319" s="3">
        <f t="shared" si="27"/>
        <v>95.699367088607602</v>
      </c>
      <c r="P319" s="3" t="s">
        <v>8269</v>
      </c>
      <c r="Q319" s="3" t="str">
        <f t="shared" si="23"/>
        <v>film &amp; video</v>
      </c>
      <c r="R319" s="3" t="str">
        <f t="shared" si="24"/>
        <v>documentary</v>
      </c>
      <c r="S319" s="24">
        <f t="shared" si="25"/>
        <v>41589.676886574074</v>
      </c>
    </row>
    <row r="320" spans="1:19" ht="117" x14ac:dyDescent="0.4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26">
        <f t="shared" si="22"/>
        <v>283.32</v>
      </c>
      <c r="O320" s="3">
        <f t="shared" si="27"/>
        <v>49.880281690140848</v>
      </c>
      <c r="P320" s="3" t="s">
        <v>8269</v>
      </c>
      <c r="Q320" s="3" t="str">
        <f t="shared" si="23"/>
        <v>film &amp; video</v>
      </c>
      <c r="R320" s="3" t="str">
        <f t="shared" si="24"/>
        <v>documentary</v>
      </c>
      <c r="S320" s="24">
        <f t="shared" si="25"/>
        <v>41330.038784722223</v>
      </c>
    </row>
    <row r="321" spans="1:19" ht="140.4" x14ac:dyDescent="0.4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26">
        <f t="shared" si="22"/>
        <v>112.68</v>
      </c>
      <c r="O321" s="3">
        <f t="shared" si="27"/>
        <v>110.47058823529412</v>
      </c>
      <c r="P321" s="3" t="s">
        <v>8269</v>
      </c>
      <c r="Q321" s="3" t="str">
        <f t="shared" si="23"/>
        <v>film &amp; video</v>
      </c>
      <c r="R321" s="3" t="str">
        <f t="shared" si="24"/>
        <v>documentary</v>
      </c>
      <c r="S321" s="24">
        <f t="shared" si="25"/>
        <v>40123.83829861111</v>
      </c>
    </row>
    <row r="322" spans="1:19" ht="140.4" x14ac:dyDescent="0.4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26">
        <f t="shared" ref="N322:N385" si="28">E322/D322*100</f>
        <v>106.58000000000001</v>
      </c>
      <c r="O322" s="3">
        <f t="shared" si="27"/>
        <v>134.91139240506328</v>
      </c>
      <c r="P322" s="3" t="s">
        <v>8269</v>
      </c>
      <c r="Q322" s="3" t="str">
        <f t="shared" si="23"/>
        <v>film &amp; video</v>
      </c>
      <c r="R322" s="3" t="str">
        <f t="shared" si="24"/>
        <v>documentary</v>
      </c>
      <c r="S322" s="24">
        <f t="shared" si="25"/>
        <v>42331.551307870366</v>
      </c>
    </row>
    <row r="323" spans="1:19" ht="93.6" x14ac:dyDescent="0.4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26">
        <f t="shared" si="28"/>
        <v>102.66285714285715</v>
      </c>
      <c r="O323" s="3">
        <f t="shared" si="27"/>
        <v>106.62314540059347</v>
      </c>
      <c r="P323" s="3" t="s">
        <v>8269</v>
      </c>
      <c r="Q323" s="3" t="str">
        <f t="shared" ref="Q323:Q386" si="29">LEFT(P:P,SEARCH("/",P:P,1)-1)</f>
        <v>film &amp; video</v>
      </c>
      <c r="R323" s="3" t="str">
        <f t="shared" ref="R323:R386" si="30">RIGHT(P:P, LEN(P:P) - FIND("/", P:P))</f>
        <v>documentary</v>
      </c>
      <c r="S323" s="24">
        <f t="shared" ref="S323:S386" si="31">(J323/86400) +25569</f>
        <v>42647.446597222224</v>
      </c>
    </row>
    <row r="324" spans="1:19" ht="93.6" x14ac:dyDescent="0.4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26">
        <f t="shared" si="28"/>
        <v>107.91200000000001</v>
      </c>
      <c r="O324" s="3">
        <f t="shared" si="27"/>
        <v>145.04301075268816</v>
      </c>
      <c r="P324" s="3" t="s">
        <v>8269</v>
      </c>
      <c r="Q324" s="3" t="str">
        <f t="shared" si="29"/>
        <v>film &amp; video</v>
      </c>
      <c r="R324" s="3" t="str">
        <f t="shared" si="30"/>
        <v>documentary</v>
      </c>
      <c r="S324" s="24">
        <f t="shared" si="31"/>
        <v>42473.57</v>
      </c>
    </row>
    <row r="325" spans="1:19" ht="117" x14ac:dyDescent="0.4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26">
        <f t="shared" si="28"/>
        <v>123.07407407407408</v>
      </c>
      <c r="O325" s="3">
        <f t="shared" si="27"/>
        <v>114.58620689655173</v>
      </c>
      <c r="P325" s="3" t="s">
        <v>8269</v>
      </c>
      <c r="Q325" s="3" t="str">
        <f t="shared" si="29"/>
        <v>film &amp; video</v>
      </c>
      <c r="R325" s="3" t="str">
        <f t="shared" si="30"/>
        <v>documentary</v>
      </c>
      <c r="S325" s="24">
        <f t="shared" si="31"/>
        <v>42697.32136574074</v>
      </c>
    </row>
    <row r="326" spans="1:19" ht="117" x14ac:dyDescent="0.4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26">
        <f t="shared" si="28"/>
        <v>101.6</v>
      </c>
      <c r="O326" s="3">
        <f t="shared" si="27"/>
        <v>105.3170731707317</v>
      </c>
      <c r="P326" s="3" t="s">
        <v>8269</v>
      </c>
      <c r="Q326" s="3" t="str">
        <f t="shared" si="29"/>
        <v>film &amp; video</v>
      </c>
      <c r="R326" s="3" t="str">
        <f t="shared" si="30"/>
        <v>documentary</v>
      </c>
      <c r="S326" s="24">
        <f t="shared" si="31"/>
        <v>42184.626250000001</v>
      </c>
    </row>
    <row r="327" spans="1:19" ht="117" x14ac:dyDescent="0.4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26">
        <f t="shared" si="28"/>
        <v>104.396</v>
      </c>
      <c r="O327" s="3">
        <f t="shared" si="27"/>
        <v>70.921195652173907</v>
      </c>
      <c r="P327" s="3" t="s">
        <v>8269</v>
      </c>
      <c r="Q327" s="3" t="str">
        <f t="shared" si="29"/>
        <v>film &amp; video</v>
      </c>
      <c r="R327" s="3" t="str">
        <f t="shared" si="30"/>
        <v>documentary</v>
      </c>
      <c r="S327" s="24">
        <f t="shared" si="31"/>
        <v>42689.187881944439</v>
      </c>
    </row>
    <row r="328" spans="1:19" ht="117" x14ac:dyDescent="0.4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26">
        <f t="shared" si="28"/>
        <v>112.92973333333333</v>
      </c>
      <c r="O328" s="3">
        <f t="shared" si="27"/>
        <v>147.17167680278018</v>
      </c>
      <c r="P328" s="3" t="s">
        <v>8269</v>
      </c>
      <c r="Q328" s="3" t="str">
        <f t="shared" si="29"/>
        <v>film &amp; video</v>
      </c>
      <c r="R328" s="3" t="str">
        <f t="shared" si="30"/>
        <v>documentary</v>
      </c>
      <c r="S328" s="24">
        <f t="shared" si="31"/>
        <v>42775.314884259264</v>
      </c>
    </row>
    <row r="329" spans="1:19" ht="117" x14ac:dyDescent="0.4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26">
        <f t="shared" si="28"/>
        <v>136.4</v>
      </c>
      <c r="O329" s="3">
        <f t="shared" si="27"/>
        <v>160.47058823529412</v>
      </c>
      <c r="P329" s="3" t="s">
        <v>8269</v>
      </c>
      <c r="Q329" s="3" t="str">
        <f t="shared" si="29"/>
        <v>film &amp; video</v>
      </c>
      <c r="R329" s="3" t="str">
        <f t="shared" si="30"/>
        <v>documentary</v>
      </c>
      <c r="S329" s="24">
        <f t="shared" si="31"/>
        <v>42058.235289351855</v>
      </c>
    </row>
    <row r="330" spans="1:19" ht="117" x14ac:dyDescent="0.4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26">
        <f t="shared" si="28"/>
        <v>103.61439999999999</v>
      </c>
      <c r="O330" s="3">
        <f t="shared" si="27"/>
        <v>156.04578313253012</v>
      </c>
      <c r="P330" s="3" t="s">
        <v>8269</v>
      </c>
      <c r="Q330" s="3" t="str">
        <f t="shared" si="29"/>
        <v>film &amp; video</v>
      </c>
      <c r="R330" s="3" t="str">
        <f t="shared" si="30"/>
        <v>documentary</v>
      </c>
      <c r="S330" s="24">
        <f t="shared" si="31"/>
        <v>42278.946620370371</v>
      </c>
    </row>
    <row r="331" spans="1:19" ht="117" x14ac:dyDescent="0.4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26">
        <f t="shared" si="28"/>
        <v>105.5</v>
      </c>
      <c r="O331" s="3">
        <f t="shared" si="27"/>
        <v>63.17365269461078</v>
      </c>
      <c r="P331" s="3" t="s">
        <v>8269</v>
      </c>
      <c r="Q331" s="3" t="str">
        <f t="shared" si="29"/>
        <v>film &amp; video</v>
      </c>
      <c r="R331" s="3" t="str">
        <f t="shared" si="30"/>
        <v>documentary</v>
      </c>
      <c r="S331" s="24">
        <f t="shared" si="31"/>
        <v>42291.46674768519</v>
      </c>
    </row>
    <row r="332" spans="1:19" ht="140.4" x14ac:dyDescent="0.4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26">
        <f t="shared" si="28"/>
        <v>101.82857142857142</v>
      </c>
      <c r="O332" s="3">
        <f t="shared" si="27"/>
        <v>104.82352941176471</v>
      </c>
      <c r="P332" s="3" t="s">
        <v>8269</v>
      </c>
      <c r="Q332" s="3" t="str">
        <f t="shared" si="29"/>
        <v>film &amp; video</v>
      </c>
      <c r="R332" s="3" t="str">
        <f t="shared" si="30"/>
        <v>documentary</v>
      </c>
      <c r="S332" s="24">
        <f t="shared" si="31"/>
        <v>41379.515775462962</v>
      </c>
    </row>
    <row r="333" spans="1:19" ht="140.4" x14ac:dyDescent="0.4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26">
        <f t="shared" si="28"/>
        <v>106.60499999999999</v>
      </c>
      <c r="O333" s="3">
        <f t="shared" si="27"/>
        <v>97.356164383561648</v>
      </c>
      <c r="P333" s="3" t="s">
        <v>8269</v>
      </c>
      <c r="Q333" s="3" t="str">
        <f t="shared" si="29"/>
        <v>film &amp; video</v>
      </c>
      <c r="R333" s="3" t="str">
        <f t="shared" si="30"/>
        <v>documentary</v>
      </c>
      <c r="S333" s="24">
        <f t="shared" si="31"/>
        <v>42507.581412037034</v>
      </c>
    </row>
    <row r="334" spans="1:19" ht="117" x14ac:dyDescent="0.4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26">
        <f t="shared" si="28"/>
        <v>113.015</v>
      </c>
      <c r="O334" s="3">
        <f t="shared" si="27"/>
        <v>203.63063063063063</v>
      </c>
      <c r="P334" s="3" t="s">
        <v>8269</v>
      </c>
      <c r="Q334" s="3" t="str">
        <f t="shared" si="29"/>
        <v>film &amp; video</v>
      </c>
      <c r="R334" s="3" t="str">
        <f t="shared" si="30"/>
        <v>documentary</v>
      </c>
      <c r="S334" s="24">
        <f t="shared" si="31"/>
        <v>42263.680289351847</v>
      </c>
    </row>
    <row r="335" spans="1:19" ht="140.4" x14ac:dyDescent="0.4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26">
        <f t="shared" si="28"/>
        <v>125.22750000000001</v>
      </c>
      <c r="O335" s="3">
        <f t="shared" si="27"/>
        <v>188.31203007518798</v>
      </c>
      <c r="P335" s="3" t="s">
        <v>8269</v>
      </c>
      <c r="Q335" s="3" t="str">
        <f t="shared" si="29"/>
        <v>film &amp; video</v>
      </c>
      <c r="R335" s="3" t="str">
        <f t="shared" si="30"/>
        <v>documentary</v>
      </c>
      <c r="S335" s="24">
        <f t="shared" si="31"/>
        <v>42437.636469907404</v>
      </c>
    </row>
    <row r="336" spans="1:19" ht="140.4" x14ac:dyDescent="0.4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26">
        <f t="shared" si="28"/>
        <v>101.19</v>
      </c>
      <c r="O336" s="3">
        <f t="shared" si="27"/>
        <v>146.65217391304347</v>
      </c>
      <c r="P336" s="3" t="s">
        <v>8269</v>
      </c>
      <c r="Q336" s="3" t="str">
        <f t="shared" si="29"/>
        <v>film &amp; video</v>
      </c>
      <c r="R336" s="3" t="str">
        <f t="shared" si="30"/>
        <v>documentary</v>
      </c>
      <c r="S336" s="24">
        <f t="shared" si="31"/>
        <v>42101.682372685187</v>
      </c>
    </row>
    <row r="337" spans="1:19" ht="140.4" x14ac:dyDescent="0.4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26">
        <f t="shared" si="28"/>
        <v>102.76470588235294</v>
      </c>
      <c r="O337" s="3">
        <f t="shared" si="27"/>
        <v>109.1875</v>
      </c>
      <c r="P337" s="3" t="s">
        <v>8269</v>
      </c>
      <c r="Q337" s="3" t="str">
        <f t="shared" si="29"/>
        <v>film &amp; video</v>
      </c>
      <c r="R337" s="3" t="str">
        <f t="shared" si="30"/>
        <v>documentary</v>
      </c>
      <c r="S337" s="24">
        <f t="shared" si="31"/>
        <v>42101.737442129626</v>
      </c>
    </row>
    <row r="338" spans="1:19" ht="117" x14ac:dyDescent="0.4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26">
        <f t="shared" si="28"/>
        <v>116.83911999999998</v>
      </c>
      <c r="O338" s="3">
        <f t="shared" ref="O338:O369" si="32">E338/L338</f>
        <v>59.249046653144013</v>
      </c>
      <c r="P338" s="3" t="s">
        <v>8269</v>
      </c>
      <c r="Q338" s="3" t="str">
        <f t="shared" si="29"/>
        <v>film &amp; video</v>
      </c>
      <c r="R338" s="3" t="str">
        <f t="shared" si="30"/>
        <v>documentary</v>
      </c>
      <c r="S338" s="24">
        <f t="shared" si="31"/>
        <v>42291.596273148149</v>
      </c>
    </row>
    <row r="339" spans="1:19" ht="117" x14ac:dyDescent="0.4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26">
        <f t="shared" si="28"/>
        <v>101.16833333333335</v>
      </c>
      <c r="O339" s="3">
        <f t="shared" si="32"/>
        <v>97.904838709677421</v>
      </c>
      <c r="P339" s="3" t="s">
        <v>8269</v>
      </c>
      <c r="Q339" s="3" t="str">
        <f t="shared" si="29"/>
        <v>film &amp; video</v>
      </c>
      <c r="R339" s="3" t="str">
        <f t="shared" si="30"/>
        <v>documentary</v>
      </c>
      <c r="S339" s="24">
        <f t="shared" si="31"/>
        <v>42047.128564814819</v>
      </c>
    </row>
    <row r="340" spans="1:19" ht="117" x14ac:dyDescent="0.4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26">
        <f t="shared" si="28"/>
        <v>110.13360000000002</v>
      </c>
      <c r="O340" s="3">
        <f t="shared" si="32"/>
        <v>70.000169491525426</v>
      </c>
      <c r="P340" s="3" t="s">
        <v>8269</v>
      </c>
      <c r="Q340" s="3" t="str">
        <f t="shared" si="29"/>
        <v>film &amp; video</v>
      </c>
      <c r="R340" s="3" t="str">
        <f t="shared" si="30"/>
        <v>documentary</v>
      </c>
      <c r="S340" s="24">
        <f t="shared" si="31"/>
        <v>42559.755671296298</v>
      </c>
    </row>
    <row r="341" spans="1:19" ht="117" x14ac:dyDescent="0.4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26">
        <f t="shared" si="28"/>
        <v>108.08333333333333</v>
      </c>
      <c r="O341" s="3">
        <f t="shared" si="32"/>
        <v>72.865168539325836</v>
      </c>
      <c r="P341" s="3" t="s">
        <v>8269</v>
      </c>
      <c r="Q341" s="3" t="str">
        <f t="shared" si="29"/>
        <v>film &amp; video</v>
      </c>
      <c r="R341" s="3" t="str">
        <f t="shared" si="30"/>
        <v>documentary</v>
      </c>
      <c r="S341" s="24">
        <f t="shared" si="31"/>
        <v>42093.760046296295</v>
      </c>
    </row>
    <row r="342" spans="1:19" ht="93.6" x14ac:dyDescent="0.4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26">
        <f t="shared" si="28"/>
        <v>125.02285714285715</v>
      </c>
      <c r="O342" s="3">
        <f t="shared" si="32"/>
        <v>146.34782608695653</v>
      </c>
      <c r="P342" s="3" t="s">
        <v>8269</v>
      </c>
      <c r="Q342" s="3" t="str">
        <f t="shared" si="29"/>
        <v>film &amp; video</v>
      </c>
      <c r="R342" s="3" t="str">
        <f t="shared" si="30"/>
        <v>documentary</v>
      </c>
      <c r="S342" s="24">
        <f t="shared" si="31"/>
        <v>42772.669062500005</v>
      </c>
    </row>
    <row r="343" spans="1:19" ht="117" x14ac:dyDescent="0.4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26">
        <f t="shared" si="28"/>
        <v>106.71428571428572</v>
      </c>
      <c r="O343" s="3">
        <f t="shared" si="32"/>
        <v>67.909090909090907</v>
      </c>
      <c r="P343" s="3" t="s">
        <v>8269</v>
      </c>
      <c r="Q343" s="3" t="str">
        <f t="shared" si="29"/>
        <v>film &amp; video</v>
      </c>
      <c r="R343" s="3" t="str">
        <f t="shared" si="30"/>
        <v>documentary</v>
      </c>
      <c r="S343" s="24">
        <f t="shared" si="31"/>
        <v>41894.879606481481</v>
      </c>
    </row>
    <row r="344" spans="1:19" ht="70.2" x14ac:dyDescent="0.4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26">
        <f t="shared" si="28"/>
        <v>100.36639999999998</v>
      </c>
      <c r="O344" s="3">
        <f t="shared" si="32"/>
        <v>169.85083076923075</v>
      </c>
      <c r="P344" s="3" t="s">
        <v>8269</v>
      </c>
      <c r="Q344" s="3" t="str">
        <f t="shared" si="29"/>
        <v>film &amp; video</v>
      </c>
      <c r="R344" s="3" t="str">
        <f t="shared" si="30"/>
        <v>documentary</v>
      </c>
      <c r="S344" s="24">
        <f t="shared" si="31"/>
        <v>42459.780844907407</v>
      </c>
    </row>
    <row r="345" spans="1:19" ht="140.4" x14ac:dyDescent="0.4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26">
        <f t="shared" si="28"/>
        <v>102.02863333333335</v>
      </c>
      <c r="O345" s="3">
        <f t="shared" si="32"/>
        <v>58.413339694656486</v>
      </c>
      <c r="P345" s="3" t="s">
        <v>8269</v>
      </c>
      <c r="Q345" s="3" t="str">
        <f t="shared" si="29"/>
        <v>film &amp; video</v>
      </c>
      <c r="R345" s="3" t="str">
        <f t="shared" si="30"/>
        <v>documentary</v>
      </c>
      <c r="S345" s="24">
        <f t="shared" si="31"/>
        <v>41926.73778935185</v>
      </c>
    </row>
    <row r="346" spans="1:19" ht="140.4" x14ac:dyDescent="0.4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26">
        <f t="shared" si="28"/>
        <v>102.08358208955224</v>
      </c>
      <c r="O346" s="3">
        <f t="shared" si="32"/>
        <v>119.99298245614035</v>
      </c>
      <c r="P346" s="3" t="s">
        <v>8269</v>
      </c>
      <c r="Q346" s="3" t="str">
        <f t="shared" si="29"/>
        <v>film &amp; video</v>
      </c>
      <c r="R346" s="3" t="str">
        <f t="shared" si="30"/>
        <v>documentary</v>
      </c>
      <c r="S346" s="24">
        <f t="shared" si="31"/>
        <v>42111.970995370371</v>
      </c>
    </row>
    <row r="347" spans="1:19" ht="117" x14ac:dyDescent="0.4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26">
        <f t="shared" si="28"/>
        <v>123.27586206896552</v>
      </c>
      <c r="O347" s="3">
        <f t="shared" si="32"/>
        <v>99.860335195530723</v>
      </c>
      <c r="P347" s="3" t="s">
        <v>8269</v>
      </c>
      <c r="Q347" s="3" t="str">
        <f t="shared" si="29"/>
        <v>film &amp; video</v>
      </c>
      <c r="R347" s="3" t="str">
        <f t="shared" si="30"/>
        <v>documentary</v>
      </c>
      <c r="S347" s="24">
        <f t="shared" si="31"/>
        <v>42114.944328703699</v>
      </c>
    </row>
    <row r="348" spans="1:19" ht="117" x14ac:dyDescent="0.4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26">
        <f t="shared" si="28"/>
        <v>170.28880000000001</v>
      </c>
      <c r="O348" s="3">
        <f t="shared" si="32"/>
        <v>90.579148936170213</v>
      </c>
      <c r="P348" s="3" t="s">
        <v>8269</v>
      </c>
      <c r="Q348" s="3" t="str">
        <f t="shared" si="29"/>
        <v>film &amp; video</v>
      </c>
      <c r="R348" s="3" t="str">
        <f t="shared" si="30"/>
        <v>documentary</v>
      </c>
      <c r="S348" s="24">
        <f t="shared" si="31"/>
        <v>42261.500243055554</v>
      </c>
    </row>
    <row r="349" spans="1:19" ht="117" x14ac:dyDescent="0.4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26">
        <f t="shared" si="28"/>
        <v>111.59049999999999</v>
      </c>
      <c r="O349" s="3">
        <f t="shared" si="32"/>
        <v>117.77361477572559</v>
      </c>
      <c r="P349" s="3" t="s">
        <v>8269</v>
      </c>
      <c r="Q349" s="3" t="str">
        <f t="shared" si="29"/>
        <v>film &amp; video</v>
      </c>
      <c r="R349" s="3" t="str">
        <f t="shared" si="30"/>
        <v>documentary</v>
      </c>
      <c r="S349" s="24">
        <f t="shared" si="31"/>
        <v>42292.495474537034</v>
      </c>
    </row>
    <row r="350" spans="1:19" ht="140.4" x14ac:dyDescent="0.4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26">
        <f t="shared" si="28"/>
        <v>103</v>
      </c>
      <c r="O350" s="3">
        <f t="shared" si="32"/>
        <v>86.554621848739501</v>
      </c>
      <c r="P350" s="3" t="s">
        <v>8269</v>
      </c>
      <c r="Q350" s="3" t="str">
        <f t="shared" si="29"/>
        <v>film &amp; video</v>
      </c>
      <c r="R350" s="3" t="str">
        <f t="shared" si="30"/>
        <v>documentary</v>
      </c>
      <c r="S350" s="24">
        <f t="shared" si="31"/>
        <v>42207.58699074074</v>
      </c>
    </row>
    <row r="351" spans="1:19" ht="93.6" x14ac:dyDescent="0.4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26">
        <f t="shared" si="28"/>
        <v>106.63570159857905</v>
      </c>
      <c r="O351" s="3">
        <f t="shared" si="32"/>
        <v>71.899281437125751</v>
      </c>
      <c r="P351" s="3" t="s">
        <v>8269</v>
      </c>
      <c r="Q351" s="3" t="str">
        <f t="shared" si="29"/>
        <v>film &amp; video</v>
      </c>
      <c r="R351" s="3" t="str">
        <f t="shared" si="30"/>
        <v>documentary</v>
      </c>
      <c r="S351" s="24">
        <f t="shared" si="31"/>
        <v>42760.498935185184</v>
      </c>
    </row>
    <row r="352" spans="1:19" ht="117" x14ac:dyDescent="0.4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26">
        <f t="shared" si="28"/>
        <v>114.75999999999999</v>
      </c>
      <c r="O352" s="3">
        <f t="shared" si="32"/>
        <v>129.81900452488688</v>
      </c>
      <c r="P352" s="3" t="s">
        <v>8269</v>
      </c>
      <c r="Q352" s="3" t="str">
        <f t="shared" si="29"/>
        <v>film &amp; video</v>
      </c>
      <c r="R352" s="3" t="str">
        <f t="shared" si="30"/>
        <v>documentary</v>
      </c>
      <c r="S352" s="24">
        <f t="shared" si="31"/>
        <v>42586.066076388888</v>
      </c>
    </row>
    <row r="353" spans="1:19" ht="117" x14ac:dyDescent="0.4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26">
        <f t="shared" si="28"/>
        <v>127.34117647058822</v>
      </c>
      <c r="O353" s="3">
        <f t="shared" si="32"/>
        <v>44.912863070539416</v>
      </c>
      <c r="P353" s="3" t="s">
        <v>8269</v>
      </c>
      <c r="Q353" s="3" t="str">
        <f t="shared" si="29"/>
        <v>film &amp; video</v>
      </c>
      <c r="R353" s="3" t="str">
        <f t="shared" si="30"/>
        <v>documentary</v>
      </c>
      <c r="S353" s="24">
        <f t="shared" si="31"/>
        <v>42427.964745370366</v>
      </c>
    </row>
    <row r="354" spans="1:19" ht="117" x14ac:dyDescent="0.4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26">
        <f t="shared" si="28"/>
        <v>116.56</v>
      </c>
      <c r="O354" s="3">
        <f t="shared" si="32"/>
        <v>40.755244755244753</v>
      </c>
      <c r="P354" s="3" t="s">
        <v>8269</v>
      </c>
      <c r="Q354" s="3" t="str">
        <f t="shared" si="29"/>
        <v>film &amp; video</v>
      </c>
      <c r="R354" s="3" t="str">
        <f t="shared" si="30"/>
        <v>documentary</v>
      </c>
      <c r="S354" s="24">
        <f t="shared" si="31"/>
        <v>41890.167453703703</v>
      </c>
    </row>
    <row r="355" spans="1:19" ht="117" x14ac:dyDescent="0.4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26">
        <f t="shared" si="28"/>
        <v>108.61819426615318</v>
      </c>
      <c r="O355" s="3">
        <f t="shared" si="32"/>
        <v>103.52394779771615</v>
      </c>
      <c r="P355" s="3" t="s">
        <v>8269</v>
      </c>
      <c r="Q355" s="3" t="str">
        <f t="shared" si="29"/>
        <v>film &amp; video</v>
      </c>
      <c r="R355" s="3" t="str">
        <f t="shared" si="30"/>
        <v>documentary</v>
      </c>
      <c r="S355" s="24">
        <f t="shared" si="31"/>
        <v>42297.791886574079</v>
      </c>
    </row>
    <row r="356" spans="1:19" ht="117" x14ac:dyDescent="0.4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26">
        <f t="shared" si="28"/>
        <v>103.94285714285714</v>
      </c>
      <c r="O356" s="3">
        <f t="shared" si="32"/>
        <v>125.44827586206897</v>
      </c>
      <c r="P356" s="3" t="s">
        <v>8269</v>
      </c>
      <c r="Q356" s="3" t="str">
        <f t="shared" si="29"/>
        <v>film &amp; video</v>
      </c>
      <c r="R356" s="3" t="str">
        <f t="shared" si="30"/>
        <v>documentary</v>
      </c>
      <c r="S356" s="24">
        <f t="shared" si="31"/>
        <v>42438.827789351853</v>
      </c>
    </row>
    <row r="357" spans="1:19" ht="93.6" x14ac:dyDescent="0.4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26">
        <f t="shared" si="28"/>
        <v>116.25714285714285</v>
      </c>
      <c r="O357" s="3">
        <f t="shared" si="32"/>
        <v>246.60606060606059</v>
      </c>
      <c r="P357" s="3" t="s">
        <v>8269</v>
      </c>
      <c r="Q357" s="3" t="str">
        <f t="shared" si="29"/>
        <v>film &amp; video</v>
      </c>
      <c r="R357" s="3" t="str">
        <f t="shared" si="30"/>
        <v>documentary</v>
      </c>
      <c r="S357" s="24">
        <f t="shared" si="31"/>
        <v>41943.293912037036</v>
      </c>
    </row>
    <row r="358" spans="1:19" ht="93.6" x14ac:dyDescent="0.4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26">
        <f t="shared" si="28"/>
        <v>102.69239999999999</v>
      </c>
      <c r="O358" s="3">
        <f t="shared" si="32"/>
        <v>79.401340206185566</v>
      </c>
      <c r="P358" s="3" t="s">
        <v>8269</v>
      </c>
      <c r="Q358" s="3" t="str">
        <f t="shared" si="29"/>
        <v>film &amp; video</v>
      </c>
      <c r="R358" s="3" t="str">
        <f t="shared" si="30"/>
        <v>documentary</v>
      </c>
      <c r="S358" s="24">
        <f t="shared" si="31"/>
        <v>42415.803159722222</v>
      </c>
    </row>
    <row r="359" spans="1:19" ht="117" x14ac:dyDescent="0.4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26">
        <f t="shared" si="28"/>
        <v>174</v>
      </c>
      <c r="O359" s="3">
        <f t="shared" si="32"/>
        <v>86.138613861386133</v>
      </c>
      <c r="P359" s="3" t="s">
        <v>8269</v>
      </c>
      <c r="Q359" s="3" t="str">
        <f t="shared" si="29"/>
        <v>film &amp; video</v>
      </c>
      <c r="R359" s="3" t="str">
        <f t="shared" si="30"/>
        <v>documentary</v>
      </c>
      <c r="S359" s="24">
        <f t="shared" si="31"/>
        <v>42078.222187499996</v>
      </c>
    </row>
    <row r="360" spans="1:19" ht="117" x14ac:dyDescent="0.4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26">
        <f t="shared" si="28"/>
        <v>103.08800000000001</v>
      </c>
      <c r="O360" s="3">
        <f t="shared" si="32"/>
        <v>193.04868913857678</v>
      </c>
      <c r="P360" s="3" t="s">
        <v>8269</v>
      </c>
      <c r="Q360" s="3" t="str">
        <f t="shared" si="29"/>
        <v>film &amp; video</v>
      </c>
      <c r="R360" s="3" t="str">
        <f t="shared" si="30"/>
        <v>documentary</v>
      </c>
      <c r="S360" s="24">
        <f t="shared" si="31"/>
        <v>42507.860196759255</v>
      </c>
    </row>
    <row r="361" spans="1:19" ht="117" x14ac:dyDescent="0.4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26">
        <f t="shared" si="28"/>
        <v>104.85537190082646</v>
      </c>
      <c r="O361" s="3">
        <f t="shared" si="32"/>
        <v>84.023178807947019</v>
      </c>
      <c r="P361" s="3" t="s">
        <v>8269</v>
      </c>
      <c r="Q361" s="3" t="str">
        <f t="shared" si="29"/>
        <v>film &amp; video</v>
      </c>
      <c r="R361" s="3" t="str">
        <f t="shared" si="30"/>
        <v>documentary</v>
      </c>
      <c r="S361" s="24">
        <f t="shared" si="31"/>
        <v>41935.070486111115</v>
      </c>
    </row>
    <row r="362" spans="1:19" ht="140.4" x14ac:dyDescent="0.4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26">
        <f t="shared" si="28"/>
        <v>101.375</v>
      </c>
      <c r="O362" s="3">
        <f t="shared" si="32"/>
        <v>139.82758620689654</v>
      </c>
      <c r="P362" s="3" t="s">
        <v>8269</v>
      </c>
      <c r="Q362" s="3" t="str">
        <f t="shared" si="29"/>
        <v>film &amp; video</v>
      </c>
      <c r="R362" s="3" t="str">
        <f t="shared" si="30"/>
        <v>documentary</v>
      </c>
      <c r="S362" s="24">
        <f t="shared" si="31"/>
        <v>42163.897916666669</v>
      </c>
    </row>
    <row r="363" spans="1:19" ht="140.4" x14ac:dyDescent="0.4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26">
        <f t="shared" si="28"/>
        <v>111.07699999999998</v>
      </c>
      <c r="O363" s="3">
        <f t="shared" si="32"/>
        <v>109.82189265536722</v>
      </c>
      <c r="P363" s="3" t="s">
        <v>8269</v>
      </c>
      <c r="Q363" s="3" t="str">
        <f t="shared" si="29"/>
        <v>film &amp; video</v>
      </c>
      <c r="R363" s="3" t="str">
        <f t="shared" si="30"/>
        <v>documentary</v>
      </c>
      <c r="S363" s="24">
        <f t="shared" si="31"/>
        <v>41936.001226851848</v>
      </c>
    </row>
    <row r="364" spans="1:19" ht="140.4" x14ac:dyDescent="0.4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26">
        <f t="shared" si="28"/>
        <v>124.15933781686496</v>
      </c>
      <c r="O364" s="3">
        <f t="shared" si="32"/>
        <v>139.53488372093022</v>
      </c>
      <c r="P364" s="3" t="s">
        <v>8269</v>
      </c>
      <c r="Q364" s="3" t="str">
        <f t="shared" si="29"/>
        <v>film &amp; video</v>
      </c>
      <c r="R364" s="3" t="str">
        <f t="shared" si="30"/>
        <v>documentary</v>
      </c>
      <c r="S364" s="24">
        <f t="shared" si="31"/>
        <v>41837.210543981484</v>
      </c>
    </row>
    <row r="365" spans="1:19" ht="140.4" x14ac:dyDescent="0.4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26">
        <f t="shared" si="28"/>
        <v>101.33333333333334</v>
      </c>
      <c r="O365" s="3">
        <f t="shared" si="32"/>
        <v>347.84615384615387</v>
      </c>
      <c r="P365" s="3" t="s">
        <v>8269</v>
      </c>
      <c r="Q365" s="3" t="str">
        <f t="shared" si="29"/>
        <v>film &amp; video</v>
      </c>
      <c r="R365" s="3" t="str">
        <f t="shared" si="30"/>
        <v>documentary</v>
      </c>
      <c r="S365" s="24">
        <f t="shared" si="31"/>
        <v>40255.744629629626</v>
      </c>
    </row>
    <row r="366" spans="1:19" ht="140.4" x14ac:dyDescent="0.4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26">
        <f t="shared" si="28"/>
        <v>110.16142857142856</v>
      </c>
      <c r="O366" s="3">
        <f t="shared" si="32"/>
        <v>68.24159292035398</v>
      </c>
      <c r="P366" s="3" t="s">
        <v>8269</v>
      </c>
      <c r="Q366" s="3" t="str">
        <f t="shared" si="29"/>
        <v>film &amp; video</v>
      </c>
      <c r="R366" s="3" t="str">
        <f t="shared" si="30"/>
        <v>documentary</v>
      </c>
      <c r="S366" s="24">
        <f t="shared" si="31"/>
        <v>41780.859629629631</v>
      </c>
    </row>
    <row r="367" spans="1:19" ht="117" x14ac:dyDescent="0.4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26">
        <f t="shared" si="28"/>
        <v>103.97333333333334</v>
      </c>
      <c r="O367" s="3">
        <f t="shared" si="32"/>
        <v>239.93846153846152</v>
      </c>
      <c r="P367" s="3" t="s">
        <v>8269</v>
      </c>
      <c r="Q367" s="3" t="str">
        <f t="shared" si="29"/>
        <v>film &amp; video</v>
      </c>
      <c r="R367" s="3" t="str">
        <f t="shared" si="30"/>
        <v>documentary</v>
      </c>
      <c r="S367" s="24">
        <f t="shared" si="31"/>
        <v>41668.606469907405</v>
      </c>
    </row>
    <row r="368" spans="1:19" ht="117" x14ac:dyDescent="0.4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26">
        <f t="shared" si="28"/>
        <v>101.31578947368421</v>
      </c>
      <c r="O368" s="3">
        <f t="shared" si="32"/>
        <v>287.31343283582089</v>
      </c>
      <c r="P368" s="3" t="s">
        <v>8269</v>
      </c>
      <c r="Q368" s="3" t="str">
        <f t="shared" si="29"/>
        <v>film &amp; video</v>
      </c>
      <c r="R368" s="3" t="str">
        <f t="shared" si="30"/>
        <v>documentary</v>
      </c>
      <c r="S368" s="24">
        <f t="shared" si="31"/>
        <v>41019.793032407411</v>
      </c>
    </row>
    <row r="369" spans="1:19" ht="140.4" x14ac:dyDescent="0.4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26">
        <f t="shared" si="28"/>
        <v>103.3501</v>
      </c>
      <c r="O369" s="3">
        <f t="shared" si="32"/>
        <v>86.84882352941176</v>
      </c>
      <c r="P369" s="3" t="s">
        <v>8269</v>
      </c>
      <c r="Q369" s="3" t="str">
        <f t="shared" si="29"/>
        <v>film &amp; video</v>
      </c>
      <c r="R369" s="3" t="str">
        <f t="shared" si="30"/>
        <v>documentary</v>
      </c>
      <c r="S369" s="24">
        <f t="shared" si="31"/>
        <v>41355.577291666668</v>
      </c>
    </row>
    <row r="370" spans="1:19" ht="140.4" x14ac:dyDescent="0.4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26">
        <f t="shared" si="28"/>
        <v>104.11200000000001</v>
      </c>
      <c r="O370" s="3">
        <f t="shared" ref="O370:O401" si="33">E370/L370</f>
        <v>81.84905660377359</v>
      </c>
      <c r="P370" s="3" t="s">
        <v>8269</v>
      </c>
      <c r="Q370" s="3" t="str">
        <f t="shared" si="29"/>
        <v>film &amp; video</v>
      </c>
      <c r="R370" s="3" t="str">
        <f t="shared" si="30"/>
        <v>documentary</v>
      </c>
      <c r="S370" s="24">
        <f t="shared" si="31"/>
        <v>42043.605578703704</v>
      </c>
    </row>
    <row r="371" spans="1:19" ht="117" x14ac:dyDescent="0.4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26">
        <f t="shared" si="28"/>
        <v>110.15569230769231</v>
      </c>
      <c r="O371" s="3">
        <f t="shared" si="33"/>
        <v>42.874970059880241</v>
      </c>
      <c r="P371" s="3" t="s">
        <v>8269</v>
      </c>
      <c r="Q371" s="3" t="str">
        <f t="shared" si="29"/>
        <v>film &amp; video</v>
      </c>
      <c r="R371" s="3" t="str">
        <f t="shared" si="30"/>
        <v>documentary</v>
      </c>
      <c r="S371" s="24">
        <f t="shared" si="31"/>
        <v>40893.551724537036</v>
      </c>
    </row>
    <row r="372" spans="1:19" ht="140.4" x14ac:dyDescent="0.4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26">
        <f t="shared" si="28"/>
        <v>122.02</v>
      </c>
      <c r="O372" s="3">
        <f t="shared" si="33"/>
        <v>709.41860465116281</v>
      </c>
      <c r="P372" s="3" t="s">
        <v>8269</v>
      </c>
      <c r="Q372" s="3" t="str">
        <f t="shared" si="29"/>
        <v>film &amp; video</v>
      </c>
      <c r="R372" s="3" t="str">
        <f t="shared" si="30"/>
        <v>documentary</v>
      </c>
      <c r="S372" s="24">
        <f t="shared" si="31"/>
        <v>42711.795138888891</v>
      </c>
    </row>
    <row r="373" spans="1:19" ht="117" x14ac:dyDescent="0.4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26">
        <f t="shared" si="28"/>
        <v>114.16866666666667</v>
      </c>
      <c r="O373" s="3">
        <f t="shared" si="33"/>
        <v>161.25517890772127</v>
      </c>
      <c r="P373" s="3" t="s">
        <v>8269</v>
      </c>
      <c r="Q373" s="3" t="str">
        <f t="shared" si="29"/>
        <v>film &amp; video</v>
      </c>
      <c r="R373" s="3" t="str">
        <f t="shared" si="30"/>
        <v>documentary</v>
      </c>
      <c r="S373" s="24">
        <f t="shared" si="31"/>
        <v>41261.767812500002</v>
      </c>
    </row>
    <row r="374" spans="1:19" ht="93.6" x14ac:dyDescent="0.4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26">
        <f t="shared" si="28"/>
        <v>125.33333333333334</v>
      </c>
      <c r="O374" s="3">
        <f t="shared" si="33"/>
        <v>41.777777777777779</v>
      </c>
      <c r="P374" s="3" t="s">
        <v>8269</v>
      </c>
      <c r="Q374" s="3" t="str">
        <f t="shared" si="29"/>
        <v>film &amp; video</v>
      </c>
      <c r="R374" s="3" t="str">
        <f t="shared" si="30"/>
        <v>documentary</v>
      </c>
      <c r="S374" s="24">
        <f t="shared" si="31"/>
        <v>42425.576898148152</v>
      </c>
    </row>
    <row r="375" spans="1:19" ht="117" x14ac:dyDescent="0.4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26">
        <f t="shared" si="28"/>
        <v>106.66666666666667</v>
      </c>
      <c r="O375" s="3">
        <f t="shared" si="33"/>
        <v>89.887640449438209</v>
      </c>
      <c r="P375" s="3" t="s">
        <v>8269</v>
      </c>
      <c r="Q375" s="3" t="str">
        <f t="shared" si="29"/>
        <v>film &amp; video</v>
      </c>
      <c r="R375" s="3" t="str">
        <f t="shared" si="30"/>
        <v>documentary</v>
      </c>
      <c r="S375" s="24">
        <f t="shared" si="31"/>
        <v>41078.91201388889</v>
      </c>
    </row>
    <row r="376" spans="1:19" ht="117" x14ac:dyDescent="0.4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26">
        <f t="shared" si="28"/>
        <v>130.65</v>
      </c>
      <c r="O376" s="3">
        <f t="shared" si="33"/>
        <v>45.051724137931032</v>
      </c>
      <c r="P376" s="3" t="s">
        <v>8269</v>
      </c>
      <c r="Q376" s="3" t="str">
        <f t="shared" si="29"/>
        <v>film &amp; video</v>
      </c>
      <c r="R376" s="3" t="str">
        <f t="shared" si="30"/>
        <v>documentary</v>
      </c>
      <c r="S376" s="24">
        <f t="shared" si="31"/>
        <v>40757.889247685183</v>
      </c>
    </row>
    <row r="377" spans="1:19" ht="117" x14ac:dyDescent="0.4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26">
        <f t="shared" si="28"/>
        <v>120</v>
      </c>
      <c r="O377" s="3">
        <f t="shared" si="33"/>
        <v>42.857142857142854</v>
      </c>
      <c r="P377" s="3" t="s">
        <v>8269</v>
      </c>
      <c r="Q377" s="3" t="str">
        <f t="shared" si="29"/>
        <v>film &amp; video</v>
      </c>
      <c r="R377" s="3" t="str">
        <f t="shared" si="30"/>
        <v>documentary</v>
      </c>
      <c r="S377" s="24">
        <f t="shared" si="31"/>
        <v>41657.985081018516</v>
      </c>
    </row>
    <row r="378" spans="1:19" ht="140.4" x14ac:dyDescent="0.4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26">
        <f t="shared" si="28"/>
        <v>105.9591836734694</v>
      </c>
      <c r="O378" s="3">
        <f t="shared" si="33"/>
        <v>54.083333333333336</v>
      </c>
      <c r="P378" s="3" t="s">
        <v>8269</v>
      </c>
      <c r="Q378" s="3" t="str">
        <f t="shared" si="29"/>
        <v>film &amp; video</v>
      </c>
      <c r="R378" s="3" t="str">
        <f t="shared" si="30"/>
        <v>documentary</v>
      </c>
      <c r="S378" s="24">
        <f t="shared" si="31"/>
        <v>42576.452731481477</v>
      </c>
    </row>
    <row r="379" spans="1:19" ht="117" x14ac:dyDescent="0.4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26">
        <f t="shared" si="28"/>
        <v>114.39999999999999</v>
      </c>
      <c r="O379" s="3">
        <f t="shared" si="33"/>
        <v>103.21804511278195</v>
      </c>
      <c r="P379" s="3" t="s">
        <v>8269</v>
      </c>
      <c r="Q379" s="3" t="str">
        <f t="shared" si="29"/>
        <v>film &amp; video</v>
      </c>
      <c r="R379" s="3" t="str">
        <f t="shared" si="30"/>
        <v>documentary</v>
      </c>
      <c r="S379" s="24">
        <f t="shared" si="31"/>
        <v>42292.250787037032</v>
      </c>
    </row>
    <row r="380" spans="1:19" ht="140.4" x14ac:dyDescent="0.4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26">
        <f t="shared" si="28"/>
        <v>111.76666666666665</v>
      </c>
      <c r="O380" s="3">
        <f t="shared" si="33"/>
        <v>40.397590361445786</v>
      </c>
      <c r="P380" s="3" t="s">
        <v>8269</v>
      </c>
      <c r="Q380" s="3" t="str">
        <f t="shared" si="29"/>
        <v>film &amp; video</v>
      </c>
      <c r="R380" s="3" t="str">
        <f t="shared" si="30"/>
        <v>documentary</v>
      </c>
      <c r="S380" s="24">
        <f t="shared" si="31"/>
        <v>42370.571851851855</v>
      </c>
    </row>
    <row r="381" spans="1:19" ht="140.4" x14ac:dyDescent="0.4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26">
        <f t="shared" si="28"/>
        <v>116.08000000000001</v>
      </c>
      <c r="O381" s="3">
        <f t="shared" si="33"/>
        <v>116.85906040268456</v>
      </c>
      <c r="P381" s="3" t="s">
        <v>8269</v>
      </c>
      <c r="Q381" s="3" t="str">
        <f t="shared" si="29"/>
        <v>film &amp; video</v>
      </c>
      <c r="R381" s="3" t="str">
        <f t="shared" si="30"/>
        <v>documentary</v>
      </c>
      <c r="S381" s="24">
        <f t="shared" si="31"/>
        <v>40987.688333333332</v>
      </c>
    </row>
    <row r="382" spans="1:19" ht="140.4" x14ac:dyDescent="0.4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26">
        <f t="shared" si="28"/>
        <v>141.5</v>
      </c>
      <c r="O382" s="3">
        <f t="shared" si="33"/>
        <v>115.51020408163265</v>
      </c>
      <c r="P382" s="3" t="s">
        <v>8269</v>
      </c>
      <c r="Q382" s="3" t="str">
        <f t="shared" si="29"/>
        <v>film &amp; video</v>
      </c>
      <c r="R382" s="3" t="str">
        <f t="shared" si="30"/>
        <v>documentary</v>
      </c>
      <c r="S382" s="24">
        <f t="shared" si="31"/>
        <v>42367.719814814816</v>
      </c>
    </row>
    <row r="383" spans="1:19" ht="93.6" x14ac:dyDescent="0.4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26">
        <f t="shared" si="28"/>
        <v>104.72999999999999</v>
      </c>
      <c r="O383" s="3">
        <f t="shared" si="33"/>
        <v>104.31274900398407</v>
      </c>
      <c r="P383" s="3" t="s">
        <v>8269</v>
      </c>
      <c r="Q383" s="3" t="str">
        <f t="shared" si="29"/>
        <v>film &amp; video</v>
      </c>
      <c r="R383" s="3" t="str">
        <f t="shared" si="30"/>
        <v>documentary</v>
      </c>
      <c r="S383" s="24">
        <f t="shared" si="31"/>
        <v>41085.698113425926</v>
      </c>
    </row>
    <row r="384" spans="1:19" ht="140.4" x14ac:dyDescent="0.4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26">
        <f t="shared" si="28"/>
        <v>255.83333333333331</v>
      </c>
      <c r="O384" s="3">
        <f t="shared" si="33"/>
        <v>69.772727272727266</v>
      </c>
      <c r="P384" s="3" t="s">
        <v>8269</v>
      </c>
      <c r="Q384" s="3" t="str">
        <f t="shared" si="29"/>
        <v>film &amp; video</v>
      </c>
      <c r="R384" s="3" t="str">
        <f t="shared" si="30"/>
        <v>documentary</v>
      </c>
      <c r="S384" s="24">
        <f t="shared" si="31"/>
        <v>41144.709490740745</v>
      </c>
    </row>
    <row r="385" spans="1:19" ht="140.4" x14ac:dyDescent="0.4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26">
        <f t="shared" si="28"/>
        <v>206.70670670670671</v>
      </c>
      <c r="O385" s="3">
        <f t="shared" si="33"/>
        <v>43.020833333333336</v>
      </c>
      <c r="P385" s="3" t="s">
        <v>8269</v>
      </c>
      <c r="Q385" s="3" t="str">
        <f t="shared" si="29"/>
        <v>film &amp; video</v>
      </c>
      <c r="R385" s="3" t="str">
        <f t="shared" si="30"/>
        <v>documentary</v>
      </c>
      <c r="S385" s="24">
        <f t="shared" si="31"/>
        <v>41755.117581018516</v>
      </c>
    </row>
    <row r="386" spans="1:19" ht="117" x14ac:dyDescent="0.4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26">
        <f t="shared" ref="N386:N449" si="34">E386/D386*100</f>
        <v>112.105</v>
      </c>
      <c r="O386" s="3">
        <f t="shared" si="33"/>
        <v>58.540469973890339</v>
      </c>
      <c r="P386" s="3" t="s">
        <v>8269</v>
      </c>
      <c r="Q386" s="3" t="str">
        <f t="shared" si="29"/>
        <v>film &amp; video</v>
      </c>
      <c r="R386" s="3" t="str">
        <f t="shared" si="30"/>
        <v>documentary</v>
      </c>
      <c r="S386" s="24">
        <f t="shared" si="31"/>
        <v>41980.781793981485</v>
      </c>
    </row>
    <row r="387" spans="1:19" ht="117" x14ac:dyDescent="0.4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26">
        <f t="shared" si="34"/>
        <v>105.982</v>
      </c>
      <c r="O387" s="3">
        <f t="shared" si="33"/>
        <v>111.79535864978902</v>
      </c>
      <c r="P387" s="3" t="s">
        <v>8269</v>
      </c>
      <c r="Q387" s="3" t="str">
        <f t="shared" ref="Q387:Q450" si="35">LEFT(P:P,SEARCH("/",P:P,1)-1)</f>
        <v>film &amp; video</v>
      </c>
      <c r="R387" s="3" t="str">
        <f t="shared" ref="R387:R450" si="36">RIGHT(P:P, LEN(P:P) - FIND("/", P:P))</f>
        <v>documentary</v>
      </c>
      <c r="S387" s="24">
        <f t="shared" ref="S387:S450" si="37">(J387/86400) +25569</f>
        <v>41934.584502314814</v>
      </c>
    </row>
    <row r="388" spans="1:19" ht="117" x14ac:dyDescent="0.4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26">
        <f t="shared" si="34"/>
        <v>100.16666666666667</v>
      </c>
      <c r="O388" s="3">
        <f t="shared" si="33"/>
        <v>46.230769230769234</v>
      </c>
      <c r="P388" s="3" t="s">
        <v>8269</v>
      </c>
      <c r="Q388" s="3" t="str">
        <f t="shared" si="35"/>
        <v>film &amp; video</v>
      </c>
      <c r="R388" s="3" t="str">
        <f t="shared" si="36"/>
        <v>documentary</v>
      </c>
      <c r="S388" s="24">
        <f t="shared" si="37"/>
        <v>42211.951284722221</v>
      </c>
    </row>
    <row r="389" spans="1:19" ht="117" x14ac:dyDescent="0.4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26">
        <f t="shared" si="34"/>
        <v>213.98947368421051</v>
      </c>
      <c r="O389" s="3">
        <f t="shared" si="33"/>
        <v>144.69039145907473</v>
      </c>
      <c r="P389" s="3" t="s">
        <v>8269</v>
      </c>
      <c r="Q389" s="3" t="str">
        <f t="shared" si="35"/>
        <v>film &amp; video</v>
      </c>
      <c r="R389" s="3" t="str">
        <f t="shared" si="36"/>
        <v>documentary</v>
      </c>
      <c r="S389" s="24">
        <f t="shared" si="37"/>
        <v>42200.67659722222</v>
      </c>
    </row>
    <row r="390" spans="1:19" ht="117" x14ac:dyDescent="0.4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26">
        <f t="shared" si="34"/>
        <v>126.16000000000001</v>
      </c>
      <c r="O390" s="3">
        <f t="shared" si="33"/>
        <v>88.845070422535215</v>
      </c>
      <c r="P390" s="3" t="s">
        <v>8269</v>
      </c>
      <c r="Q390" s="3" t="str">
        <f t="shared" si="35"/>
        <v>film &amp; video</v>
      </c>
      <c r="R390" s="3" t="str">
        <f t="shared" si="36"/>
        <v>documentary</v>
      </c>
      <c r="S390" s="24">
        <f t="shared" si="37"/>
        <v>42549.076157407406</v>
      </c>
    </row>
    <row r="391" spans="1:19" ht="117" x14ac:dyDescent="0.4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26">
        <f t="shared" si="34"/>
        <v>181.53547058823528</v>
      </c>
      <c r="O391" s="3">
        <f t="shared" si="33"/>
        <v>81.75107284768211</v>
      </c>
      <c r="P391" s="3" t="s">
        <v>8269</v>
      </c>
      <c r="Q391" s="3" t="str">
        <f t="shared" si="35"/>
        <v>film &amp; video</v>
      </c>
      <c r="R391" s="3" t="str">
        <f t="shared" si="36"/>
        <v>documentary</v>
      </c>
      <c r="S391" s="24">
        <f t="shared" si="37"/>
        <v>41674.063078703708</v>
      </c>
    </row>
    <row r="392" spans="1:19" ht="117" x14ac:dyDescent="0.4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26">
        <f t="shared" si="34"/>
        <v>100</v>
      </c>
      <c r="O392" s="3">
        <f t="shared" si="33"/>
        <v>71.428571428571431</v>
      </c>
      <c r="P392" s="3" t="s">
        <v>8269</v>
      </c>
      <c r="Q392" s="3" t="str">
        <f t="shared" si="35"/>
        <v>film &amp; video</v>
      </c>
      <c r="R392" s="3" t="str">
        <f t="shared" si="36"/>
        <v>documentary</v>
      </c>
      <c r="S392" s="24">
        <f t="shared" si="37"/>
        <v>42112.036712962959</v>
      </c>
    </row>
    <row r="393" spans="1:19" ht="117" x14ac:dyDescent="0.4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26">
        <f t="shared" si="34"/>
        <v>100.61</v>
      </c>
      <c r="O393" s="3">
        <f t="shared" si="33"/>
        <v>104.25906735751295</v>
      </c>
      <c r="P393" s="3" t="s">
        <v>8269</v>
      </c>
      <c r="Q393" s="3" t="str">
        <f t="shared" si="35"/>
        <v>film &amp; video</v>
      </c>
      <c r="R393" s="3" t="str">
        <f t="shared" si="36"/>
        <v>documentary</v>
      </c>
      <c r="S393" s="24">
        <f t="shared" si="37"/>
        <v>40865.042256944442</v>
      </c>
    </row>
    <row r="394" spans="1:19" ht="117" x14ac:dyDescent="0.4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26">
        <f t="shared" si="34"/>
        <v>100.9027027027027</v>
      </c>
      <c r="O394" s="3">
        <f t="shared" si="33"/>
        <v>90.616504854368927</v>
      </c>
      <c r="P394" s="3" t="s">
        <v>8269</v>
      </c>
      <c r="Q394" s="3" t="str">
        <f t="shared" si="35"/>
        <v>film &amp; video</v>
      </c>
      <c r="R394" s="3" t="str">
        <f t="shared" si="36"/>
        <v>documentary</v>
      </c>
      <c r="S394" s="24">
        <f t="shared" si="37"/>
        <v>40763.717256944445</v>
      </c>
    </row>
    <row r="395" spans="1:19" ht="93.6" x14ac:dyDescent="0.4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26">
        <f t="shared" si="34"/>
        <v>110.446</v>
      </c>
      <c r="O395" s="3">
        <f t="shared" si="33"/>
        <v>157.33048433048432</v>
      </c>
      <c r="P395" s="3" t="s">
        <v>8269</v>
      </c>
      <c r="Q395" s="3" t="str">
        <f t="shared" si="35"/>
        <v>film &amp; video</v>
      </c>
      <c r="R395" s="3" t="str">
        <f t="shared" si="36"/>
        <v>documentary</v>
      </c>
      <c r="S395" s="24">
        <f t="shared" si="37"/>
        <v>41526.708935185183</v>
      </c>
    </row>
    <row r="396" spans="1:19" ht="117" x14ac:dyDescent="0.4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26">
        <f t="shared" si="34"/>
        <v>111.8936170212766</v>
      </c>
      <c r="O396" s="3">
        <f t="shared" si="33"/>
        <v>105.18</v>
      </c>
      <c r="P396" s="3" t="s">
        <v>8269</v>
      </c>
      <c r="Q396" s="3" t="str">
        <f t="shared" si="35"/>
        <v>film &amp; video</v>
      </c>
      <c r="R396" s="3" t="str">
        <f t="shared" si="36"/>
        <v>documentary</v>
      </c>
      <c r="S396" s="24">
        <f t="shared" si="37"/>
        <v>42417.818078703705</v>
      </c>
    </row>
    <row r="397" spans="1:19" ht="117" x14ac:dyDescent="0.4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26">
        <f t="shared" si="34"/>
        <v>108.04450000000001</v>
      </c>
      <c r="O397" s="3">
        <f t="shared" si="33"/>
        <v>58.719836956521746</v>
      </c>
      <c r="P397" s="3" t="s">
        <v>8269</v>
      </c>
      <c r="Q397" s="3" t="str">
        <f t="shared" si="35"/>
        <v>film &amp; video</v>
      </c>
      <c r="R397" s="3" t="str">
        <f t="shared" si="36"/>
        <v>documentary</v>
      </c>
      <c r="S397" s="24">
        <f t="shared" si="37"/>
        <v>40990.909259259257</v>
      </c>
    </row>
    <row r="398" spans="1:19" ht="117" x14ac:dyDescent="0.4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26">
        <f t="shared" si="34"/>
        <v>106.66666666666667</v>
      </c>
      <c r="O398" s="3">
        <f t="shared" si="33"/>
        <v>81.632653061224488</v>
      </c>
      <c r="P398" s="3" t="s">
        <v>8269</v>
      </c>
      <c r="Q398" s="3" t="str">
        <f t="shared" si="35"/>
        <v>film &amp; video</v>
      </c>
      <c r="R398" s="3" t="str">
        <f t="shared" si="36"/>
        <v>documentary</v>
      </c>
      <c r="S398" s="24">
        <f t="shared" si="37"/>
        <v>41082.564884259264</v>
      </c>
    </row>
    <row r="399" spans="1:19" ht="140.4" x14ac:dyDescent="0.4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26">
        <f t="shared" si="34"/>
        <v>103.90027322404372</v>
      </c>
      <c r="O399" s="3">
        <f t="shared" si="33"/>
        <v>56.460043668122275</v>
      </c>
      <c r="P399" s="3" t="s">
        <v>8269</v>
      </c>
      <c r="Q399" s="3" t="str">
        <f t="shared" si="35"/>
        <v>film &amp; video</v>
      </c>
      <c r="R399" s="3" t="str">
        <f t="shared" si="36"/>
        <v>documentary</v>
      </c>
      <c r="S399" s="24">
        <f t="shared" si="37"/>
        <v>40379.776435185187</v>
      </c>
    </row>
    <row r="400" spans="1:19" ht="117" x14ac:dyDescent="0.4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26">
        <f t="shared" si="34"/>
        <v>125.16000000000001</v>
      </c>
      <c r="O400" s="3">
        <f t="shared" si="33"/>
        <v>140.1044776119403</v>
      </c>
      <c r="P400" s="3" t="s">
        <v>8269</v>
      </c>
      <c r="Q400" s="3" t="str">
        <f t="shared" si="35"/>
        <v>film &amp; video</v>
      </c>
      <c r="R400" s="3" t="str">
        <f t="shared" si="36"/>
        <v>documentary</v>
      </c>
      <c r="S400" s="24">
        <f t="shared" si="37"/>
        <v>42078.793124999997</v>
      </c>
    </row>
    <row r="401" spans="1:19" ht="140.4" x14ac:dyDescent="0.4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26">
        <f t="shared" si="34"/>
        <v>106.80499999999999</v>
      </c>
      <c r="O401" s="3">
        <f t="shared" si="33"/>
        <v>224.85263157894738</v>
      </c>
      <c r="P401" s="3" t="s">
        <v>8269</v>
      </c>
      <c r="Q401" s="3" t="str">
        <f t="shared" si="35"/>
        <v>film &amp; video</v>
      </c>
      <c r="R401" s="3" t="str">
        <f t="shared" si="36"/>
        <v>documentary</v>
      </c>
      <c r="S401" s="24">
        <f t="shared" si="37"/>
        <v>42687.875775462962</v>
      </c>
    </row>
    <row r="402" spans="1:19" ht="93.6" x14ac:dyDescent="0.4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26">
        <f t="shared" si="34"/>
        <v>112.30249999999999</v>
      </c>
      <c r="O402" s="3">
        <f t="shared" ref="O402:O421" si="38">E402/L402</f>
        <v>181.13306451612902</v>
      </c>
      <c r="P402" s="3" t="s">
        <v>8269</v>
      </c>
      <c r="Q402" s="3" t="str">
        <f t="shared" si="35"/>
        <v>film &amp; video</v>
      </c>
      <c r="R402" s="3" t="str">
        <f t="shared" si="36"/>
        <v>documentary</v>
      </c>
      <c r="S402" s="24">
        <f t="shared" si="37"/>
        <v>41745.635960648149</v>
      </c>
    </row>
    <row r="403" spans="1:19" ht="140.4" x14ac:dyDescent="0.4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26">
        <f t="shared" si="34"/>
        <v>103.812</v>
      </c>
      <c r="O403" s="3">
        <f t="shared" si="38"/>
        <v>711.04109589041093</v>
      </c>
      <c r="P403" s="3" t="s">
        <v>8269</v>
      </c>
      <c r="Q403" s="3" t="str">
        <f t="shared" si="35"/>
        <v>film &amp; video</v>
      </c>
      <c r="R403" s="3" t="str">
        <f t="shared" si="36"/>
        <v>documentary</v>
      </c>
      <c r="S403" s="24">
        <f t="shared" si="37"/>
        <v>40732.842245370368</v>
      </c>
    </row>
    <row r="404" spans="1:19" ht="140.4" x14ac:dyDescent="0.4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26">
        <f t="shared" si="34"/>
        <v>141.65</v>
      </c>
      <c r="O404" s="3">
        <f t="shared" si="38"/>
        <v>65.883720930232556</v>
      </c>
      <c r="P404" s="3" t="s">
        <v>8269</v>
      </c>
      <c r="Q404" s="3" t="str">
        <f t="shared" si="35"/>
        <v>film &amp; video</v>
      </c>
      <c r="R404" s="3" t="str">
        <f t="shared" si="36"/>
        <v>documentary</v>
      </c>
      <c r="S404" s="24">
        <f t="shared" si="37"/>
        <v>42292.539548611108</v>
      </c>
    </row>
    <row r="405" spans="1:19" ht="117" x14ac:dyDescent="0.4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26">
        <f t="shared" si="34"/>
        <v>105.25999999999999</v>
      </c>
      <c r="O405" s="3">
        <f t="shared" si="38"/>
        <v>75.185714285714283</v>
      </c>
      <c r="P405" s="3" t="s">
        <v>8269</v>
      </c>
      <c r="Q405" s="3" t="str">
        <f t="shared" si="35"/>
        <v>film &amp; video</v>
      </c>
      <c r="R405" s="3" t="str">
        <f t="shared" si="36"/>
        <v>documentary</v>
      </c>
      <c r="S405" s="24">
        <f t="shared" si="37"/>
        <v>40718.310659722221</v>
      </c>
    </row>
    <row r="406" spans="1:19" ht="117" x14ac:dyDescent="0.4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26">
        <f t="shared" si="34"/>
        <v>103.09142857142857</v>
      </c>
      <c r="O406" s="3">
        <f t="shared" si="38"/>
        <v>133.14391143911439</v>
      </c>
      <c r="P406" s="3" t="s">
        <v>8269</v>
      </c>
      <c r="Q406" s="3" t="str">
        <f t="shared" si="35"/>
        <v>film &amp; video</v>
      </c>
      <c r="R406" s="3" t="str">
        <f t="shared" si="36"/>
        <v>documentary</v>
      </c>
      <c r="S406" s="24">
        <f t="shared" si="37"/>
        <v>41646.628032407403</v>
      </c>
    </row>
    <row r="407" spans="1:19" ht="93.6" x14ac:dyDescent="0.4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26">
        <f t="shared" si="34"/>
        <v>107.65957446808511</v>
      </c>
      <c r="O407" s="3">
        <f t="shared" si="38"/>
        <v>55.2</v>
      </c>
      <c r="P407" s="3" t="s">
        <v>8269</v>
      </c>
      <c r="Q407" s="3" t="str">
        <f t="shared" si="35"/>
        <v>film &amp; video</v>
      </c>
      <c r="R407" s="3" t="str">
        <f t="shared" si="36"/>
        <v>documentary</v>
      </c>
      <c r="S407" s="24">
        <f t="shared" si="37"/>
        <v>41674.08494212963</v>
      </c>
    </row>
    <row r="408" spans="1:19" ht="117" x14ac:dyDescent="0.4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26">
        <f t="shared" si="34"/>
        <v>107.70464285714286</v>
      </c>
      <c r="O408" s="3">
        <f t="shared" si="38"/>
        <v>86.163714285714292</v>
      </c>
      <c r="P408" s="3" t="s">
        <v>8269</v>
      </c>
      <c r="Q408" s="3" t="str">
        <f t="shared" si="35"/>
        <v>film &amp; video</v>
      </c>
      <c r="R408" s="3" t="str">
        <f t="shared" si="36"/>
        <v>documentary</v>
      </c>
      <c r="S408" s="24">
        <f t="shared" si="37"/>
        <v>40638.162465277775</v>
      </c>
    </row>
    <row r="409" spans="1:19" ht="117" x14ac:dyDescent="0.4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26">
        <f t="shared" si="34"/>
        <v>101.55000000000001</v>
      </c>
      <c r="O409" s="3">
        <f t="shared" si="38"/>
        <v>92.318181818181813</v>
      </c>
      <c r="P409" s="3" t="s">
        <v>8269</v>
      </c>
      <c r="Q409" s="3" t="str">
        <f t="shared" si="35"/>
        <v>film &amp; video</v>
      </c>
      <c r="R409" s="3" t="str">
        <f t="shared" si="36"/>
        <v>documentary</v>
      </c>
      <c r="S409" s="24">
        <f t="shared" si="37"/>
        <v>40806.870949074073</v>
      </c>
    </row>
    <row r="410" spans="1:19" ht="93.6" x14ac:dyDescent="0.4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26">
        <f t="shared" si="34"/>
        <v>101.43766666666667</v>
      </c>
      <c r="O410" s="3">
        <f t="shared" si="38"/>
        <v>160.16473684210527</v>
      </c>
      <c r="P410" s="3" t="s">
        <v>8269</v>
      </c>
      <c r="Q410" s="3" t="str">
        <f t="shared" si="35"/>
        <v>film &amp; video</v>
      </c>
      <c r="R410" s="3" t="str">
        <f t="shared" si="36"/>
        <v>documentary</v>
      </c>
      <c r="S410" s="24">
        <f t="shared" si="37"/>
        <v>41543.735995370371</v>
      </c>
    </row>
    <row r="411" spans="1:19" ht="117" x14ac:dyDescent="0.4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26">
        <f t="shared" si="34"/>
        <v>136.80000000000001</v>
      </c>
      <c r="O411" s="3">
        <f t="shared" si="38"/>
        <v>45.6</v>
      </c>
      <c r="P411" s="3" t="s">
        <v>8269</v>
      </c>
      <c r="Q411" s="3" t="str">
        <f t="shared" si="35"/>
        <v>film &amp; video</v>
      </c>
      <c r="R411" s="3" t="str">
        <f t="shared" si="36"/>
        <v>documentary</v>
      </c>
      <c r="S411" s="24">
        <f t="shared" si="37"/>
        <v>42543.862777777773</v>
      </c>
    </row>
    <row r="412" spans="1:19" ht="117" x14ac:dyDescent="0.4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26">
        <f t="shared" si="34"/>
        <v>128.29999999999998</v>
      </c>
      <c r="O412" s="3">
        <f t="shared" si="38"/>
        <v>183.28571428571428</v>
      </c>
      <c r="P412" s="3" t="s">
        <v>8269</v>
      </c>
      <c r="Q412" s="3" t="str">
        <f t="shared" si="35"/>
        <v>film &amp; video</v>
      </c>
      <c r="R412" s="3" t="str">
        <f t="shared" si="36"/>
        <v>documentary</v>
      </c>
      <c r="S412" s="24">
        <f t="shared" si="37"/>
        <v>42113.981446759259</v>
      </c>
    </row>
    <row r="413" spans="1:19" ht="117" x14ac:dyDescent="0.4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26">
        <f t="shared" si="34"/>
        <v>101.05</v>
      </c>
      <c r="O413" s="3">
        <f t="shared" si="38"/>
        <v>125.78838174273859</v>
      </c>
      <c r="P413" s="3" t="s">
        <v>8269</v>
      </c>
      <c r="Q413" s="3" t="str">
        <f t="shared" si="35"/>
        <v>film &amp; video</v>
      </c>
      <c r="R413" s="3" t="str">
        <f t="shared" si="36"/>
        <v>documentary</v>
      </c>
      <c r="S413" s="24">
        <f t="shared" si="37"/>
        <v>41598.17597222222</v>
      </c>
    </row>
    <row r="414" spans="1:19" ht="117" x14ac:dyDescent="0.4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26">
        <f t="shared" si="34"/>
        <v>126.84</v>
      </c>
      <c r="O414" s="3">
        <f t="shared" si="38"/>
        <v>57.654545454545456</v>
      </c>
      <c r="P414" s="3" t="s">
        <v>8269</v>
      </c>
      <c r="Q414" s="3" t="str">
        <f t="shared" si="35"/>
        <v>film &amp; video</v>
      </c>
      <c r="R414" s="3" t="str">
        <f t="shared" si="36"/>
        <v>documentary</v>
      </c>
      <c r="S414" s="24">
        <f t="shared" si="37"/>
        <v>41099.742800925924</v>
      </c>
    </row>
    <row r="415" spans="1:19" ht="117" x14ac:dyDescent="0.4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26">
        <f t="shared" si="34"/>
        <v>105.0859375</v>
      </c>
      <c r="O415" s="3">
        <f t="shared" si="38"/>
        <v>78.660818713450297</v>
      </c>
      <c r="P415" s="3" t="s">
        <v>8269</v>
      </c>
      <c r="Q415" s="3" t="str">
        <f t="shared" si="35"/>
        <v>film &amp; video</v>
      </c>
      <c r="R415" s="3" t="str">
        <f t="shared" si="36"/>
        <v>documentary</v>
      </c>
      <c r="S415" s="24">
        <f t="shared" si="37"/>
        <v>41079.877442129626</v>
      </c>
    </row>
    <row r="416" spans="1:19" ht="117" x14ac:dyDescent="0.4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26">
        <f t="shared" si="34"/>
        <v>102.85405405405406</v>
      </c>
      <c r="O416" s="3">
        <f t="shared" si="38"/>
        <v>91.480769230769226</v>
      </c>
      <c r="P416" s="3" t="s">
        <v>8269</v>
      </c>
      <c r="Q416" s="3" t="str">
        <f t="shared" si="35"/>
        <v>film &amp; video</v>
      </c>
      <c r="R416" s="3" t="str">
        <f t="shared" si="36"/>
        <v>documentary</v>
      </c>
      <c r="S416" s="24">
        <f t="shared" si="37"/>
        <v>41529.063252314816</v>
      </c>
    </row>
    <row r="417" spans="1:19" ht="140.4" x14ac:dyDescent="0.4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26">
        <f t="shared" si="34"/>
        <v>102.14714285714285</v>
      </c>
      <c r="O417" s="3">
        <f t="shared" si="38"/>
        <v>68.09809523809524</v>
      </c>
      <c r="P417" s="3" t="s">
        <v>8269</v>
      </c>
      <c r="Q417" s="3" t="str">
        <f t="shared" si="35"/>
        <v>film &amp; video</v>
      </c>
      <c r="R417" s="3" t="str">
        <f t="shared" si="36"/>
        <v>documentary</v>
      </c>
      <c r="S417" s="24">
        <f t="shared" si="37"/>
        <v>41904.851875</v>
      </c>
    </row>
    <row r="418" spans="1:19" ht="93.6" x14ac:dyDescent="0.4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26">
        <f t="shared" si="34"/>
        <v>120.21700000000001</v>
      </c>
      <c r="O418" s="3">
        <f t="shared" si="38"/>
        <v>48.086800000000004</v>
      </c>
      <c r="P418" s="3" t="s">
        <v>8269</v>
      </c>
      <c r="Q418" s="3" t="str">
        <f t="shared" si="35"/>
        <v>film &amp; video</v>
      </c>
      <c r="R418" s="3" t="str">
        <f t="shared" si="36"/>
        <v>documentary</v>
      </c>
      <c r="S418" s="24">
        <f t="shared" si="37"/>
        <v>41648.396192129629</v>
      </c>
    </row>
    <row r="419" spans="1:19" ht="117" x14ac:dyDescent="0.4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26">
        <f t="shared" si="34"/>
        <v>100.24761904761905</v>
      </c>
      <c r="O419" s="3">
        <f t="shared" si="38"/>
        <v>202.42307692307693</v>
      </c>
      <c r="P419" s="3" t="s">
        <v>8269</v>
      </c>
      <c r="Q419" s="3" t="str">
        <f t="shared" si="35"/>
        <v>film &amp; video</v>
      </c>
      <c r="R419" s="3" t="str">
        <f t="shared" si="36"/>
        <v>documentary</v>
      </c>
      <c r="S419" s="24">
        <f t="shared" si="37"/>
        <v>41360.970601851848</v>
      </c>
    </row>
    <row r="420" spans="1:19" ht="140.4" x14ac:dyDescent="0.4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26">
        <f t="shared" si="34"/>
        <v>100.63392857142857</v>
      </c>
      <c r="O420" s="3">
        <f t="shared" si="38"/>
        <v>216.75</v>
      </c>
      <c r="P420" s="3" t="s">
        <v>8269</v>
      </c>
      <c r="Q420" s="3" t="str">
        <f t="shared" si="35"/>
        <v>film &amp; video</v>
      </c>
      <c r="R420" s="3" t="str">
        <f t="shared" si="36"/>
        <v>documentary</v>
      </c>
      <c r="S420" s="24">
        <f t="shared" si="37"/>
        <v>42178.282372685186</v>
      </c>
    </row>
    <row r="421" spans="1:19" ht="117" x14ac:dyDescent="0.4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26">
        <f t="shared" si="34"/>
        <v>100.4375</v>
      </c>
      <c r="O421" s="3">
        <f t="shared" si="38"/>
        <v>110.06849315068493</v>
      </c>
      <c r="P421" s="3" t="s">
        <v>8269</v>
      </c>
      <c r="Q421" s="3" t="str">
        <f t="shared" si="35"/>
        <v>film &amp; video</v>
      </c>
      <c r="R421" s="3" t="str">
        <f t="shared" si="36"/>
        <v>documentary</v>
      </c>
      <c r="S421" s="24">
        <f t="shared" si="37"/>
        <v>41394.842442129629</v>
      </c>
    </row>
    <row r="422" spans="1:19" ht="117" x14ac:dyDescent="0.4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26">
        <f t="shared" si="34"/>
        <v>0.43939393939393934</v>
      </c>
      <c r="P422" s="3" t="s">
        <v>8270</v>
      </c>
      <c r="Q422" s="3" t="str">
        <f t="shared" si="35"/>
        <v>film &amp; video</v>
      </c>
      <c r="R422" s="3" t="str">
        <f t="shared" si="36"/>
        <v>animation</v>
      </c>
      <c r="S422" s="24">
        <f t="shared" si="37"/>
        <v>41682.23646990741</v>
      </c>
    </row>
    <row r="423" spans="1:19" ht="117" x14ac:dyDescent="0.4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26">
        <f t="shared" si="34"/>
        <v>2.0066666666666668</v>
      </c>
      <c r="P423" s="3" t="s">
        <v>8270</v>
      </c>
      <c r="Q423" s="3" t="str">
        <f t="shared" si="35"/>
        <v>film &amp; video</v>
      </c>
      <c r="R423" s="3" t="str">
        <f t="shared" si="36"/>
        <v>animation</v>
      </c>
      <c r="S423" s="24">
        <f t="shared" si="37"/>
        <v>42177.491388888884</v>
      </c>
    </row>
    <row r="424" spans="1:19" ht="117" x14ac:dyDescent="0.4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26">
        <f t="shared" si="34"/>
        <v>1.075</v>
      </c>
      <c r="P424" s="3" t="s">
        <v>8270</v>
      </c>
      <c r="Q424" s="3" t="str">
        <f t="shared" si="35"/>
        <v>film &amp; video</v>
      </c>
      <c r="R424" s="3" t="str">
        <f t="shared" si="36"/>
        <v>animation</v>
      </c>
      <c r="S424" s="24">
        <f t="shared" si="37"/>
        <v>41863.260381944448</v>
      </c>
    </row>
    <row r="425" spans="1:19" ht="117" x14ac:dyDescent="0.4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26">
        <f t="shared" si="34"/>
        <v>0.76500000000000001</v>
      </c>
      <c r="P425" s="3" t="s">
        <v>8270</v>
      </c>
      <c r="Q425" s="3" t="str">
        <f t="shared" si="35"/>
        <v>film &amp; video</v>
      </c>
      <c r="R425" s="3" t="str">
        <f t="shared" si="36"/>
        <v>animation</v>
      </c>
      <c r="S425" s="24">
        <f t="shared" si="37"/>
        <v>41400.92627314815</v>
      </c>
    </row>
    <row r="426" spans="1:19" ht="117" x14ac:dyDescent="0.4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26">
        <f t="shared" si="34"/>
        <v>6.7966666666666677</v>
      </c>
      <c r="P426" s="3" t="s">
        <v>8270</v>
      </c>
      <c r="Q426" s="3" t="str">
        <f t="shared" si="35"/>
        <v>film &amp; video</v>
      </c>
      <c r="R426" s="3" t="str">
        <f t="shared" si="36"/>
        <v>animation</v>
      </c>
      <c r="S426" s="24">
        <f t="shared" si="37"/>
        <v>40934.376145833332</v>
      </c>
    </row>
    <row r="427" spans="1:19" ht="117" x14ac:dyDescent="0.4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26">
        <f t="shared" si="34"/>
        <v>1.2E-2</v>
      </c>
      <c r="P427" s="3" t="s">
        <v>8270</v>
      </c>
      <c r="Q427" s="3" t="str">
        <f t="shared" si="35"/>
        <v>film &amp; video</v>
      </c>
      <c r="R427" s="3" t="str">
        <f t="shared" si="36"/>
        <v>animation</v>
      </c>
      <c r="S427" s="24">
        <f t="shared" si="37"/>
        <v>42275.861157407402</v>
      </c>
    </row>
    <row r="428" spans="1:19" ht="117" x14ac:dyDescent="0.4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26">
        <f t="shared" si="34"/>
        <v>1.3299999999999998</v>
      </c>
      <c r="P428" s="3" t="s">
        <v>8270</v>
      </c>
      <c r="Q428" s="3" t="str">
        <f t="shared" si="35"/>
        <v>film &amp; video</v>
      </c>
      <c r="R428" s="3" t="str">
        <f t="shared" si="36"/>
        <v>animation</v>
      </c>
      <c r="S428" s="24">
        <f t="shared" si="37"/>
        <v>42400.711967592593</v>
      </c>
    </row>
    <row r="429" spans="1:19" ht="140.4" x14ac:dyDescent="0.4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26">
        <f t="shared" si="34"/>
        <v>0</v>
      </c>
      <c r="P429" s="3" t="s">
        <v>8270</v>
      </c>
      <c r="Q429" s="3" t="str">
        <f t="shared" si="35"/>
        <v>film &amp; video</v>
      </c>
      <c r="R429" s="3" t="str">
        <f t="shared" si="36"/>
        <v>animation</v>
      </c>
      <c r="S429" s="24">
        <f t="shared" si="37"/>
        <v>42285.90902777778</v>
      </c>
    </row>
    <row r="430" spans="1:19" ht="70.2" x14ac:dyDescent="0.4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26">
        <f t="shared" si="34"/>
        <v>5.6333333333333329</v>
      </c>
      <c r="P430" s="3" t="s">
        <v>8270</v>
      </c>
      <c r="Q430" s="3" t="str">
        <f t="shared" si="35"/>
        <v>film &amp; video</v>
      </c>
      <c r="R430" s="3" t="str">
        <f t="shared" si="36"/>
        <v>animation</v>
      </c>
      <c r="S430" s="24">
        <f t="shared" si="37"/>
        <v>41778.766724537039</v>
      </c>
    </row>
    <row r="431" spans="1:19" ht="163.80000000000001" x14ac:dyDescent="0.4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26">
        <f t="shared" si="34"/>
        <v>0</v>
      </c>
      <c r="P431" s="3" t="s">
        <v>8270</v>
      </c>
      <c r="Q431" s="3" t="str">
        <f t="shared" si="35"/>
        <v>film &amp; video</v>
      </c>
      <c r="R431" s="3" t="str">
        <f t="shared" si="36"/>
        <v>animation</v>
      </c>
      <c r="S431" s="24">
        <f t="shared" si="37"/>
        <v>40070.901412037041</v>
      </c>
    </row>
    <row r="432" spans="1:19" ht="93.6" x14ac:dyDescent="0.4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26">
        <f t="shared" si="34"/>
        <v>2.4</v>
      </c>
      <c r="P432" s="3" t="s">
        <v>8270</v>
      </c>
      <c r="Q432" s="3" t="str">
        <f t="shared" si="35"/>
        <v>film &amp; video</v>
      </c>
      <c r="R432" s="3" t="str">
        <f t="shared" si="36"/>
        <v>animation</v>
      </c>
      <c r="S432" s="24">
        <f t="shared" si="37"/>
        <v>41513.107256944444</v>
      </c>
    </row>
    <row r="433" spans="1:19" ht="117" x14ac:dyDescent="0.4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26">
        <f t="shared" si="34"/>
        <v>13.833333333333334</v>
      </c>
      <c r="P433" s="3" t="s">
        <v>8270</v>
      </c>
      <c r="Q433" s="3" t="str">
        <f t="shared" si="35"/>
        <v>film &amp; video</v>
      </c>
      <c r="R433" s="3" t="str">
        <f t="shared" si="36"/>
        <v>animation</v>
      </c>
      <c r="S433" s="24">
        <f t="shared" si="37"/>
        <v>42526.871331018519</v>
      </c>
    </row>
    <row r="434" spans="1:19" ht="117" x14ac:dyDescent="0.4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26">
        <f t="shared" si="34"/>
        <v>9.5</v>
      </c>
      <c r="P434" s="3" t="s">
        <v>8270</v>
      </c>
      <c r="Q434" s="3" t="str">
        <f t="shared" si="35"/>
        <v>film &amp; video</v>
      </c>
      <c r="R434" s="3" t="str">
        <f t="shared" si="36"/>
        <v>animation</v>
      </c>
      <c r="S434" s="24">
        <f t="shared" si="37"/>
        <v>42238.726631944446</v>
      </c>
    </row>
    <row r="435" spans="1:19" ht="187.2" x14ac:dyDescent="0.4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26">
        <f t="shared" si="34"/>
        <v>0</v>
      </c>
      <c r="P435" s="3" t="s">
        <v>8270</v>
      </c>
      <c r="Q435" s="3" t="str">
        <f t="shared" si="35"/>
        <v>film &amp; video</v>
      </c>
      <c r="R435" s="3" t="str">
        <f t="shared" si="36"/>
        <v>animation</v>
      </c>
      <c r="S435" s="24">
        <f t="shared" si="37"/>
        <v>42228.629884259259</v>
      </c>
    </row>
    <row r="436" spans="1:19" ht="117" x14ac:dyDescent="0.4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26">
        <f t="shared" si="34"/>
        <v>5</v>
      </c>
      <c r="P436" s="3" t="s">
        <v>8270</v>
      </c>
      <c r="Q436" s="3" t="str">
        <f t="shared" si="35"/>
        <v>film &amp; video</v>
      </c>
      <c r="R436" s="3" t="str">
        <f t="shared" si="36"/>
        <v>animation</v>
      </c>
      <c r="S436" s="24">
        <f t="shared" si="37"/>
        <v>41576.834513888891</v>
      </c>
    </row>
    <row r="437" spans="1:19" ht="117" x14ac:dyDescent="0.4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26">
        <f t="shared" si="34"/>
        <v>2.7272727272727275E-3</v>
      </c>
      <c r="P437" s="3" t="s">
        <v>8270</v>
      </c>
      <c r="Q437" s="3" t="str">
        <f t="shared" si="35"/>
        <v>film &amp; video</v>
      </c>
      <c r="R437" s="3" t="str">
        <f t="shared" si="36"/>
        <v>animation</v>
      </c>
      <c r="S437" s="24">
        <f t="shared" si="37"/>
        <v>41500.747453703705</v>
      </c>
    </row>
    <row r="438" spans="1:19" ht="140.4" x14ac:dyDescent="0.4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26">
        <f t="shared" si="34"/>
        <v>0</v>
      </c>
      <c r="P438" s="3" t="s">
        <v>8270</v>
      </c>
      <c r="Q438" s="3" t="str">
        <f t="shared" si="35"/>
        <v>film &amp; video</v>
      </c>
      <c r="R438" s="3" t="str">
        <f t="shared" si="36"/>
        <v>animation</v>
      </c>
      <c r="S438" s="24">
        <f t="shared" si="37"/>
        <v>41456.36241898148</v>
      </c>
    </row>
    <row r="439" spans="1:19" ht="117" x14ac:dyDescent="0.4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26">
        <f t="shared" si="34"/>
        <v>0</v>
      </c>
      <c r="P439" s="3" t="s">
        <v>8270</v>
      </c>
      <c r="Q439" s="3" t="str">
        <f t="shared" si="35"/>
        <v>film &amp; video</v>
      </c>
      <c r="R439" s="3" t="str">
        <f t="shared" si="36"/>
        <v>animation</v>
      </c>
      <c r="S439" s="24">
        <f t="shared" si="37"/>
        <v>42591.31858796296</v>
      </c>
    </row>
    <row r="440" spans="1:19" ht="117" x14ac:dyDescent="0.4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26">
        <f t="shared" si="34"/>
        <v>9.379999999999999</v>
      </c>
      <c r="P440" s="3" t="s">
        <v>8270</v>
      </c>
      <c r="Q440" s="3" t="str">
        <f t="shared" si="35"/>
        <v>film &amp; video</v>
      </c>
      <c r="R440" s="3" t="str">
        <f t="shared" si="36"/>
        <v>animation</v>
      </c>
      <c r="S440" s="24">
        <f t="shared" si="37"/>
        <v>42296.261087962965</v>
      </c>
    </row>
    <row r="441" spans="1:19" ht="117" x14ac:dyDescent="0.4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26">
        <f t="shared" si="34"/>
        <v>0</v>
      </c>
      <c r="P441" s="3" t="s">
        <v>8270</v>
      </c>
      <c r="Q441" s="3" t="str">
        <f t="shared" si="35"/>
        <v>film &amp; video</v>
      </c>
      <c r="R441" s="3" t="str">
        <f t="shared" si="36"/>
        <v>animation</v>
      </c>
      <c r="S441" s="24">
        <f t="shared" si="37"/>
        <v>41919.761782407411</v>
      </c>
    </row>
    <row r="442" spans="1:19" ht="93.6" x14ac:dyDescent="0.4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26">
        <f t="shared" si="34"/>
        <v>0.1</v>
      </c>
      <c r="P442" s="3" t="s">
        <v>8270</v>
      </c>
      <c r="Q442" s="3" t="str">
        <f t="shared" si="35"/>
        <v>film &amp; video</v>
      </c>
      <c r="R442" s="3" t="str">
        <f t="shared" si="36"/>
        <v>animation</v>
      </c>
      <c r="S442" s="24">
        <f t="shared" si="37"/>
        <v>42423.985567129625</v>
      </c>
    </row>
    <row r="443" spans="1:19" ht="117" x14ac:dyDescent="0.4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26">
        <f t="shared" si="34"/>
        <v>0</v>
      </c>
      <c r="P443" s="3" t="s">
        <v>8270</v>
      </c>
      <c r="Q443" s="3" t="str">
        <f t="shared" si="35"/>
        <v>film &amp; video</v>
      </c>
      <c r="R443" s="3" t="str">
        <f t="shared" si="36"/>
        <v>animation</v>
      </c>
      <c r="S443" s="24">
        <f t="shared" si="37"/>
        <v>41550.793935185182</v>
      </c>
    </row>
    <row r="444" spans="1:19" x14ac:dyDescent="0.4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26">
        <f t="shared" si="34"/>
        <v>39.358823529411765</v>
      </c>
      <c r="P444" s="3" t="s">
        <v>8270</v>
      </c>
      <c r="Q444" s="3" t="str">
        <f t="shared" si="35"/>
        <v>film &amp; video</v>
      </c>
      <c r="R444" s="3" t="str">
        <f t="shared" si="36"/>
        <v>animation</v>
      </c>
      <c r="S444" s="24">
        <f t="shared" si="37"/>
        <v>42024.888692129629</v>
      </c>
    </row>
    <row r="445" spans="1:19" ht="117" x14ac:dyDescent="0.4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26">
        <f t="shared" si="34"/>
        <v>0.1</v>
      </c>
      <c r="P445" s="3" t="s">
        <v>8270</v>
      </c>
      <c r="Q445" s="3" t="str">
        <f t="shared" si="35"/>
        <v>film &amp; video</v>
      </c>
      <c r="R445" s="3" t="str">
        <f t="shared" si="36"/>
        <v>animation</v>
      </c>
      <c r="S445" s="24">
        <f t="shared" si="37"/>
        <v>41650.015057870369</v>
      </c>
    </row>
    <row r="446" spans="1:19" ht="93.6" x14ac:dyDescent="0.4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26">
        <f t="shared" si="34"/>
        <v>5</v>
      </c>
      <c r="P446" s="3" t="s">
        <v>8270</v>
      </c>
      <c r="Q446" s="3" t="str">
        <f t="shared" si="35"/>
        <v>film &amp; video</v>
      </c>
      <c r="R446" s="3" t="str">
        <f t="shared" si="36"/>
        <v>animation</v>
      </c>
      <c r="S446" s="24">
        <f t="shared" si="37"/>
        <v>40894.906956018516</v>
      </c>
    </row>
    <row r="447" spans="1:19" ht="117" x14ac:dyDescent="0.4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26">
        <f t="shared" si="34"/>
        <v>3.3333333333333335E-3</v>
      </c>
      <c r="P447" s="3" t="s">
        <v>8270</v>
      </c>
      <c r="Q447" s="3" t="str">
        <f t="shared" si="35"/>
        <v>film &amp; video</v>
      </c>
      <c r="R447" s="3" t="str">
        <f t="shared" si="36"/>
        <v>animation</v>
      </c>
      <c r="S447" s="24">
        <f t="shared" si="37"/>
        <v>42130.335358796292</v>
      </c>
    </row>
    <row r="448" spans="1:19" ht="117" x14ac:dyDescent="0.4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26">
        <f t="shared" si="34"/>
        <v>7.2952380952380951</v>
      </c>
      <c r="P448" s="3" t="s">
        <v>8270</v>
      </c>
      <c r="Q448" s="3" t="str">
        <f t="shared" si="35"/>
        <v>film &amp; video</v>
      </c>
      <c r="R448" s="3" t="str">
        <f t="shared" si="36"/>
        <v>animation</v>
      </c>
      <c r="S448" s="24">
        <f t="shared" si="37"/>
        <v>42037.083564814813</v>
      </c>
    </row>
    <row r="449" spans="1:19" ht="140.4" x14ac:dyDescent="0.4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26">
        <f t="shared" si="34"/>
        <v>1.6666666666666666E-2</v>
      </c>
      <c r="P449" s="3" t="s">
        <v>8270</v>
      </c>
      <c r="Q449" s="3" t="str">
        <f t="shared" si="35"/>
        <v>film &amp; video</v>
      </c>
      <c r="R449" s="3" t="str">
        <f t="shared" si="36"/>
        <v>animation</v>
      </c>
      <c r="S449" s="24">
        <f t="shared" si="37"/>
        <v>41331.555127314816</v>
      </c>
    </row>
    <row r="450" spans="1:19" ht="117" x14ac:dyDescent="0.4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26">
        <f t="shared" ref="N450:N513" si="39">E450/D450*100</f>
        <v>3.2804000000000002</v>
      </c>
      <c r="P450" s="3" t="s">
        <v>8270</v>
      </c>
      <c r="Q450" s="3" t="str">
        <f t="shared" si="35"/>
        <v>film &amp; video</v>
      </c>
      <c r="R450" s="3" t="str">
        <f t="shared" si="36"/>
        <v>animation</v>
      </c>
      <c r="S450" s="24">
        <f t="shared" si="37"/>
        <v>41753.758043981477</v>
      </c>
    </row>
    <row r="451" spans="1:19" ht="140.4" x14ac:dyDescent="0.4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26">
        <f t="shared" si="39"/>
        <v>2.25</v>
      </c>
      <c r="P451" s="3" t="s">
        <v>8270</v>
      </c>
      <c r="Q451" s="3" t="str">
        <f t="shared" ref="Q451:Q514" si="40">LEFT(P:P,SEARCH("/",P:P,1)-1)</f>
        <v>film &amp; video</v>
      </c>
      <c r="R451" s="3" t="str">
        <f t="shared" ref="R451:R514" si="41">RIGHT(P:P, LEN(P:P) - FIND("/", P:P))</f>
        <v>animation</v>
      </c>
      <c r="S451" s="24">
        <f t="shared" ref="S451:S514" si="42">(J451/86400) +25569</f>
        <v>41534.568113425928</v>
      </c>
    </row>
    <row r="452" spans="1:19" ht="117" x14ac:dyDescent="0.4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26">
        <f t="shared" si="39"/>
        <v>0.79200000000000004</v>
      </c>
      <c r="P452" s="3" t="s">
        <v>8270</v>
      </c>
      <c r="Q452" s="3" t="str">
        <f t="shared" si="40"/>
        <v>film &amp; video</v>
      </c>
      <c r="R452" s="3" t="str">
        <f t="shared" si="41"/>
        <v>animation</v>
      </c>
      <c r="S452" s="24">
        <f t="shared" si="42"/>
        <v>41654.946759259255</v>
      </c>
    </row>
    <row r="453" spans="1:19" ht="140.4" x14ac:dyDescent="0.4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26">
        <f t="shared" si="39"/>
        <v>0</v>
      </c>
      <c r="P453" s="3" t="s">
        <v>8270</v>
      </c>
      <c r="Q453" s="3" t="str">
        <f t="shared" si="40"/>
        <v>film &amp; video</v>
      </c>
      <c r="R453" s="3" t="str">
        <f t="shared" si="41"/>
        <v>animation</v>
      </c>
      <c r="S453" s="24">
        <f t="shared" si="42"/>
        <v>41634.715173611112</v>
      </c>
    </row>
    <row r="454" spans="1:19" ht="93.6" x14ac:dyDescent="0.4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26">
        <f t="shared" si="39"/>
        <v>64</v>
      </c>
      <c r="P454" s="3" t="s">
        <v>8270</v>
      </c>
      <c r="Q454" s="3" t="str">
        <f t="shared" si="40"/>
        <v>film &amp; video</v>
      </c>
      <c r="R454" s="3" t="str">
        <f t="shared" si="41"/>
        <v>animation</v>
      </c>
      <c r="S454" s="24">
        <f t="shared" si="42"/>
        <v>42107.703877314816</v>
      </c>
    </row>
    <row r="455" spans="1:19" ht="117" x14ac:dyDescent="0.4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26">
        <f t="shared" si="39"/>
        <v>2.7404479578392621E-2</v>
      </c>
      <c r="P455" s="3" t="s">
        <v>8270</v>
      </c>
      <c r="Q455" s="3" t="str">
        <f t="shared" si="40"/>
        <v>film &amp; video</v>
      </c>
      <c r="R455" s="3" t="str">
        <f t="shared" si="41"/>
        <v>animation</v>
      </c>
      <c r="S455" s="24">
        <f t="shared" si="42"/>
        <v>42038.824988425928</v>
      </c>
    </row>
    <row r="456" spans="1:19" ht="117" x14ac:dyDescent="0.4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26">
        <f t="shared" si="39"/>
        <v>0.82000000000000006</v>
      </c>
      <c r="P456" s="3" t="s">
        <v>8270</v>
      </c>
      <c r="Q456" s="3" t="str">
        <f t="shared" si="40"/>
        <v>film &amp; video</v>
      </c>
      <c r="R456" s="3" t="str">
        <f t="shared" si="41"/>
        <v>animation</v>
      </c>
      <c r="S456" s="24">
        <f t="shared" si="42"/>
        <v>41938.717256944445</v>
      </c>
    </row>
    <row r="457" spans="1:19" ht="140.4" x14ac:dyDescent="0.4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26">
        <f t="shared" si="39"/>
        <v>6.9230769230769221E-2</v>
      </c>
      <c r="P457" s="3" t="s">
        <v>8270</v>
      </c>
      <c r="Q457" s="3" t="str">
        <f t="shared" si="40"/>
        <v>film &amp; video</v>
      </c>
      <c r="R457" s="3" t="str">
        <f t="shared" si="41"/>
        <v>animation</v>
      </c>
      <c r="S457" s="24">
        <f t="shared" si="42"/>
        <v>40971.002569444448</v>
      </c>
    </row>
    <row r="458" spans="1:19" ht="140.4" x14ac:dyDescent="0.4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26">
        <f t="shared" si="39"/>
        <v>0.68631863186318631</v>
      </c>
      <c r="P458" s="3" t="s">
        <v>8270</v>
      </c>
      <c r="Q458" s="3" t="str">
        <f t="shared" si="40"/>
        <v>film &amp; video</v>
      </c>
      <c r="R458" s="3" t="str">
        <f t="shared" si="41"/>
        <v>animation</v>
      </c>
      <c r="S458" s="24">
        <f t="shared" si="42"/>
        <v>41547.694456018522</v>
      </c>
    </row>
    <row r="459" spans="1:19" ht="117" x14ac:dyDescent="0.4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26">
        <f t="shared" si="39"/>
        <v>0</v>
      </c>
      <c r="P459" s="3" t="s">
        <v>8270</v>
      </c>
      <c r="Q459" s="3" t="str">
        <f t="shared" si="40"/>
        <v>film &amp; video</v>
      </c>
      <c r="R459" s="3" t="str">
        <f t="shared" si="41"/>
        <v>animation</v>
      </c>
      <c r="S459" s="24">
        <f t="shared" si="42"/>
        <v>41837.767500000002</v>
      </c>
    </row>
    <row r="460" spans="1:19" ht="117" x14ac:dyDescent="0.4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26">
        <f t="shared" si="39"/>
        <v>8.2100000000000009</v>
      </c>
      <c r="P460" s="3" t="s">
        <v>8270</v>
      </c>
      <c r="Q460" s="3" t="str">
        <f t="shared" si="40"/>
        <v>film &amp; video</v>
      </c>
      <c r="R460" s="3" t="str">
        <f t="shared" si="41"/>
        <v>animation</v>
      </c>
      <c r="S460" s="24">
        <f t="shared" si="42"/>
        <v>41378.69976851852</v>
      </c>
    </row>
    <row r="461" spans="1:19" ht="117" x14ac:dyDescent="0.4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26">
        <f t="shared" si="39"/>
        <v>6.4102564102564097E-2</v>
      </c>
      <c r="P461" s="3" t="s">
        <v>8270</v>
      </c>
      <c r="Q461" s="3" t="str">
        <f t="shared" si="40"/>
        <v>film &amp; video</v>
      </c>
      <c r="R461" s="3" t="str">
        <f t="shared" si="41"/>
        <v>animation</v>
      </c>
      <c r="S461" s="24">
        <f t="shared" si="42"/>
        <v>40800.6403587963</v>
      </c>
    </row>
    <row r="462" spans="1:19" ht="70.2" x14ac:dyDescent="0.4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26">
        <f t="shared" si="39"/>
        <v>0.29411764705882354</v>
      </c>
      <c r="P462" s="3" t="s">
        <v>8270</v>
      </c>
      <c r="Q462" s="3" t="str">
        <f t="shared" si="40"/>
        <v>film &amp; video</v>
      </c>
      <c r="R462" s="3" t="str">
        <f t="shared" si="41"/>
        <v>animation</v>
      </c>
      <c r="S462" s="24">
        <f t="shared" si="42"/>
        <v>41759.542534722219</v>
      </c>
    </row>
    <row r="463" spans="1:19" ht="140.4" x14ac:dyDescent="0.4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26">
        <f t="shared" si="39"/>
        <v>0</v>
      </c>
      <c r="P463" s="3" t="s">
        <v>8270</v>
      </c>
      <c r="Q463" s="3" t="str">
        <f t="shared" si="40"/>
        <v>film &amp; video</v>
      </c>
      <c r="R463" s="3" t="str">
        <f t="shared" si="41"/>
        <v>animation</v>
      </c>
      <c r="S463" s="24">
        <f t="shared" si="42"/>
        <v>41407.84684027778</v>
      </c>
    </row>
    <row r="464" spans="1:19" ht="117" x14ac:dyDescent="0.4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26">
        <f t="shared" si="39"/>
        <v>0</v>
      </c>
      <c r="P464" s="3" t="s">
        <v>8270</v>
      </c>
      <c r="Q464" s="3" t="str">
        <f t="shared" si="40"/>
        <v>film &amp; video</v>
      </c>
      <c r="R464" s="3" t="str">
        <f t="shared" si="41"/>
        <v>animation</v>
      </c>
      <c r="S464" s="24">
        <f t="shared" si="42"/>
        <v>40705.12663194444</v>
      </c>
    </row>
    <row r="465" spans="1:19" ht="117" x14ac:dyDescent="0.4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26">
        <f t="shared" si="39"/>
        <v>2.2727272727272729</v>
      </c>
      <c r="P465" s="3" t="s">
        <v>8270</v>
      </c>
      <c r="Q465" s="3" t="str">
        <f t="shared" si="40"/>
        <v>film &amp; video</v>
      </c>
      <c r="R465" s="3" t="str">
        <f t="shared" si="41"/>
        <v>animation</v>
      </c>
      <c r="S465" s="24">
        <f t="shared" si="42"/>
        <v>40750.710104166668</v>
      </c>
    </row>
    <row r="466" spans="1:19" ht="93.6" x14ac:dyDescent="0.4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26">
        <f t="shared" si="39"/>
        <v>9.9009900990099015E-2</v>
      </c>
      <c r="P466" s="3" t="s">
        <v>8270</v>
      </c>
      <c r="Q466" s="3" t="str">
        <f t="shared" si="40"/>
        <v>film &amp; video</v>
      </c>
      <c r="R466" s="3" t="str">
        <f t="shared" si="41"/>
        <v>animation</v>
      </c>
      <c r="S466" s="24">
        <f t="shared" si="42"/>
        <v>42488.84878472222</v>
      </c>
    </row>
    <row r="467" spans="1:19" ht="46.8" x14ac:dyDescent="0.4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26">
        <f t="shared" si="39"/>
        <v>26.953125</v>
      </c>
      <c r="P467" s="3" t="s">
        <v>8270</v>
      </c>
      <c r="Q467" s="3" t="str">
        <f t="shared" si="40"/>
        <v>film &amp; video</v>
      </c>
      <c r="R467" s="3" t="str">
        <f t="shared" si="41"/>
        <v>animation</v>
      </c>
      <c r="S467" s="24">
        <f t="shared" si="42"/>
        <v>41801.120069444441</v>
      </c>
    </row>
    <row r="468" spans="1:19" ht="117" x14ac:dyDescent="0.4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26">
        <f t="shared" si="39"/>
        <v>0.76</v>
      </c>
      <c r="P468" s="3" t="s">
        <v>8270</v>
      </c>
      <c r="Q468" s="3" t="str">
        <f t="shared" si="40"/>
        <v>film &amp; video</v>
      </c>
      <c r="R468" s="3" t="str">
        <f t="shared" si="41"/>
        <v>animation</v>
      </c>
      <c r="S468" s="24">
        <f t="shared" si="42"/>
        <v>41129.942870370374</v>
      </c>
    </row>
    <row r="469" spans="1:19" ht="117" x14ac:dyDescent="0.4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26">
        <f t="shared" si="39"/>
        <v>21.574999999999999</v>
      </c>
      <c r="P469" s="3" t="s">
        <v>8270</v>
      </c>
      <c r="Q469" s="3" t="str">
        <f t="shared" si="40"/>
        <v>film &amp; video</v>
      </c>
      <c r="R469" s="3" t="str">
        <f t="shared" si="41"/>
        <v>animation</v>
      </c>
      <c r="S469" s="24">
        <f t="shared" si="42"/>
        <v>41135.679791666669</v>
      </c>
    </row>
    <row r="470" spans="1:19" ht="117" x14ac:dyDescent="0.4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26">
        <f t="shared" si="39"/>
        <v>0</v>
      </c>
      <c r="P470" s="3" t="s">
        <v>8270</v>
      </c>
      <c r="Q470" s="3" t="str">
        <f t="shared" si="40"/>
        <v>film &amp; video</v>
      </c>
      <c r="R470" s="3" t="str">
        <f t="shared" si="41"/>
        <v>animation</v>
      </c>
      <c r="S470" s="24">
        <f t="shared" si="42"/>
        <v>41041.167627314819</v>
      </c>
    </row>
    <row r="471" spans="1:19" ht="70.2" x14ac:dyDescent="0.4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26">
        <f t="shared" si="39"/>
        <v>0</v>
      </c>
      <c r="P471" s="3" t="s">
        <v>8270</v>
      </c>
      <c r="Q471" s="3" t="str">
        <f t="shared" si="40"/>
        <v>film &amp; video</v>
      </c>
      <c r="R471" s="3" t="str">
        <f t="shared" si="41"/>
        <v>animation</v>
      </c>
      <c r="S471" s="24">
        <f t="shared" si="42"/>
        <v>41827.989861111113</v>
      </c>
    </row>
    <row r="472" spans="1:19" ht="117" x14ac:dyDescent="0.4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26">
        <f t="shared" si="39"/>
        <v>1.02</v>
      </c>
      <c r="P472" s="3" t="s">
        <v>8270</v>
      </c>
      <c r="Q472" s="3" t="str">
        <f t="shared" si="40"/>
        <v>film &amp; video</v>
      </c>
      <c r="R472" s="3" t="str">
        <f t="shared" si="41"/>
        <v>animation</v>
      </c>
      <c r="S472" s="24">
        <f t="shared" si="42"/>
        <v>41605.167696759258</v>
      </c>
    </row>
    <row r="473" spans="1:19" ht="117" x14ac:dyDescent="0.4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26">
        <f t="shared" si="39"/>
        <v>11.892727272727273</v>
      </c>
      <c r="P473" s="3" t="s">
        <v>8270</v>
      </c>
      <c r="Q473" s="3" t="str">
        <f t="shared" si="40"/>
        <v>film &amp; video</v>
      </c>
      <c r="R473" s="3" t="str">
        <f t="shared" si="41"/>
        <v>animation</v>
      </c>
      <c r="S473" s="24">
        <f t="shared" si="42"/>
        <v>41703.721979166665</v>
      </c>
    </row>
    <row r="474" spans="1:19" ht="117" x14ac:dyDescent="0.4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26">
        <f t="shared" si="39"/>
        <v>17.625</v>
      </c>
      <c r="P474" s="3" t="s">
        <v>8270</v>
      </c>
      <c r="Q474" s="3" t="str">
        <f t="shared" si="40"/>
        <v>film &amp; video</v>
      </c>
      <c r="R474" s="3" t="str">
        <f t="shared" si="41"/>
        <v>animation</v>
      </c>
      <c r="S474" s="24">
        <f t="shared" si="42"/>
        <v>41844.922662037039</v>
      </c>
    </row>
    <row r="475" spans="1:19" ht="117" x14ac:dyDescent="0.4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26">
        <f t="shared" si="39"/>
        <v>2.87</v>
      </c>
      <c r="P475" s="3" t="s">
        <v>8270</v>
      </c>
      <c r="Q475" s="3" t="str">
        <f t="shared" si="40"/>
        <v>film &amp; video</v>
      </c>
      <c r="R475" s="3" t="str">
        <f t="shared" si="41"/>
        <v>animation</v>
      </c>
      <c r="S475" s="24">
        <f t="shared" si="42"/>
        <v>41869.698136574072</v>
      </c>
    </row>
    <row r="476" spans="1:19" ht="117" x14ac:dyDescent="0.4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26">
        <f t="shared" si="39"/>
        <v>3.0303030303030304E-2</v>
      </c>
      <c r="P476" s="3" t="s">
        <v>8270</v>
      </c>
      <c r="Q476" s="3" t="str">
        <f t="shared" si="40"/>
        <v>film &amp; video</v>
      </c>
      <c r="R476" s="3" t="str">
        <f t="shared" si="41"/>
        <v>animation</v>
      </c>
      <c r="S476" s="24">
        <f t="shared" si="42"/>
        <v>42753.329039351855</v>
      </c>
    </row>
    <row r="477" spans="1:19" ht="117" x14ac:dyDescent="0.4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26">
        <f t="shared" si="39"/>
        <v>0</v>
      </c>
      <c r="P477" s="3" t="s">
        <v>8270</v>
      </c>
      <c r="Q477" s="3" t="str">
        <f t="shared" si="40"/>
        <v>film &amp; video</v>
      </c>
      <c r="R477" s="3" t="str">
        <f t="shared" si="41"/>
        <v>animation</v>
      </c>
      <c r="S477" s="24">
        <f t="shared" si="42"/>
        <v>42100.086145833338</v>
      </c>
    </row>
    <row r="478" spans="1:19" ht="46.8" x14ac:dyDescent="0.4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26">
        <f t="shared" si="39"/>
        <v>2.230268181818182</v>
      </c>
      <c r="P478" s="3" t="s">
        <v>8270</v>
      </c>
      <c r="Q478" s="3" t="str">
        <f t="shared" si="40"/>
        <v>film &amp; video</v>
      </c>
      <c r="R478" s="3" t="str">
        <f t="shared" si="41"/>
        <v>animation</v>
      </c>
      <c r="S478" s="24">
        <f t="shared" si="42"/>
        <v>41757.975011574075</v>
      </c>
    </row>
    <row r="479" spans="1:19" ht="117" x14ac:dyDescent="0.4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26">
        <f t="shared" si="39"/>
        <v>0</v>
      </c>
      <c r="P479" s="3" t="s">
        <v>8270</v>
      </c>
      <c r="Q479" s="3" t="str">
        <f t="shared" si="40"/>
        <v>film &amp; video</v>
      </c>
      <c r="R479" s="3" t="str">
        <f t="shared" si="41"/>
        <v>animation</v>
      </c>
      <c r="S479" s="24">
        <f t="shared" si="42"/>
        <v>40987.83488425926</v>
      </c>
    </row>
    <row r="480" spans="1:19" ht="117" x14ac:dyDescent="0.4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26">
        <f t="shared" si="39"/>
        <v>0</v>
      </c>
      <c r="P480" s="3" t="s">
        <v>8270</v>
      </c>
      <c r="Q480" s="3" t="str">
        <f t="shared" si="40"/>
        <v>film &amp; video</v>
      </c>
      <c r="R480" s="3" t="str">
        <f t="shared" si="41"/>
        <v>animation</v>
      </c>
      <c r="S480" s="24">
        <f t="shared" si="42"/>
        <v>42065.910983796297</v>
      </c>
    </row>
    <row r="481" spans="1:19" ht="117" x14ac:dyDescent="0.4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26">
        <f t="shared" si="39"/>
        <v>32.56</v>
      </c>
      <c r="P481" s="3" t="s">
        <v>8270</v>
      </c>
      <c r="Q481" s="3" t="str">
        <f t="shared" si="40"/>
        <v>film &amp; video</v>
      </c>
      <c r="R481" s="3" t="str">
        <f t="shared" si="41"/>
        <v>animation</v>
      </c>
      <c r="S481" s="24">
        <f t="shared" si="42"/>
        <v>41904.407812500001</v>
      </c>
    </row>
    <row r="482" spans="1:19" ht="117" x14ac:dyDescent="0.4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26">
        <f t="shared" si="39"/>
        <v>19.41</v>
      </c>
      <c r="P482" s="3" t="s">
        <v>8270</v>
      </c>
      <c r="Q482" s="3" t="str">
        <f t="shared" si="40"/>
        <v>film &amp; video</v>
      </c>
      <c r="R482" s="3" t="str">
        <f t="shared" si="41"/>
        <v>animation</v>
      </c>
      <c r="S482" s="24">
        <f t="shared" si="42"/>
        <v>41465.500173611115</v>
      </c>
    </row>
    <row r="483" spans="1:19" ht="140.4" x14ac:dyDescent="0.4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26">
        <f t="shared" si="39"/>
        <v>6.1</v>
      </c>
      <c r="P483" s="3" t="s">
        <v>8270</v>
      </c>
      <c r="Q483" s="3" t="str">
        <f t="shared" si="40"/>
        <v>film &amp; video</v>
      </c>
      <c r="R483" s="3" t="str">
        <f t="shared" si="41"/>
        <v>animation</v>
      </c>
      <c r="S483" s="24">
        <f t="shared" si="42"/>
        <v>41162.672326388885</v>
      </c>
    </row>
    <row r="484" spans="1:19" ht="93.6" x14ac:dyDescent="0.4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26">
        <f t="shared" si="39"/>
        <v>0.1</v>
      </c>
      <c r="P484" s="3" t="s">
        <v>8270</v>
      </c>
      <c r="Q484" s="3" t="str">
        <f t="shared" si="40"/>
        <v>film &amp; video</v>
      </c>
      <c r="R484" s="3" t="str">
        <f t="shared" si="41"/>
        <v>animation</v>
      </c>
      <c r="S484" s="24">
        <f t="shared" si="42"/>
        <v>42447.896874999999</v>
      </c>
    </row>
    <row r="485" spans="1:19" ht="140.4" x14ac:dyDescent="0.4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26">
        <f t="shared" si="39"/>
        <v>50.2</v>
      </c>
      <c r="P485" s="3" t="s">
        <v>8270</v>
      </c>
      <c r="Q485" s="3" t="str">
        <f t="shared" si="40"/>
        <v>film &amp; video</v>
      </c>
      <c r="R485" s="3" t="str">
        <f t="shared" si="41"/>
        <v>animation</v>
      </c>
      <c r="S485" s="24">
        <f t="shared" si="42"/>
        <v>41243.197592592594</v>
      </c>
    </row>
    <row r="486" spans="1:19" ht="163.80000000000001" x14ac:dyDescent="0.4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26">
        <f t="shared" si="39"/>
        <v>0.18625</v>
      </c>
      <c r="P486" s="3" t="s">
        <v>8270</v>
      </c>
      <c r="Q486" s="3" t="str">
        <f t="shared" si="40"/>
        <v>film &amp; video</v>
      </c>
      <c r="R486" s="3" t="str">
        <f t="shared" si="41"/>
        <v>animation</v>
      </c>
      <c r="S486" s="24">
        <f t="shared" si="42"/>
        <v>42272.93949074074</v>
      </c>
    </row>
    <row r="487" spans="1:19" ht="93.6" x14ac:dyDescent="0.4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26">
        <f t="shared" si="39"/>
        <v>21.906971229845084</v>
      </c>
      <c r="P487" s="3" t="s">
        <v>8270</v>
      </c>
      <c r="Q487" s="3" t="str">
        <f t="shared" si="40"/>
        <v>film &amp; video</v>
      </c>
      <c r="R487" s="3" t="str">
        <f t="shared" si="41"/>
        <v>animation</v>
      </c>
      <c r="S487" s="24">
        <f t="shared" si="42"/>
        <v>41381.505775462967</v>
      </c>
    </row>
    <row r="488" spans="1:19" ht="117" x14ac:dyDescent="0.4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26">
        <f t="shared" si="39"/>
        <v>9.0909090909090905E-3</v>
      </c>
      <c r="P488" s="3" t="s">
        <v>8270</v>
      </c>
      <c r="Q488" s="3" t="str">
        <f t="shared" si="40"/>
        <v>film &amp; video</v>
      </c>
      <c r="R488" s="3" t="str">
        <f t="shared" si="41"/>
        <v>animation</v>
      </c>
      <c r="S488" s="24">
        <f t="shared" si="42"/>
        <v>41761.94258101852</v>
      </c>
    </row>
    <row r="489" spans="1:19" ht="140.4" x14ac:dyDescent="0.4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26">
        <f t="shared" si="39"/>
        <v>0</v>
      </c>
      <c r="P489" s="3" t="s">
        <v>8270</v>
      </c>
      <c r="Q489" s="3" t="str">
        <f t="shared" si="40"/>
        <v>film &amp; video</v>
      </c>
      <c r="R489" s="3" t="str">
        <f t="shared" si="41"/>
        <v>animation</v>
      </c>
      <c r="S489" s="24">
        <f t="shared" si="42"/>
        <v>42669.594837962963</v>
      </c>
    </row>
    <row r="490" spans="1:19" ht="93.6" x14ac:dyDescent="0.4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26">
        <f t="shared" si="39"/>
        <v>0</v>
      </c>
      <c r="P490" s="3" t="s">
        <v>8270</v>
      </c>
      <c r="Q490" s="3" t="str">
        <f t="shared" si="40"/>
        <v>film &amp; video</v>
      </c>
      <c r="R490" s="3" t="str">
        <f t="shared" si="41"/>
        <v>animation</v>
      </c>
      <c r="S490" s="24">
        <f t="shared" si="42"/>
        <v>42714.054398148146</v>
      </c>
    </row>
    <row r="491" spans="1:19" ht="117" x14ac:dyDescent="0.4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26">
        <f t="shared" si="39"/>
        <v>0.28667813379201834</v>
      </c>
      <c r="P491" s="3" t="s">
        <v>8270</v>
      </c>
      <c r="Q491" s="3" t="str">
        <f t="shared" si="40"/>
        <v>film &amp; video</v>
      </c>
      <c r="R491" s="3" t="str">
        <f t="shared" si="41"/>
        <v>animation</v>
      </c>
      <c r="S491" s="24">
        <f t="shared" si="42"/>
        <v>40882.481666666667</v>
      </c>
    </row>
    <row r="492" spans="1:19" x14ac:dyDescent="0.4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26">
        <f t="shared" si="39"/>
        <v>0</v>
      </c>
      <c r="P492" s="3" t="s">
        <v>8270</v>
      </c>
      <c r="Q492" s="3" t="str">
        <f t="shared" si="40"/>
        <v>film &amp; video</v>
      </c>
      <c r="R492" s="3" t="str">
        <f t="shared" si="41"/>
        <v>animation</v>
      </c>
      <c r="S492" s="24">
        <f t="shared" si="42"/>
        <v>41113.968576388885</v>
      </c>
    </row>
    <row r="493" spans="1:19" ht="117" x14ac:dyDescent="0.4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26">
        <f t="shared" si="39"/>
        <v>0</v>
      </c>
      <c r="P493" s="3" t="s">
        <v>8270</v>
      </c>
      <c r="Q493" s="3" t="str">
        <f t="shared" si="40"/>
        <v>film &amp; video</v>
      </c>
      <c r="R493" s="3" t="str">
        <f t="shared" si="41"/>
        <v>animation</v>
      </c>
      <c r="S493" s="24">
        <f t="shared" si="42"/>
        <v>42366.982627314814</v>
      </c>
    </row>
    <row r="494" spans="1:19" ht="117" x14ac:dyDescent="0.4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26">
        <f t="shared" si="39"/>
        <v>0</v>
      </c>
      <c r="P494" s="3" t="s">
        <v>8270</v>
      </c>
      <c r="Q494" s="3" t="str">
        <f t="shared" si="40"/>
        <v>film &amp; video</v>
      </c>
      <c r="R494" s="3" t="str">
        <f t="shared" si="41"/>
        <v>animation</v>
      </c>
      <c r="S494" s="24">
        <f t="shared" si="42"/>
        <v>42596.03506944445</v>
      </c>
    </row>
    <row r="495" spans="1:19" ht="117" x14ac:dyDescent="0.4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26">
        <f t="shared" si="39"/>
        <v>0</v>
      </c>
      <c r="P495" s="3" t="s">
        <v>8270</v>
      </c>
      <c r="Q495" s="3" t="str">
        <f t="shared" si="40"/>
        <v>film &amp; video</v>
      </c>
      <c r="R495" s="3" t="str">
        <f t="shared" si="41"/>
        <v>animation</v>
      </c>
      <c r="S495" s="24">
        <f t="shared" si="42"/>
        <v>42114.726134259261</v>
      </c>
    </row>
    <row r="496" spans="1:19" ht="140.4" x14ac:dyDescent="0.4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26">
        <f t="shared" si="39"/>
        <v>0.155</v>
      </c>
      <c r="P496" s="3" t="s">
        <v>8270</v>
      </c>
      <c r="Q496" s="3" t="str">
        <f t="shared" si="40"/>
        <v>film &amp; video</v>
      </c>
      <c r="R496" s="3" t="str">
        <f t="shared" si="41"/>
        <v>animation</v>
      </c>
      <c r="S496" s="24">
        <f t="shared" si="42"/>
        <v>41799.830613425926</v>
      </c>
    </row>
    <row r="497" spans="1:19" ht="117" x14ac:dyDescent="0.4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26">
        <f t="shared" si="39"/>
        <v>0</v>
      </c>
      <c r="P497" s="3" t="s">
        <v>8270</v>
      </c>
      <c r="Q497" s="3" t="str">
        <f t="shared" si="40"/>
        <v>film &amp; video</v>
      </c>
      <c r="R497" s="3" t="str">
        <f t="shared" si="41"/>
        <v>animation</v>
      </c>
      <c r="S497" s="24">
        <f t="shared" si="42"/>
        <v>42171.827604166669</v>
      </c>
    </row>
    <row r="498" spans="1:19" ht="93.6" x14ac:dyDescent="0.4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26">
        <f t="shared" si="39"/>
        <v>1.6666666666666668E-3</v>
      </c>
      <c r="P498" s="3" t="s">
        <v>8270</v>
      </c>
      <c r="Q498" s="3" t="str">
        <f t="shared" si="40"/>
        <v>film &amp; video</v>
      </c>
      <c r="R498" s="3" t="str">
        <f t="shared" si="41"/>
        <v>animation</v>
      </c>
      <c r="S498" s="24">
        <f t="shared" si="42"/>
        <v>41620.93141203704</v>
      </c>
    </row>
    <row r="499" spans="1:19" ht="46.8" x14ac:dyDescent="0.4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26">
        <f t="shared" si="39"/>
        <v>0.6696428571428571</v>
      </c>
      <c r="P499" s="3" t="s">
        <v>8270</v>
      </c>
      <c r="Q499" s="3" t="str">
        <f t="shared" si="40"/>
        <v>film &amp; video</v>
      </c>
      <c r="R499" s="3" t="str">
        <f t="shared" si="41"/>
        <v>animation</v>
      </c>
      <c r="S499" s="24">
        <f t="shared" si="42"/>
        <v>41945.037789351853</v>
      </c>
    </row>
    <row r="500" spans="1:19" ht="117" x14ac:dyDescent="0.4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26">
        <f t="shared" si="39"/>
        <v>4.5985132395404564</v>
      </c>
      <c r="P500" s="3" t="s">
        <v>8270</v>
      </c>
      <c r="Q500" s="3" t="str">
        <f t="shared" si="40"/>
        <v>film &amp; video</v>
      </c>
      <c r="R500" s="3" t="str">
        <f t="shared" si="41"/>
        <v>animation</v>
      </c>
      <c r="S500" s="24">
        <f t="shared" si="42"/>
        <v>40858.762141203704</v>
      </c>
    </row>
    <row r="501" spans="1:19" ht="140.4" x14ac:dyDescent="0.4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26">
        <f t="shared" si="39"/>
        <v>9.5500000000000007</v>
      </c>
      <c r="P501" s="3" t="s">
        <v>8270</v>
      </c>
      <c r="Q501" s="3" t="str">
        <f t="shared" si="40"/>
        <v>film &amp; video</v>
      </c>
      <c r="R501" s="3" t="str">
        <f t="shared" si="41"/>
        <v>animation</v>
      </c>
      <c r="S501" s="24">
        <f t="shared" si="42"/>
        <v>40043.895462962959</v>
      </c>
    </row>
    <row r="502" spans="1:19" ht="140.4" x14ac:dyDescent="0.4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26">
        <f t="shared" si="39"/>
        <v>3.3076923076923079</v>
      </c>
      <c r="P502" s="3" t="s">
        <v>8270</v>
      </c>
      <c r="Q502" s="3" t="str">
        <f t="shared" si="40"/>
        <v>film &amp; video</v>
      </c>
      <c r="R502" s="3" t="str">
        <f t="shared" si="41"/>
        <v>animation</v>
      </c>
      <c r="S502" s="24">
        <f t="shared" si="42"/>
        <v>40247.886006944442</v>
      </c>
    </row>
    <row r="503" spans="1:19" ht="140.4" x14ac:dyDescent="0.4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26">
        <f t="shared" si="39"/>
        <v>0</v>
      </c>
      <c r="P503" s="3" t="s">
        <v>8270</v>
      </c>
      <c r="Q503" s="3" t="str">
        <f t="shared" si="40"/>
        <v>film &amp; video</v>
      </c>
      <c r="R503" s="3" t="str">
        <f t="shared" si="41"/>
        <v>animation</v>
      </c>
      <c r="S503" s="24">
        <f t="shared" si="42"/>
        <v>40703.234386574077</v>
      </c>
    </row>
    <row r="504" spans="1:19" ht="140.4" x14ac:dyDescent="0.4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26">
        <f t="shared" si="39"/>
        <v>1.1499999999999999</v>
      </c>
      <c r="P504" s="3" t="s">
        <v>8270</v>
      </c>
      <c r="Q504" s="3" t="str">
        <f t="shared" si="40"/>
        <v>film &amp; video</v>
      </c>
      <c r="R504" s="3" t="str">
        <f t="shared" si="41"/>
        <v>animation</v>
      </c>
      <c r="S504" s="24">
        <f t="shared" si="42"/>
        <v>40956.553530092591</v>
      </c>
    </row>
    <row r="505" spans="1:19" ht="117" x14ac:dyDescent="0.4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26">
        <f t="shared" si="39"/>
        <v>1.7538461538461538</v>
      </c>
      <c r="P505" s="3" t="s">
        <v>8270</v>
      </c>
      <c r="Q505" s="3" t="str">
        <f t="shared" si="40"/>
        <v>film &amp; video</v>
      </c>
      <c r="R505" s="3" t="str">
        <f t="shared" si="41"/>
        <v>animation</v>
      </c>
      <c r="S505" s="24">
        <f t="shared" si="42"/>
        <v>41991.526655092588</v>
      </c>
    </row>
    <row r="506" spans="1:19" ht="117" x14ac:dyDescent="0.4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26">
        <f t="shared" si="39"/>
        <v>1.3673469387755102</v>
      </c>
      <c r="P506" s="3" t="s">
        <v>8270</v>
      </c>
      <c r="Q506" s="3" t="str">
        <f t="shared" si="40"/>
        <v>film &amp; video</v>
      </c>
      <c r="R506" s="3" t="str">
        <f t="shared" si="41"/>
        <v>animation</v>
      </c>
      <c r="S506" s="24">
        <f t="shared" si="42"/>
        <v>40949.98364583333</v>
      </c>
    </row>
    <row r="507" spans="1:19" ht="140.4" x14ac:dyDescent="0.4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26">
        <f t="shared" si="39"/>
        <v>0.43333333333333329</v>
      </c>
      <c r="P507" s="3" t="s">
        <v>8270</v>
      </c>
      <c r="Q507" s="3" t="str">
        <f t="shared" si="40"/>
        <v>film &amp; video</v>
      </c>
      <c r="R507" s="3" t="str">
        <f t="shared" si="41"/>
        <v>animation</v>
      </c>
      <c r="S507" s="24">
        <f t="shared" si="42"/>
        <v>42318.098217592589</v>
      </c>
    </row>
    <row r="508" spans="1:19" ht="117" x14ac:dyDescent="0.4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26">
        <f t="shared" si="39"/>
        <v>0.125</v>
      </c>
      <c r="P508" s="3" t="s">
        <v>8270</v>
      </c>
      <c r="Q508" s="3" t="str">
        <f t="shared" si="40"/>
        <v>film &amp; video</v>
      </c>
      <c r="R508" s="3" t="str">
        <f t="shared" si="41"/>
        <v>animation</v>
      </c>
      <c r="S508" s="24">
        <f t="shared" si="42"/>
        <v>41466.552314814813</v>
      </c>
    </row>
    <row r="509" spans="1:19" ht="117" x14ac:dyDescent="0.4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26">
        <f t="shared" si="39"/>
        <v>3.2</v>
      </c>
      <c r="P509" s="3" t="s">
        <v>8270</v>
      </c>
      <c r="Q509" s="3" t="str">
        <f t="shared" si="40"/>
        <v>film &amp; video</v>
      </c>
      <c r="R509" s="3" t="str">
        <f t="shared" si="41"/>
        <v>animation</v>
      </c>
      <c r="S509" s="24">
        <f t="shared" si="42"/>
        <v>41156.958993055552</v>
      </c>
    </row>
    <row r="510" spans="1:19" ht="140.4" x14ac:dyDescent="0.4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26">
        <f t="shared" si="39"/>
        <v>0.8</v>
      </c>
      <c r="P510" s="3" t="s">
        <v>8270</v>
      </c>
      <c r="Q510" s="3" t="str">
        <f t="shared" si="40"/>
        <v>film &amp; video</v>
      </c>
      <c r="R510" s="3" t="str">
        <f t="shared" si="41"/>
        <v>animation</v>
      </c>
      <c r="S510" s="24">
        <f t="shared" si="42"/>
        <v>40995.024317129632</v>
      </c>
    </row>
    <row r="511" spans="1:19" ht="93.6" x14ac:dyDescent="0.4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26">
        <f t="shared" si="39"/>
        <v>0.2</v>
      </c>
      <c r="P511" s="3" t="s">
        <v>8270</v>
      </c>
      <c r="Q511" s="3" t="str">
        <f t="shared" si="40"/>
        <v>film &amp; video</v>
      </c>
      <c r="R511" s="3" t="str">
        <f t="shared" si="41"/>
        <v>animation</v>
      </c>
      <c r="S511" s="24">
        <f t="shared" si="42"/>
        <v>42153.631597222222</v>
      </c>
    </row>
    <row r="512" spans="1:19" ht="117" x14ac:dyDescent="0.4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26">
        <f t="shared" si="39"/>
        <v>0</v>
      </c>
      <c r="P512" s="3" t="s">
        <v>8270</v>
      </c>
      <c r="Q512" s="3" t="str">
        <f t="shared" si="40"/>
        <v>film &amp; video</v>
      </c>
      <c r="R512" s="3" t="str">
        <f t="shared" si="41"/>
        <v>animation</v>
      </c>
      <c r="S512" s="24">
        <f t="shared" si="42"/>
        <v>42400.176377314812</v>
      </c>
    </row>
    <row r="513" spans="1:19" ht="117" x14ac:dyDescent="0.4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26">
        <f t="shared" si="39"/>
        <v>3</v>
      </c>
      <c r="P513" s="3" t="s">
        <v>8270</v>
      </c>
      <c r="Q513" s="3" t="str">
        <f t="shared" si="40"/>
        <v>film &amp; video</v>
      </c>
      <c r="R513" s="3" t="str">
        <f t="shared" si="41"/>
        <v>animation</v>
      </c>
      <c r="S513" s="24">
        <f t="shared" si="42"/>
        <v>41340.303032407406</v>
      </c>
    </row>
    <row r="514" spans="1:19" ht="117" x14ac:dyDescent="0.4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26">
        <f t="shared" ref="N514:N577" si="43">E514/D514*100</f>
        <v>0.13749999999999998</v>
      </c>
      <c r="P514" s="3" t="s">
        <v>8270</v>
      </c>
      <c r="Q514" s="3" t="str">
        <f t="shared" si="40"/>
        <v>film &amp; video</v>
      </c>
      <c r="R514" s="3" t="str">
        <f t="shared" si="41"/>
        <v>animation</v>
      </c>
      <c r="S514" s="24">
        <f t="shared" si="42"/>
        <v>42649.742210648154</v>
      </c>
    </row>
    <row r="515" spans="1:19" ht="93.6" x14ac:dyDescent="0.4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26">
        <f t="shared" si="43"/>
        <v>13.923999999999999</v>
      </c>
      <c r="P515" s="3" t="s">
        <v>8270</v>
      </c>
      <c r="Q515" s="3" t="str">
        <f t="shared" ref="Q515:Q578" si="44">LEFT(P:P,SEARCH("/",P:P,1)-1)</f>
        <v>film &amp; video</v>
      </c>
      <c r="R515" s="3" t="str">
        <f t="shared" ref="R515:R578" si="45">RIGHT(P:P, LEN(P:P) - FIND("/", P:P))</f>
        <v>animation</v>
      </c>
      <c r="S515" s="24">
        <f t="shared" ref="S515:S578" si="46">(J515/86400) +25569</f>
        <v>42552.653993055559</v>
      </c>
    </row>
    <row r="516" spans="1:19" ht="117" x14ac:dyDescent="0.4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26">
        <f t="shared" si="43"/>
        <v>3.3333333333333335</v>
      </c>
      <c r="P516" s="3" t="s">
        <v>8270</v>
      </c>
      <c r="Q516" s="3" t="str">
        <f t="shared" si="44"/>
        <v>film &amp; video</v>
      </c>
      <c r="R516" s="3" t="str">
        <f t="shared" si="45"/>
        <v>animation</v>
      </c>
      <c r="S516" s="24">
        <f t="shared" si="46"/>
        <v>41830.613969907405</v>
      </c>
    </row>
    <row r="517" spans="1:19" ht="93.6" x14ac:dyDescent="0.4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26">
        <f t="shared" si="43"/>
        <v>25.41340206185567</v>
      </c>
      <c r="P517" s="3" t="s">
        <v>8270</v>
      </c>
      <c r="Q517" s="3" t="str">
        <f t="shared" si="44"/>
        <v>film &amp; video</v>
      </c>
      <c r="R517" s="3" t="str">
        <f t="shared" si="45"/>
        <v>animation</v>
      </c>
      <c r="S517" s="24">
        <f t="shared" si="46"/>
        <v>42327.490752314814</v>
      </c>
    </row>
    <row r="518" spans="1:19" ht="70.2" x14ac:dyDescent="0.4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26">
        <f t="shared" si="43"/>
        <v>0</v>
      </c>
      <c r="P518" s="3" t="s">
        <v>8270</v>
      </c>
      <c r="Q518" s="3" t="str">
        <f t="shared" si="44"/>
        <v>film &amp; video</v>
      </c>
      <c r="R518" s="3" t="str">
        <f t="shared" si="45"/>
        <v>animation</v>
      </c>
      <c r="S518" s="24">
        <f t="shared" si="46"/>
        <v>42091.778703703705</v>
      </c>
    </row>
    <row r="519" spans="1:19" ht="117" x14ac:dyDescent="0.4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26">
        <f t="shared" si="43"/>
        <v>1.3666666666666667</v>
      </c>
      <c r="P519" s="3" t="s">
        <v>8270</v>
      </c>
      <c r="Q519" s="3" t="str">
        <f t="shared" si="44"/>
        <v>film &amp; video</v>
      </c>
      <c r="R519" s="3" t="str">
        <f t="shared" si="45"/>
        <v>animation</v>
      </c>
      <c r="S519" s="24">
        <f t="shared" si="46"/>
        <v>42738.615289351852</v>
      </c>
    </row>
    <row r="520" spans="1:19" ht="117" x14ac:dyDescent="0.4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26">
        <f t="shared" si="43"/>
        <v>0</v>
      </c>
      <c r="P520" s="3" t="s">
        <v>8270</v>
      </c>
      <c r="Q520" s="3" t="str">
        <f t="shared" si="44"/>
        <v>film &amp; video</v>
      </c>
      <c r="R520" s="3" t="str">
        <f t="shared" si="45"/>
        <v>animation</v>
      </c>
      <c r="S520" s="24">
        <f t="shared" si="46"/>
        <v>42223.616018518514</v>
      </c>
    </row>
    <row r="521" spans="1:19" ht="140.4" x14ac:dyDescent="0.4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26">
        <f t="shared" si="43"/>
        <v>22.881426547787683</v>
      </c>
      <c r="P521" s="3" t="s">
        <v>8270</v>
      </c>
      <c r="Q521" s="3" t="str">
        <f t="shared" si="44"/>
        <v>film &amp; video</v>
      </c>
      <c r="R521" s="3" t="str">
        <f t="shared" si="45"/>
        <v>animation</v>
      </c>
      <c r="S521" s="24">
        <f t="shared" si="46"/>
        <v>41218.391446759255</v>
      </c>
    </row>
    <row r="522" spans="1:19" ht="117" x14ac:dyDescent="0.4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26">
        <f t="shared" si="43"/>
        <v>102.1</v>
      </c>
      <c r="O522" s="3">
        <f t="shared" ref="O522:O541" si="47">E522/L522</f>
        <v>150.14705882352942</v>
      </c>
      <c r="P522" s="3" t="s">
        <v>8271</v>
      </c>
      <c r="Q522" s="3" t="str">
        <f t="shared" si="44"/>
        <v>theater</v>
      </c>
      <c r="R522" s="3" t="str">
        <f t="shared" si="45"/>
        <v>plays</v>
      </c>
      <c r="S522" s="24">
        <f t="shared" si="46"/>
        <v>42318.702094907407</v>
      </c>
    </row>
    <row r="523" spans="1:19" ht="140.4" x14ac:dyDescent="0.4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26">
        <f t="shared" si="43"/>
        <v>104.64</v>
      </c>
      <c r="O523" s="3">
        <f t="shared" si="47"/>
        <v>93.428571428571431</v>
      </c>
      <c r="P523" s="3" t="s">
        <v>8271</v>
      </c>
      <c r="Q523" s="3" t="str">
        <f t="shared" si="44"/>
        <v>theater</v>
      </c>
      <c r="R523" s="3" t="str">
        <f t="shared" si="45"/>
        <v>plays</v>
      </c>
      <c r="S523" s="24">
        <f t="shared" si="46"/>
        <v>42646.092812499999</v>
      </c>
    </row>
    <row r="524" spans="1:19" ht="117" x14ac:dyDescent="0.4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26">
        <f t="shared" si="43"/>
        <v>114.66666666666667</v>
      </c>
      <c r="O524" s="3">
        <f t="shared" si="47"/>
        <v>110.96774193548387</v>
      </c>
      <c r="P524" s="3" t="s">
        <v>8271</v>
      </c>
      <c r="Q524" s="3" t="str">
        <f t="shared" si="44"/>
        <v>theater</v>
      </c>
      <c r="R524" s="3" t="str">
        <f t="shared" si="45"/>
        <v>plays</v>
      </c>
      <c r="S524" s="24">
        <f t="shared" si="46"/>
        <v>42430.040798611109</v>
      </c>
    </row>
    <row r="525" spans="1:19" ht="140.4" x14ac:dyDescent="0.4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26">
        <f t="shared" si="43"/>
        <v>120.6</v>
      </c>
      <c r="O525" s="3">
        <f t="shared" si="47"/>
        <v>71.785714285714292</v>
      </c>
      <c r="P525" s="3" t="s">
        <v>8271</v>
      </c>
      <c r="Q525" s="3" t="str">
        <f t="shared" si="44"/>
        <v>theater</v>
      </c>
      <c r="R525" s="3" t="str">
        <f t="shared" si="45"/>
        <v>plays</v>
      </c>
      <c r="S525" s="24">
        <f t="shared" si="46"/>
        <v>42238.13282407407</v>
      </c>
    </row>
    <row r="526" spans="1:19" ht="117" x14ac:dyDescent="0.4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26">
        <f t="shared" si="43"/>
        <v>108.67285714285715</v>
      </c>
      <c r="O526" s="3">
        <f t="shared" si="47"/>
        <v>29.258076923076924</v>
      </c>
      <c r="P526" s="3" t="s">
        <v>8271</v>
      </c>
      <c r="Q526" s="3" t="str">
        <f t="shared" si="44"/>
        <v>theater</v>
      </c>
      <c r="R526" s="3" t="str">
        <f t="shared" si="45"/>
        <v>plays</v>
      </c>
      <c r="S526" s="24">
        <f t="shared" si="46"/>
        <v>42492.717233796298</v>
      </c>
    </row>
    <row r="527" spans="1:19" ht="117" x14ac:dyDescent="0.4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26">
        <f t="shared" si="43"/>
        <v>100</v>
      </c>
      <c r="O527" s="3">
        <f t="shared" si="47"/>
        <v>1000</v>
      </c>
      <c r="P527" s="3" t="s">
        <v>8271</v>
      </c>
      <c r="Q527" s="3" t="str">
        <f t="shared" si="44"/>
        <v>theater</v>
      </c>
      <c r="R527" s="3" t="str">
        <f t="shared" si="45"/>
        <v>plays</v>
      </c>
      <c r="S527" s="24">
        <f t="shared" si="46"/>
        <v>41850.400937500002</v>
      </c>
    </row>
    <row r="528" spans="1:19" ht="117" x14ac:dyDescent="0.4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26">
        <f t="shared" si="43"/>
        <v>113.99999999999999</v>
      </c>
      <c r="O528" s="3">
        <f t="shared" si="47"/>
        <v>74.347826086956516</v>
      </c>
      <c r="P528" s="3" t="s">
        <v>8271</v>
      </c>
      <c r="Q528" s="3" t="str">
        <f t="shared" si="44"/>
        <v>theater</v>
      </c>
      <c r="R528" s="3" t="str">
        <f t="shared" si="45"/>
        <v>plays</v>
      </c>
      <c r="S528" s="24">
        <f t="shared" si="46"/>
        <v>42192.591944444444</v>
      </c>
    </row>
    <row r="529" spans="1:19" ht="140.4" x14ac:dyDescent="0.4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26">
        <f t="shared" si="43"/>
        <v>100.85</v>
      </c>
      <c r="O529" s="3">
        <f t="shared" si="47"/>
        <v>63.829113924050631</v>
      </c>
      <c r="P529" s="3" t="s">
        <v>8271</v>
      </c>
      <c r="Q529" s="3" t="str">
        <f t="shared" si="44"/>
        <v>theater</v>
      </c>
      <c r="R529" s="3" t="str">
        <f t="shared" si="45"/>
        <v>plays</v>
      </c>
      <c r="S529" s="24">
        <f t="shared" si="46"/>
        <v>42753.205625000002</v>
      </c>
    </row>
    <row r="530" spans="1:19" ht="46.8" x14ac:dyDescent="0.4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26">
        <f t="shared" si="43"/>
        <v>115.65217391304347</v>
      </c>
      <c r="O530" s="3">
        <f t="shared" si="47"/>
        <v>44.333333333333336</v>
      </c>
      <c r="P530" s="3" t="s">
        <v>8271</v>
      </c>
      <c r="Q530" s="3" t="str">
        <f t="shared" si="44"/>
        <v>theater</v>
      </c>
      <c r="R530" s="3" t="str">
        <f t="shared" si="45"/>
        <v>plays</v>
      </c>
      <c r="S530" s="24">
        <f t="shared" si="46"/>
        <v>42155.920219907406</v>
      </c>
    </row>
    <row r="531" spans="1:19" ht="140.4" x14ac:dyDescent="0.4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26">
        <f t="shared" si="43"/>
        <v>130.41666666666666</v>
      </c>
      <c r="O531" s="3">
        <f t="shared" si="47"/>
        <v>86.944444444444443</v>
      </c>
      <c r="P531" s="3" t="s">
        <v>8271</v>
      </c>
      <c r="Q531" s="3" t="str">
        <f t="shared" si="44"/>
        <v>theater</v>
      </c>
      <c r="R531" s="3" t="str">
        <f t="shared" si="45"/>
        <v>plays</v>
      </c>
      <c r="S531" s="24">
        <f t="shared" si="46"/>
        <v>42725.031180555554</v>
      </c>
    </row>
    <row r="532" spans="1:19" ht="117" x14ac:dyDescent="0.4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26">
        <f t="shared" si="43"/>
        <v>107.78267254038178</v>
      </c>
      <c r="O532" s="3">
        <f t="shared" si="47"/>
        <v>126.55172413793103</v>
      </c>
      <c r="P532" s="3" t="s">
        <v>8271</v>
      </c>
      <c r="Q532" s="3" t="str">
        <f t="shared" si="44"/>
        <v>theater</v>
      </c>
      <c r="R532" s="3" t="str">
        <f t="shared" si="45"/>
        <v>plays</v>
      </c>
      <c r="S532" s="24">
        <f t="shared" si="46"/>
        <v>42157.591064814813</v>
      </c>
    </row>
    <row r="533" spans="1:19" ht="117" x14ac:dyDescent="0.4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26">
        <f t="shared" si="43"/>
        <v>100</v>
      </c>
      <c r="O533" s="3">
        <f t="shared" si="47"/>
        <v>129.03225806451613</v>
      </c>
      <c r="P533" s="3" t="s">
        <v>8271</v>
      </c>
      <c r="Q533" s="3" t="str">
        <f t="shared" si="44"/>
        <v>theater</v>
      </c>
      <c r="R533" s="3" t="str">
        <f t="shared" si="45"/>
        <v>plays</v>
      </c>
      <c r="S533" s="24">
        <f t="shared" si="46"/>
        <v>42676.065150462964</v>
      </c>
    </row>
    <row r="534" spans="1:19" ht="140.4" x14ac:dyDescent="0.4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26">
        <f t="shared" si="43"/>
        <v>123.25</v>
      </c>
      <c r="O534" s="3">
        <f t="shared" si="47"/>
        <v>71.242774566473983</v>
      </c>
      <c r="P534" s="3" t="s">
        <v>8271</v>
      </c>
      <c r="Q534" s="3" t="str">
        <f t="shared" si="44"/>
        <v>theater</v>
      </c>
      <c r="R534" s="3" t="str">
        <f t="shared" si="45"/>
        <v>plays</v>
      </c>
      <c r="S534" s="24">
        <f t="shared" si="46"/>
        <v>42473.007037037038</v>
      </c>
    </row>
    <row r="535" spans="1:19" ht="117" x14ac:dyDescent="0.4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26">
        <f t="shared" si="43"/>
        <v>100.2</v>
      </c>
      <c r="O535" s="3">
        <f t="shared" si="47"/>
        <v>117.88235294117646</v>
      </c>
      <c r="P535" s="3" t="s">
        <v>8271</v>
      </c>
      <c r="Q535" s="3" t="str">
        <f t="shared" si="44"/>
        <v>theater</v>
      </c>
      <c r="R535" s="3" t="str">
        <f t="shared" si="45"/>
        <v>plays</v>
      </c>
      <c r="S535" s="24">
        <f t="shared" si="46"/>
        <v>42482.43478009259</v>
      </c>
    </row>
    <row r="536" spans="1:19" ht="117" x14ac:dyDescent="0.4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26">
        <f t="shared" si="43"/>
        <v>104.66666666666666</v>
      </c>
      <c r="O536" s="3">
        <f t="shared" si="47"/>
        <v>327.08333333333331</v>
      </c>
      <c r="P536" s="3" t="s">
        <v>8271</v>
      </c>
      <c r="Q536" s="3" t="str">
        <f t="shared" si="44"/>
        <v>theater</v>
      </c>
      <c r="R536" s="3" t="str">
        <f t="shared" si="45"/>
        <v>plays</v>
      </c>
      <c r="S536" s="24">
        <f t="shared" si="46"/>
        <v>42270.810995370368</v>
      </c>
    </row>
    <row r="537" spans="1:19" ht="93.6" x14ac:dyDescent="0.4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26">
        <f t="shared" si="43"/>
        <v>102.49999999999999</v>
      </c>
      <c r="O537" s="3">
        <f t="shared" si="47"/>
        <v>34.745762711864408</v>
      </c>
      <c r="P537" s="3" t="s">
        <v>8271</v>
      </c>
      <c r="Q537" s="3" t="str">
        <f t="shared" si="44"/>
        <v>theater</v>
      </c>
      <c r="R537" s="3" t="str">
        <f t="shared" si="45"/>
        <v>plays</v>
      </c>
      <c r="S537" s="24">
        <f t="shared" si="46"/>
        <v>42711.54519675926</v>
      </c>
    </row>
    <row r="538" spans="1:19" ht="140.4" x14ac:dyDescent="0.4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26">
        <f t="shared" si="43"/>
        <v>118.25757575757576</v>
      </c>
      <c r="O538" s="3">
        <f t="shared" si="47"/>
        <v>100.06410256410257</v>
      </c>
      <c r="P538" s="3" t="s">
        <v>8271</v>
      </c>
      <c r="Q538" s="3" t="str">
        <f t="shared" si="44"/>
        <v>theater</v>
      </c>
      <c r="R538" s="3" t="str">
        <f t="shared" si="45"/>
        <v>plays</v>
      </c>
      <c r="S538" s="24">
        <f t="shared" si="46"/>
        <v>42179.344988425924</v>
      </c>
    </row>
    <row r="539" spans="1:19" ht="140.4" x14ac:dyDescent="0.4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26">
        <f t="shared" si="43"/>
        <v>120.5</v>
      </c>
      <c r="O539" s="3">
        <f t="shared" si="47"/>
        <v>40.847457627118644</v>
      </c>
      <c r="P539" s="3" t="s">
        <v>8271</v>
      </c>
      <c r="Q539" s="3" t="str">
        <f t="shared" si="44"/>
        <v>theater</v>
      </c>
      <c r="R539" s="3" t="str">
        <f t="shared" si="45"/>
        <v>plays</v>
      </c>
      <c r="S539" s="24">
        <f t="shared" si="46"/>
        <v>42282.768414351856</v>
      </c>
    </row>
    <row r="540" spans="1:19" ht="117" x14ac:dyDescent="0.4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26">
        <f t="shared" si="43"/>
        <v>302.42</v>
      </c>
      <c r="O540" s="3">
        <f t="shared" si="47"/>
        <v>252.01666666666668</v>
      </c>
      <c r="P540" s="3" t="s">
        <v>8271</v>
      </c>
      <c r="Q540" s="3" t="str">
        <f t="shared" si="44"/>
        <v>theater</v>
      </c>
      <c r="R540" s="3" t="str">
        <f t="shared" si="45"/>
        <v>plays</v>
      </c>
      <c r="S540" s="24">
        <f t="shared" si="46"/>
        <v>42473.794710648144</v>
      </c>
    </row>
    <row r="541" spans="1:19" ht="117" x14ac:dyDescent="0.4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26">
        <f t="shared" si="43"/>
        <v>100.64400000000001</v>
      </c>
      <c r="O541" s="3">
        <f t="shared" si="47"/>
        <v>25.161000000000001</v>
      </c>
      <c r="P541" s="3" t="s">
        <v>8271</v>
      </c>
      <c r="Q541" s="3" t="str">
        <f t="shared" si="44"/>
        <v>theater</v>
      </c>
      <c r="R541" s="3" t="str">
        <f t="shared" si="45"/>
        <v>plays</v>
      </c>
      <c r="S541" s="24">
        <f t="shared" si="46"/>
        <v>42535.049849537041</v>
      </c>
    </row>
    <row r="542" spans="1:19" ht="140.4" x14ac:dyDescent="0.4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26">
        <f t="shared" si="43"/>
        <v>6.6666666666666671E-3</v>
      </c>
      <c r="P542" s="3" t="s">
        <v>8272</v>
      </c>
      <c r="Q542" s="3" t="str">
        <f t="shared" si="44"/>
        <v>technology</v>
      </c>
      <c r="R542" s="3" t="str">
        <f t="shared" si="45"/>
        <v>web</v>
      </c>
      <c r="S542" s="24">
        <f t="shared" si="46"/>
        <v>42009.817199074074</v>
      </c>
    </row>
    <row r="543" spans="1:19" ht="117" x14ac:dyDescent="0.4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26">
        <f t="shared" si="43"/>
        <v>0.55555555555555558</v>
      </c>
      <c r="P543" s="3" t="s">
        <v>8272</v>
      </c>
      <c r="Q543" s="3" t="str">
        <f t="shared" si="44"/>
        <v>technology</v>
      </c>
      <c r="R543" s="3" t="str">
        <f t="shared" si="45"/>
        <v>web</v>
      </c>
      <c r="S543" s="24">
        <f t="shared" si="46"/>
        <v>42276.046689814815</v>
      </c>
    </row>
    <row r="544" spans="1:19" ht="117" x14ac:dyDescent="0.4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26">
        <f t="shared" si="43"/>
        <v>3.9999999999999996E-4</v>
      </c>
      <c r="P544" s="3" t="s">
        <v>8272</v>
      </c>
      <c r="Q544" s="3" t="str">
        <f t="shared" si="44"/>
        <v>technology</v>
      </c>
      <c r="R544" s="3" t="str">
        <f t="shared" si="45"/>
        <v>web</v>
      </c>
      <c r="S544" s="24">
        <f t="shared" si="46"/>
        <v>42433.737453703703</v>
      </c>
    </row>
    <row r="545" spans="1:19" ht="117" x14ac:dyDescent="0.4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26">
        <f t="shared" si="43"/>
        <v>0.31818181818181818</v>
      </c>
      <c r="P545" s="3" t="s">
        <v>8272</v>
      </c>
      <c r="Q545" s="3" t="str">
        <f t="shared" si="44"/>
        <v>technology</v>
      </c>
      <c r="R545" s="3" t="str">
        <f t="shared" si="45"/>
        <v>web</v>
      </c>
      <c r="S545" s="24">
        <f t="shared" si="46"/>
        <v>41914.092152777775</v>
      </c>
    </row>
    <row r="546" spans="1:19" ht="140.4" x14ac:dyDescent="0.4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26">
        <f t="shared" si="43"/>
        <v>1.2</v>
      </c>
      <c r="P546" s="3" t="s">
        <v>8272</v>
      </c>
      <c r="Q546" s="3" t="str">
        <f t="shared" si="44"/>
        <v>technology</v>
      </c>
      <c r="R546" s="3" t="str">
        <f t="shared" si="45"/>
        <v>web</v>
      </c>
      <c r="S546" s="24">
        <f t="shared" si="46"/>
        <v>42525.656944444447</v>
      </c>
    </row>
    <row r="547" spans="1:19" ht="117" x14ac:dyDescent="0.4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26">
        <f t="shared" si="43"/>
        <v>27.383999999999997</v>
      </c>
      <c r="P547" s="3" t="s">
        <v>8272</v>
      </c>
      <c r="Q547" s="3" t="str">
        <f t="shared" si="44"/>
        <v>technology</v>
      </c>
      <c r="R547" s="3" t="str">
        <f t="shared" si="45"/>
        <v>web</v>
      </c>
      <c r="S547" s="24">
        <f t="shared" si="46"/>
        <v>42283.592465277776</v>
      </c>
    </row>
    <row r="548" spans="1:19" ht="117" x14ac:dyDescent="0.4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26">
        <f t="shared" si="43"/>
        <v>8.666666666666667E-2</v>
      </c>
      <c r="P548" s="3" t="s">
        <v>8272</v>
      </c>
      <c r="Q548" s="3" t="str">
        <f t="shared" si="44"/>
        <v>technology</v>
      </c>
      <c r="R548" s="3" t="str">
        <f t="shared" si="45"/>
        <v>web</v>
      </c>
      <c r="S548" s="24">
        <f t="shared" si="46"/>
        <v>42249.667997685188</v>
      </c>
    </row>
    <row r="549" spans="1:19" ht="140.4" x14ac:dyDescent="0.4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26">
        <f t="shared" si="43"/>
        <v>0</v>
      </c>
      <c r="P549" s="3" t="s">
        <v>8272</v>
      </c>
      <c r="Q549" s="3" t="str">
        <f t="shared" si="44"/>
        <v>technology</v>
      </c>
      <c r="R549" s="3" t="str">
        <f t="shared" si="45"/>
        <v>web</v>
      </c>
      <c r="S549" s="24">
        <f t="shared" si="46"/>
        <v>42380.696342592593</v>
      </c>
    </row>
    <row r="550" spans="1:19" ht="117" x14ac:dyDescent="0.4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26">
        <f t="shared" si="43"/>
        <v>0.09</v>
      </c>
      <c r="P550" s="3" t="s">
        <v>8272</v>
      </c>
      <c r="Q550" s="3" t="str">
        <f t="shared" si="44"/>
        <v>technology</v>
      </c>
      <c r="R550" s="3" t="str">
        <f t="shared" si="45"/>
        <v>web</v>
      </c>
      <c r="S550" s="24">
        <f t="shared" si="46"/>
        <v>42276.903333333335</v>
      </c>
    </row>
    <row r="551" spans="1:19" ht="140.4" x14ac:dyDescent="0.4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26">
        <f t="shared" si="43"/>
        <v>2.7199999999999998</v>
      </c>
      <c r="P551" s="3" t="s">
        <v>8272</v>
      </c>
      <c r="Q551" s="3" t="str">
        <f t="shared" si="44"/>
        <v>technology</v>
      </c>
      <c r="R551" s="3" t="str">
        <f t="shared" si="45"/>
        <v>web</v>
      </c>
      <c r="S551" s="24">
        <f t="shared" si="46"/>
        <v>42163.636828703704</v>
      </c>
    </row>
    <row r="552" spans="1:19" ht="117" x14ac:dyDescent="0.4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26">
        <f t="shared" si="43"/>
        <v>0.70000000000000007</v>
      </c>
      <c r="P552" s="3" t="s">
        <v>8272</v>
      </c>
      <c r="Q552" s="3" t="str">
        <f t="shared" si="44"/>
        <v>technology</v>
      </c>
      <c r="R552" s="3" t="str">
        <f t="shared" si="45"/>
        <v>web</v>
      </c>
      <c r="S552" s="24">
        <f t="shared" si="46"/>
        <v>42753.678761574076</v>
      </c>
    </row>
    <row r="553" spans="1:19" ht="140.4" x14ac:dyDescent="0.4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26">
        <f t="shared" si="43"/>
        <v>5.0413333333333332</v>
      </c>
      <c r="P553" s="3" t="s">
        <v>8272</v>
      </c>
      <c r="Q553" s="3" t="str">
        <f t="shared" si="44"/>
        <v>technology</v>
      </c>
      <c r="R553" s="3" t="str">
        <f t="shared" si="45"/>
        <v>web</v>
      </c>
      <c r="S553" s="24">
        <f t="shared" si="46"/>
        <v>42173.275740740741</v>
      </c>
    </row>
    <row r="554" spans="1:19" ht="117" x14ac:dyDescent="0.4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26">
        <f t="shared" si="43"/>
        <v>0</v>
      </c>
      <c r="P554" s="3" t="s">
        <v>8272</v>
      </c>
      <c r="Q554" s="3" t="str">
        <f t="shared" si="44"/>
        <v>technology</v>
      </c>
      <c r="R554" s="3" t="str">
        <f t="shared" si="45"/>
        <v>web</v>
      </c>
      <c r="S554" s="24">
        <f t="shared" si="46"/>
        <v>42318.616851851853</v>
      </c>
    </row>
    <row r="555" spans="1:19" ht="117" x14ac:dyDescent="0.4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26">
        <f t="shared" si="43"/>
        <v>0.49199999999999999</v>
      </c>
      <c r="P555" s="3" t="s">
        <v>8272</v>
      </c>
      <c r="Q555" s="3" t="str">
        <f t="shared" si="44"/>
        <v>technology</v>
      </c>
      <c r="R555" s="3" t="str">
        <f t="shared" si="45"/>
        <v>web</v>
      </c>
      <c r="S555" s="24">
        <f t="shared" si="46"/>
        <v>41927.71980324074</v>
      </c>
    </row>
    <row r="556" spans="1:19" ht="140.4" x14ac:dyDescent="0.4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26">
        <f t="shared" si="43"/>
        <v>36.589147286821706</v>
      </c>
      <c r="P556" s="3" t="s">
        <v>8272</v>
      </c>
      <c r="Q556" s="3" t="str">
        <f t="shared" si="44"/>
        <v>technology</v>
      </c>
      <c r="R556" s="3" t="str">
        <f t="shared" si="45"/>
        <v>web</v>
      </c>
      <c r="S556" s="24">
        <f t="shared" si="46"/>
        <v>41901.684861111113</v>
      </c>
    </row>
    <row r="557" spans="1:19" ht="117" x14ac:dyDescent="0.4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26">
        <f t="shared" si="43"/>
        <v>0</v>
      </c>
      <c r="P557" s="3" t="s">
        <v>8272</v>
      </c>
      <c r="Q557" s="3" t="str">
        <f t="shared" si="44"/>
        <v>technology</v>
      </c>
      <c r="R557" s="3" t="str">
        <f t="shared" si="45"/>
        <v>web</v>
      </c>
      <c r="S557" s="24">
        <f t="shared" si="46"/>
        <v>42503.353506944448</v>
      </c>
    </row>
    <row r="558" spans="1:19" ht="70.2" x14ac:dyDescent="0.4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26">
        <f t="shared" si="43"/>
        <v>2.5</v>
      </c>
      <c r="P558" s="3" t="s">
        <v>8272</v>
      </c>
      <c r="Q558" s="3" t="str">
        <f t="shared" si="44"/>
        <v>technology</v>
      </c>
      <c r="R558" s="3" t="str">
        <f t="shared" si="45"/>
        <v>web</v>
      </c>
      <c r="S558" s="24">
        <f t="shared" si="46"/>
        <v>42345.860150462962</v>
      </c>
    </row>
    <row r="559" spans="1:19" ht="117" x14ac:dyDescent="0.4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26">
        <f t="shared" si="43"/>
        <v>0.91066666666666674</v>
      </c>
      <c r="P559" s="3" t="s">
        <v>8272</v>
      </c>
      <c r="Q559" s="3" t="str">
        <f t="shared" si="44"/>
        <v>technology</v>
      </c>
      <c r="R559" s="3" t="str">
        <f t="shared" si="45"/>
        <v>web</v>
      </c>
      <c r="S559" s="24">
        <f t="shared" si="46"/>
        <v>42676.942164351851</v>
      </c>
    </row>
    <row r="560" spans="1:19" ht="117" x14ac:dyDescent="0.4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26">
        <f t="shared" si="43"/>
        <v>0</v>
      </c>
      <c r="P560" s="3" t="s">
        <v>8272</v>
      </c>
      <c r="Q560" s="3" t="str">
        <f t="shared" si="44"/>
        <v>technology</v>
      </c>
      <c r="R560" s="3" t="str">
        <f t="shared" si="45"/>
        <v>web</v>
      </c>
      <c r="S560" s="24">
        <f t="shared" si="46"/>
        <v>42057.883159722223</v>
      </c>
    </row>
    <row r="561" spans="1:19" ht="140.4" x14ac:dyDescent="0.4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26">
        <f t="shared" si="43"/>
        <v>2.0833333333333336E-2</v>
      </c>
      <c r="P561" s="3" t="s">
        <v>8272</v>
      </c>
      <c r="Q561" s="3" t="str">
        <f t="shared" si="44"/>
        <v>technology</v>
      </c>
      <c r="R561" s="3" t="str">
        <f t="shared" si="45"/>
        <v>web</v>
      </c>
      <c r="S561" s="24">
        <f t="shared" si="46"/>
        <v>42321.283101851848</v>
      </c>
    </row>
    <row r="562" spans="1:19" ht="117" x14ac:dyDescent="0.4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26">
        <f t="shared" si="43"/>
        <v>1.2E-2</v>
      </c>
      <c r="P562" s="3" t="s">
        <v>8272</v>
      </c>
      <c r="Q562" s="3" t="str">
        <f t="shared" si="44"/>
        <v>technology</v>
      </c>
      <c r="R562" s="3" t="str">
        <f t="shared" si="45"/>
        <v>web</v>
      </c>
      <c r="S562" s="24">
        <f t="shared" si="46"/>
        <v>41960.771354166667</v>
      </c>
    </row>
    <row r="563" spans="1:19" ht="117" x14ac:dyDescent="0.4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26">
        <f t="shared" si="43"/>
        <v>0.36666666666666664</v>
      </c>
      <c r="P563" s="3" t="s">
        <v>8272</v>
      </c>
      <c r="Q563" s="3" t="str">
        <f t="shared" si="44"/>
        <v>technology</v>
      </c>
      <c r="R563" s="3" t="str">
        <f t="shared" si="45"/>
        <v>web</v>
      </c>
      <c r="S563" s="24">
        <f t="shared" si="46"/>
        <v>42268.658715277779</v>
      </c>
    </row>
    <row r="564" spans="1:19" ht="117" x14ac:dyDescent="0.4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26">
        <f t="shared" si="43"/>
        <v>0</v>
      </c>
      <c r="P564" s="3" t="s">
        <v>8272</v>
      </c>
      <c r="Q564" s="3" t="str">
        <f t="shared" si="44"/>
        <v>technology</v>
      </c>
      <c r="R564" s="3" t="str">
        <f t="shared" si="45"/>
        <v>web</v>
      </c>
      <c r="S564" s="24">
        <f t="shared" si="46"/>
        <v>42692.389062499999</v>
      </c>
    </row>
    <row r="565" spans="1:19" ht="117" x14ac:dyDescent="0.4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26">
        <f t="shared" si="43"/>
        <v>9.0666666666666659E-2</v>
      </c>
      <c r="P565" s="3" t="s">
        <v>8272</v>
      </c>
      <c r="Q565" s="3" t="str">
        <f t="shared" si="44"/>
        <v>technology</v>
      </c>
      <c r="R565" s="3" t="str">
        <f t="shared" si="45"/>
        <v>web</v>
      </c>
      <c r="S565" s="24">
        <f t="shared" si="46"/>
        <v>42022.069988425923</v>
      </c>
    </row>
    <row r="566" spans="1:19" ht="140.4" x14ac:dyDescent="0.4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26">
        <f t="shared" si="43"/>
        <v>5.5555555555555558E-3</v>
      </c>
      <c r="P566" s="3" t="s">
        <v>8272</v>
      </c>
      <c r="Q566" s="3" t="str">
        <f t="shared" si="44"/>
        <v>technology</v>
      </c>
      <c r="R566" s="3" t="str">
        <f t="shared" si="45"/>
        <v>web</v>
      </c>
      <c r="S566" s="24">
        <f t="shared" si="46"/>
        <v>42411.942997685182</v>
      </c>
    </row>
    <row r="567" spans="1:19" ht="117" x14ac:dyDescent="0.4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26">
        <f t="shared" si="43"/>
        <v>0</v>
      </c>
      <c r="P567" s="3" t="s">
        <v>8272</v>
      </c>
      <c r="Q567" s="3" t="str">
        <f t="shared" si="44"/>
        <v>technology</v>
      </c>
      <c r="R567" s="3" t="str">
        <f t="shared" si="45"/>
        <v>web</v>
      </c>
      <c r="S567" s="24">
        <f t="shared" si="46"/>
        <v>42165.78528935185</v>
      </c>
    </row>
    <row r="568" spans="1:19" ht="117" x14ac:dyDescent="0.4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26">
        <f t="shared" si="43"/>
        <v>0.02</v>
      </c>
      <c r="P568" s="3" t="s">
        <v>8272</v>
      </c>
      <c r="Q568" s="3" t="str">
        <f t="shared" si="44"/>
        <v>technology</v>
      </c>
      <c r="R568" s="3" t="str">
        <f t="shared" si="45"/>
        <v>web</v>
      </c>
      <c r="S568" s="24">
        <f t="shared" si="46"/>
        <v>42535.68440972222</v>
      </c>
    </row>
    <row r="569" spans="1:19" ht="140.4" x14ac:dyDescent="0.4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26">
        <f t="shared" si="43"/>
        <v>0</v>
      </c>
      <c r="P569" s="3" t="s">
        <v>8272</v>
      </c>
      <c r="Q569" s="3" t="str">
        <f t="shared" si="44"/>
        <v>technology</v>
      </c>
      <c r="R569" s="3" t="str">
        <f t="shared" si="45"/>
        <v>web</v>
      </c>
      <c r="S569" s="24">
        <f t="shared" si="46"/>
        <v>41975.842523148152</v>
      </c>
    </row>
    <row r="570" spans="1:19" ht="140.4" x14ac:dyDescent="0.4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26">
        <f t="shared" si="43"/>
        <v>1</v>
      </c>
      <c r="P570" s="3" t="s">
        <v>8272</v>
      </c>
      <c r="Q570" s="3" t="str">
        <f t="shared" si="44"/>
        <v>technology</v>
      </c>
      <c r="R570" s="3" t="str">
        <f t="shared" si="45"/>
        <v>web</v>
      </c>
      <c r="S570" s="24">
        <f t="shared" si="46"/>
        <v>42348.9215625</v>
      </c>
    </row>
    <row r="571" spans="1:19" ht="117" x14ac:dyDescent="0.4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26">
        <f t="shared" si="43"/>
        <v>0.8</v>
      </c>
      <c r="P571" s="3" t="s">
        <v>8272</v>
      </c>
      <c r="Q571" s="3" t="str">
        <f t="shared" si="44"/>
        <v>technology</v>
      </c>
      <c r="R571" s="3" t="str">
        <f t="shared" si="45"/>
        <v>web</v>
      </c>
      <c r="S571" s="24">
        <f t="shared" si="46"/>
        <v>42340.847361111111</v>
      </c>
    </row>
    <row r="572" spans="1:19" ht="93.6" x14ac:dyDescent="0.4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26">
        <f t="shared" si="43"/>
        <v>0.16705882352941176</v>
      </c>
      <c r="P572" s="3" t="s">
        <v>8272</v>
      </c>
      <c r="Q572" s="3" t="str">
        <f t="shared" si="44"/>
        <v>technology</v>
      </c>
      <c r="R572" s="3" t="str">
        <f t="shared" si="45"/>
        <v>web</v>
      </c>
      <c r="S572" s="24">
        <f t="shared" si="46"/>
        <v>42388.798252314809</v>
      </c>
    </row>
    <row r="573" spans="1:19" ht="140.4" x14ac:dyDescent="0.4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26">
        <f t="shared" si="43"/>
        <v>0.42399999999999999</v>
      </c>
      <c r="P573" s="3" t="s">
        <v>8272</v>
      </c>
      <c r="Q573" s="3" t="str">
        <f t="shared" si="44"/>
        <v>technology</v>
      </c>
      <c r="R573" s="3" t="str">
        <f t="shared" si="45"/>
        <v>web</v>
      </c>
      <c r="S573" s="24">
        <f t="shared" si="46"/>
        <v>42192.816238425927</v>
      </c>
    </row>
    <row r="574" spans="1:19" ht="117" x14ac:dyDescent="0.4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26">
        <f t="shared" si="43"/>
        <v>0</v>
      </c>
      <c r="P574" s="3" t="s">
        <v>8272</v>
      </c>
      <c r="Q574" s="3" t="str">
        <f t="shared" si="44"/>
        <v>technology</v>
      </c>
      <c r="R574" s="3" t="str">
        <f t="shared" si="45"/>
        <v>web</v>
      </c>
      <c r="S574" s="24">
        <f t="shared" si="46"/>
        <v>42282.716296296298</v>
      </c>
    </row>
    <row r="575" spans="1:19" ht="140.4" x14ac:dyDescent="0.4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26">
        <f t="shared" si="43"/>
        <v>0.38925389253892539</v>
      </c>
      <c r="P575" s="3" t="s">
        <v>8272</v>
      </c>
      <c r="Q575" s="3" t="str">
        <f t="shared" si="44"/>
        <v>technology</v>
      </c>
      <c r="R575" s="3" t="str">
        <f t="shared" si="45"/>
        <v>web</v>
      </c>
      <c r="S575" s="24">
        <f t="shared" si="46"/>
        <v>41963.050127314811</v>
      </c>
    </row>
    <row r="576" spans="1:19" ht="117" x14ac:dyDescent="0.4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26">
        <f t="shared" si="43"/>
        <v>0.7155635062611807</v>
      </c>
      <c r="P576" s="3" t="s">
        <v>8272</v>
      </c>
      <c r="Q576" s="3" t="str">
        <f t="shared" si="44"/>
        <v>technology</v>
      </c>
      <c r="R576" s="3" t="str">
        <f t="shared" si="45"/>
        <v>web</v>
      </c>
      <c r="S576" s="24">
        <f t="shared" si="46"/>
        <v>42632.443368055552</v>
      </c>
    </row>
    <row r="577" spans="1:19" ht="140.4" x14ac:dyDescent="0.4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26">
        <f t="shared" si="43"/>
        <v>0.43166666666666664</v>
      </c>
      <c r="P577" s="3" t="s">
        <v>8272</v>
      </c>
      <c r="Q577" s="3" t="str">
        <f t="shared" si="44"/>
        <v>technology</v>
      </c>
      <c r="R577" s="3" t="str">
        <f t="shared" si="45"/>
        <v>web</v>
      </c>
      <c r="S577" s="24">
        <f t="shared" si="46"/>
        <v>42138.692627314813</v>
      </c>
    </row>
    <row r="578" spans="1:19" ht="117" x14ac:dyDescent="0.4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26">
        <f t="shared" ref="N578:N641" si="48">E578/D578*100</f>
        <v>1.25E-3</v>
      </c>
      <c r="P578" s="3" t="s">
        <v>8272</v>
      </c>
      <c r="Q578" s="3" t="str">
        <f t="shared" si="44"/>
        <v>technology</v>
      </c>
      <c r="R578" s="3" t="str">
        <f t="shared" si="45"/>
        <v>web</v>
      </c>
      <c r="S578" s="24">
        <f t="shared" si="46"/>
        <v>42031.471666666665</v>
      </c>
    </row>
    <row r="579" spans="1:19" ht="140.4" x14ac:dyDescent="0.4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26">
        <f t="shared" si="48"/>
        <v>0.2</v>
      </c>
      <c r="P579" s="3" t="s">
        <v>8272</v>
      </c>
      <c r="Q579" s="3" t="str">
        <f t="shared" ref="Q579:Q642" si="49">LEFT(P:P,SEARCH("/",P:P,1)-1)</f>
        <v>technology</v>
      </c>
      <c r="R579" s="3" t="str">
        <f t="shared" ref="R579:R642" si="50">RIGHT(P:P, LEN(P:P) - FIND("/", P:P))</f>
        <v>web</v>
      </c>
      <c r="S579" s="24">
        <f t="shared" ref="S579:S642" si="51">(J579/86400) +25569</f>
        <v>42450.589143518519</v>
      </c>
    </row>
    <row r="580" spans="1:19" ht="70.2" x14ac:dyDescent="0.4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26">
        <f t="shared" si="48"/>
        <v>1.12E-2</v>
      </c>
      <c r="P580" s="3" t="s">
        <v>8272</v>
      </c>
      <c r="Q580" s="3" t="str">
        <f t="shared" si="49"/>
        <v>technology</v>
      </c>
      <c r="R580" s="3" t="str">
        <f t="shared" si="50"/>
        <v>web</v>
      </c>
      <c r="S580" s="24">
        <f t="shared" si="51"/>
        <v>42230.578622685185</v>
      </c>
    </row>
    <row r="581" spans="1:19" ht="93.6" x14ac:dyDescent="0.4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26">
        <f t="shared" si="48"/>
        <v>1.4583333333333333</v>
      </c>
      <c r="P581" s="3" t="s">
        <v>8272</v>
      </c>
      <c r="Q581" s="3" t="str">
        <f t="shared" si="49"/>
        <v>technology</v>
      </c>
      <c r="R581" s="3" t="str">
        <f t="shared" si="50"/>
        <v>web</v>
      </c>
      <c r="S581" s="24">
        <f t="shared" si="51"/>
        <v>41968.852118055554</v>
      </c>
    </row>
    <row r="582" spans="1:19" ht="117" x14ac:dyDescent="0.4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26">
        <f t="shared" si="48"/>
        <v>3.3333333333333333E-2</v>
      </c>
      <c r="P582" s="3" t="s">
        <v>8272</v>
      </c>
      <c r="Q582" s="3" t="str">
        <f t="shared" si="49"/>
        <v>technology</v>
      </c>
      <c r="R582" s="3" t="str">
        <f t="shared" si="50"/>
        <v>web</v>
      </c>
      <c r="S582" s="24">
        <f t="shared" si="51"/>
        <v>42605.908182870371</v>
      </c>
    </row>
    <row r="583" spans="1:19" ht="140.4" x14ac:dyDescent="0.4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26">
        <f t="shared" si="48"/>
        <v>0</v>
      </c>
      <c r="P583" s="3" t="s">
        <v>8272</v>
      </c>
      <c r="Q583" s="3" t="str">
        <f t="shared" si="49"/>
        <v>technology</v>
      </c>
      <c r="R583" s="3" t="str">
        <f t="shared" si="50"/>
        <v>web</v>
      </c>
      <c r="S583" s="24">
        <f t="shared" si="51"/>
        <v>42188.012777777782</v>
      </c>
    </row>
    <row r="584" spans="1:19" ht="140.4" x14ac:dyDescent="0.4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26">
        <f t="shared" si="48"/>
        <v>0</v>
      </c>
      <c r="P584" s="3" t="s">
        <v>8272</v>
      </c>
      <c r="Q584" s="3" t="str">
        <f t="shared" si="49"/>
        <v>technology</v>
      </c>
      <c r="R584" s="3" t="str">
        <f t="shared" si="50"/>
        <v>web</v>
      </c>
      <c r="S584" s="24">
        <f t="shared" si="51"/>
        <v>42055.739803240736</v>
      </c>
    </row>
    <row r="585" spans="1:19" ht="93.6" x14ac:dyDescent="0.4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26">
        <f t="shared" si="48"/>
        <v>1.1111111111111112E-2</v>
      </c>
      <c r="P585" s="3" t="s">
        <v>8272</v>
      </c>
      <c r="Q585" s="3" t="str">
        <f t="shared" si="49"/>
        <v>technology</v>
      </c>
      <c r="R585" s="3" t="str">
        <f t="shared" si="50"/>
        <v>web</v>
      </c>
      <c r="S585" s="24">
        <f t="shared" si="51"/>
        <v>42052.93850694444</v>
      </c>
    </row>
    <row r="586" spans="1:19" ht="93.6" x14ac:dyDescent="0.4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26">
        <f t="shared" si="48"/>
        <v>1</v>
      </c>
      <c r="P586" s="3" t="s">
        <v>8272</v>
      </c>
      <c r="Q586" s="3" t="str">
        <f t="shared" si="49"/>
        <v>technology</v>
      </c>
      <c r="R586" s="3" t="str">
        <f t="shared" si="50"/>
        <v>web</v>
      </c>
      <c r="S586" s="24">
        <f t="shared" si="51"/>
        <v>42049.716620370367</v>
      </c>
    </row>
    <row r="587" spans="1:19" ht="117" x14ac:dyDescent="0.4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26">
        <f t="shared" si="48"/>
        <v>0</v>
      </c>
      <c r="P587" s="3" t="s">
        <v>8272</v>
      </c>
      <c r="Q587" s="3" t="str">
        <f t="shared" si="49"/>
        <v>technology</v>
      </c>
      <c r="R587" s="3" t="str">
        <f t="shared" si="50"/>
        <v>web</v>
      </c>
      <c r="S587" s="24">
        <f t="shared" si="51"/>
        <v>42283.3909375</v>
      </c>
    </row>
    <row r="588" spans="1:19" ht="93.6" x14ac:dyDescent="0.4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26">
        <f t="shared" si="48"/>
        <v>0.55999999999999994</v>
      </c>
      <c r="P588" s="3" t="s">
        <v>8272</v>
      </c>
      <c r="Q588" s="3" t="str">
        <f t="shared" si="49"/>
        <v>technology</v>
      </c>
      <c r="R588" s="3" t="str">
        <f t="shared" si="50"/>
        <v>web</v>
      </c>
      <c r="S588" s="24">
        <f t="shared" si="51"/>
        <v>42020.854247685187</v>
      </c>
    </row>
    <row r="589" spans="1:19" ht="163.80000000000001" x14ac:dyDescent="0.4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26">
        <f t="shared" si="48"/>
        <v>9.0833333333333339</v>
      </c>
      <c r="P589" s="3" t="s">
        <v>8272</v>
      </c>
      <c r="Q589" s="3" t="str">
        <f t="shared" si="49"/>
        <v>technology</v>
      </c>
      <c r="R589" s="3" t="str">
        <f t="shared" si="50"/>
        <v>web</v>
      </c>
      <c r="S589" s="24">
        <f t="shared" si="51"/>
        <v>42080.757326388892</v>
      </c>
    </row>
    <row r="590" spans="1:19" ht="117" x14ac:dyDescent="0.4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26">
        <f t="shared" si="48"/>
        <v>3.3444444444444441</v>
      </c>
      <c r="P590" s="3" t="s">
        <v>8272</v>
      </c>
      <c r="Q590" s="3" t="str">
        <f t="shared" si="49"/>
        <v>technology</v>
      </c>
      <c r="R590" s="3" t="str">
        <f t="shared" si="50"/>
        <v>web</v>
      </c>
      <c r="S590" s="24">
        <f t="shared" si="51"/>
        <v>42631.769513888888</v>
      </c>
    </row>
    <row r="591" spans="1:19" ht="46.8" x14ac:dyDescent="0.4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26">
        <f t="shared" si="48"/>
        <v>1.3333333333333334E-2</v>
      </c>
      <c r="P591" s="3" t="s">
        <v>8272</v>
      </c>
      <c r="Q591" s="3" t="str">
        <f t="shared" si="49"/>
        <v>technology</v>
      </c>
      <c r="R591" s="3" t="str">
        <f t="shared" si="50"/>
        <v>web</v>
      </c>
      <c r="S591" s="24">
        <f t="shared" si="51"/>
        <v>42178.614571759259</v>
      </c>
    </row>
    <row r="592" spans="1:19" ht="117" x14ac:dyDescent="0.4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26">
        <f t="shared" si="48"/>
        <v>4.46</v>
      </c>
      <c r="P592" s="3" t="s">
        <v>8272</v>
      </c>
      <c r="Q592" s="3" t="str">
        <f t="shared" si="49"/>
        <v>technology</v>
      </c>
      <c r="R592" s="3" t="str">
        <f t="shared" si="50"/>
        <v>web</v>
      </c>
      <c r="S592" s="24">
        <f t="shared" si="51"/>
        <v>42377.554756944446</v>
      </c>
    </row>
    <row r="593" spans="1:19" ht="117" x14ac:dyDescent="0.4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26">
        <f t="shared" si="48"/>
        <v>6.0999999999999999E-2</v>
      </c>
      <c r="P593" s="3" t="s">
        <v>8272</v>
      </c>
      <c r="Q593" s="3" t="str">
        <f t="shared" si="49"/>
        <v>technology</v>
      </c>
      <c r="R593" s="3" t="str">
        <f t="shared" si="50"/>
        <v>web</v>
      </c>
      <c r="S593" s="24">
        <f t="shared" si="51"/>
        <v>42177.543171296296</v>
      </c>
    </row>
    <row r="594" spans="1:19" ht="117" x14ac:dyDescent="0.4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26">
        <f t="shared" si="48"/>
        <v>3.3333333333333335</v>
      </c>
      <c r="P594" s="3" t="s">
        <v>8272</v>
      </c>
      <c r="Q594" s="3" t="str">
        <f t="shared" si="49"/>
        <v>technology</v>
      </c>
      <c r="R594" s="3" t="str">
        <f t="shared" si="50"/>
        <v>web</v>
      </c>
      <c r="S594" s="24">
        <f t="shared" si="51"/>
        <v>41946.232175925928</v>
      </c>
    </row>
    <row r="595" spans="1:19" ht="140.4" x14ac:dyDescent="0.4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26">
        <f t="shared" si="48"/>
        <v>23</v>
      </c>
      <c r="P595" s="3" t="s">
        <v>8272</v>
      </c>
      <c r="Q595" s="3" t="str">
        <f t="shared" si="49"/>
        <v>technology</v>
      </c>
      <c r="R595" s="3" t="str">
        <f t="shared" si="50"/>
        <v>web</v>
      </c>
      <c r="S595" s="24">
        <f t="shared" si="51"/>
        <v>42070.677604166667</v>
      </c>
    </row>
    <row r="596" spans="1:19" ht="70.2" x14ac:dyDescent="0.4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26">
        <f t="shared" si="48"/>
        <v>0.104</v>
      </c>
      <c r="P596" s="3" t="s">
        <v>8272</v>
      </c>
      <c r="Q596" s="3" t="str">
        <f t="shared" si="49"/>
        <v>technology</v>
      </c>
      <c r="R596" s="3" t="str">
        <f t="shared" si="50"/>
        <v>web</v>
      </c>
      <c r="S596" s="24">
        <f t="shared" si="51"/>
        <v>42446.780162037037</v>
      </c>
    </row>
    <row r="597" spans="1:19" ht="117" x14ac:dyDescent="0.4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26">
        <f t="shared" si="48"/>
        <v>0.42599999999999999</v>
      </c>
      <c r="P597" s="3" t="s">
        <v>8272</v>
      </c>
      <c r="Q597" s="3" t="str">
        <f t="shared" si="49"/>
        <v>technology</v>
      </c>
      <c r="R597" s="3" t="str">
        <f t="shared" si="50"/>
        <v>web</v>
      </c>
      <c r="S597" s="24">
        <f t="shared" si="51"/>
        <v>42083.069884259261</v>
      </c>
    </row>
    <row r="598" spans="1:19" ht="93.6" x14ac:dyDescent="0.4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26">
        <f t="shared" si="48"/>
        <v>0.03</v>
      </c>
      <c r="P598" s="3" t="s">
        <v>8272</v>
      </c>
      <c r="Q598" s="3" t="str">
        <f t="shared" si="49"/>
        <v>technology</v>
      </c>
      <c r="R598" s="3" t="str">
        <f t="shared" si="50"/>
        <v>web</v>
      </c>
      <c r="S598" s="24">
        <f t="shared" si="51"/>
        <v>42646.896898148145</v>
      </c>
    </row>
    <row r="599" spans="1:19" ht="117" x14ac:dyDescent="0.4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26">
        <f t="shared" si="48"/>
        <v>0.26666666666666666</v>
      </c>
      <c r="P599" s="3" t="s">
        <v>8272</v>
      </c>
      <c r="Q599" s="3" t="str">
        <f t="shared" si="49"/>
        <v>technology</v>
      </c>
      <c r="R599" s="3" t="str">
        <f t="shared" si="50"/>
        <v>web</v>
      </c>
      <c r="S599" s="24">
        <f t="shared" si="51"/>
        <v>42545.705266203702</v>
      </c>
    </row>
    <row r="600" spans="1:19" ht="93.6" x14ac:dyDescent="0.4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26">
        <f t="shared" si="48"/>
        <v>34</v>
      </c>
      <c r="P600" s="3" t="s">
        <v>8272</v>
      </c>
      <c r="Q600" s="3" t="str">
        <f t="shared" si="49"/>
        <v>technology</v>
      </c>
      <c r="R600" s="3" t="str">
        <f t="shared" si="50"/>
        <v>web</v>
      </c>
      <c r="S600" s="24">
        <f t="shared" si="51"/>
        <v>41948.00209490741</v>
      </c>
    </row>
    <row r="601" spans="1:19" ht="117" x14ac:dyDescent="0.4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26">
        <f t="shared" si="48"/>
        <v>6.2E-2</v>
      </c>
      <c r="P601" s="3" t="s">
        <v>8272</v>
      </c>
      <c r="Q601" s="3" t="str">
        <f t="shared" si="49"/>
        <v>technology</v>
      </c>
      <c r="R601" s="3" t="str">
        <f t="shared" si="50"/>
        <v>web</v>
      </c>
      <c r="S601" s="24">
        <f t="shared" si="51"/>
        <v>42047.812523148154</v>
      </c>
    </row>
    <row r="602" spans="1:19" ht="70.2" x14ac:dyDescent="0.4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26">
        <f t="shared" si="48"/>
        <v>2</v>
      </c>
      <c r="P602" s="3" t="s">
        <v>8272</v>
      </c>
      <c r="Q602" s="3" t="str">
        <f t="shared" si="49"/>
        <v>technology</v>
      </c>
      <c r="R602" s="3" t="str">
        <f t="shared" si="50"/>
        <v>web</v>
      </c>
      <c r="S602" s="24">
        <f t="shared" si="51"/>
        <v>42073.798171296294</v>
      </c>
    </row>
    <row r="603" spans="1:19" ht="140.4" x14ac:dyDescent="0.4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26">
        <f t="shared" si="48"/>
        <v>1.4000000000000001</v>
      </c>
      <c r="P603" s="3" t="s">
        <v>8272</v>
      </c>
      <c r="Q603" s="3" t="str">
        <f t="shared" si="49"/>
        <v>technology</v>
      </c>
      <c r="R603" s="3" t="str">
        <f t="shared" si="50"/>
        <v>web</v>
      </c>
      <c r="S603" s="24">
        <f t="shared" si="51"/>
        <v>41969.858090277776</v>
      </c>
    </row>
    <row r="604" spans="1:19" ht="117" x14ac:dyDescent="0.4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26">
        <f t="shared" si="48"/>
        <v>0</v>
      </c>
      <c r="P604" s="3" t="s">
        <v>8272</v>
      </c>
      <c r="Q604" s="3" t="str">
        <f t="shared" si="49"/>
        <v>technology</v>
      </c>
      <c r="R604" s="3" t="str">
        <f t="shared" si="50"/>
        <v>web</v>
      </c>
      <c r="S604" s="24">
        <f t="shared" si="51"/>
        <v>42143.79415509259</v>
      </c>
    </row>
    <row r="605" spans="1:19" ht="93.6" x14ac:dyDescent="0.4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26">
        <f t="shared" si="48"/>
        <v>3.9334666666666664</v>
      </c>
      <c r="P605" s="3" t="s">
        <v>8272</v>
      </c>
      <c r="Q605" s="3" t="str">
        <f t="shared" si="49"/>
        <v>technology</v>
      </c>
      <c r="R605" s="3" t="str">
        <f t="shared" si="50"/>
        <v>web</v>
      </c>
      <c r="S605" s="24">
        <f t="shared" si="51"/>
        <v>41835.639155092591</v>
      </c>
    </row>
    <row r="606" spans="1:19" ht="117" x14ac:dyDescent="0.4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26">
        <f t="shared" si="48"/>
        <v>0</v>
      </c>
      <c r="P606" s="3" t="s">
        <v>8272</v>
      </c>
      <c r="Q606" s="3" t="str">
        <f t="shared" si="49"/>
        <v>technology</v>
      </c>
      <c r="R606" s="3" t="str">
        <f t="shared" si="50"/>
        <v>web</v>
      </c>
      <c r="S606" s="24">
        <f t="shared" si="51"/>
        <v>41849.035370370373</v>
      </c>
    </row>
    <row r="607" spans="1:19" ht="46.8" x14ac:dyDescent="0.4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26">
        <f t="shared" si="48"/>
        <v>2.62</v>
      </c>
      <c r="P607" s="3" t="s">
        <v>8272</v>
      </c>
      <c r="Q607" s="3" t="str">
        <f t="shared" si="49"/>
        <v>technology</v>
      </c>
      <c r="R607" s="3" t="str">
        <f t="shared" si="50"/>
        <v>web</v>
      </c>
      <c r="S607" s="24">
        <f t="shared" si="51"/>
        <v>42194.357731481483</v>
      </c>
    </row>
    <row r="608" spans="1:19" ht="117" x14ac:dyDescent="0.4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26">
        <f t="shared" si="48"/>
        <v>0.2</v>
      </c>
      <c r="P608" s="3" t="s">
        <v>8272</v>
      </c>
      <c r="Q608" s="3" t="str">
        <f t="shared" si="49"/>
        <v>technology</v>
      </c>
      <c r="R608" s="3" t="str">
        <f t="shared" si="50"/>
        <v>web</v>
      </c>
      <c r="S608" s="24">
        <f t="shared" si="51"/>
        <v>42102.650567129633</v>
      </c>
    </row>
    <row r="609" spans="1:19" ht="117" x14ac:dyDescent="0.4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26">
        <f t="shared" si="48"/>
        <v>0</v>
      </c>
      <c r="P609" s="3" t="s">
        <v>8272</v>
      </c>
      <c r="Q609" s="3" t="str">
        <f t="shared" si="49"/>
        <v>technology</v>
      </c>
      <c r="R609" s="3" t="str">
        <f t="shared" si="50"/>
        <v>web</v>
      </c>
      <c r="S609" s="24">
        <f t="shared" si="51"/>
        <v>42300.825648148151</v>
      </c>
    </row>
    <row r="610" spans="1:19" ht="117" x14ac:dyDescent="0.4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26">
        <f t="shared" si="48"/>
        <v>0.97400000000000009</v>
      </c>
      <c r="P610" s="3" t="s">
        <v>8272</v>
      </c>
      <c r="Q610" s="3" t="str">
        <f t="shared" si="49"/>
        <v>technology</v>
      </c>
      <c r="R610" s="3" t="str">
        <f t="shared" si="50"/>
        <v>web</v>
      </c>
      <c r="S610" s="24">
        <f t="shared" si="51"/>
        <v>42140.921064814815</v>
      </c>
    </row>
    <row r="611" spans="1:19" ht="117" x14ac:dyDescent="0.4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26">
        <f t="shared" si="48"/>
        <v>0.64102564102564097</v>
      </c>
      <c r="P611" s="3" t="s">
        <v>8272</v>
      </c>
      <c r="Q611" s="3" t="str">
        <f t="shared" si="49"/>
        <v>technology</v>
      </c>
      <c r="R611" s="3" t="str">
        <f t="shared" si="50"/>
        <v>web</v>
      </c>
      <c r="S611" s="24">
        <f t="shared" si="51"/>
        <v>42307.034074074079</v>
      </c>
    </row>
    <row r="612" spans="1:19" ht="93.6" x14ac:dyDescent="0.4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26">
        <f t="shared" si="48"/>
        <v>0</v>
      </c>
      <c r="P612" s="3" t="s">
        <v>8272</v>
      </c>
      <c r="Q612" s="3" t="str">
        <f t="shared" si="49"/>
        <v>technology</v>
      </c>
      <c r="R612" s="3" t="str">
        <f t="shared" si="50"/>
        <v>web</v>
      </c>
      <c r="S612" s="24">
        <f t="shared" si="51"/>
        <v>42086.83085648148</v>
      </c>
    </row>
    <row r="613" spans="1:19" ht="140.4" x14ac:dyDescent="0.4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26">
        <f t="shared" si="48"/>
        <v>0</v>
      </c>
      <c r="P613" s="3" t="s">
        <v>8272</v>
      </c>
      <c r="Q613" s="3" t="str">
        <f t="shared" si="49"/>
        <v>technology</v>
      </c>
      <c r="R613" s="3" t="str">
        <f t="shared" si="50"/>
        <v>web</v>
      </c>
      <c r="S613" s="24">
        <f t="shared" si="51"/>
        <v>42328.560613425929</v>
      </c>
    </row>
    <row r="614" spans="1:19" ht="70.2" x14ac:dyDescent="0.4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26">
        <f t="shared" si="48"/>
        <v>0</v>
      </c>
      <c r="P614" s="3" t="s">
        <v>8272</v>
      </c>
      <c r="Q614" s="3" t="str">
        <f t="shared" si="49"/>
        <v>technology</v>
      </c>
      <c r="R614" s="3" t="str">
        <f t="shared" si="50"/>
        <v>web</v>
      </c>
      <c r="S614" s="24">
        <f t="shared" si="51"/>
        <v>42585.031782407408</v>
      </c>
    </row>
    <row r="615" spans="1:19" ht="140.4" x14ac:dyDescent="0.4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26">
        <f t="shared" si="48"/>
        <v>21.363333333333333</v>
      </c>
      <c r="P615" s="3" t="s">
        <v>8272</v>
      </c>
      <c r="Q615" s="3" t="str">
        <f t="shared" si="49"/>
        <v>technology</v>
      </c>
      <c r="R615" s="3" t="str">
        <f t="shared" si="50"/>
        <v>web</v>
      </c>
      <c r="S615" s="24">
        <f t="shared" si="51"/>
        <v>42247.496759259258</v>
      </c>
    </row>
    <row r="616" spans="1:19" ht="117" x14ac:dyDescent="0.4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26">
        <f t="shared" si="48"/>
        <v>0</v>
      </c>
      <c r="P616" s="3" t="s">
        <v>8272</v>
      </c>
      <c r="Q616" s="3" t="str">
        <f t="shared" si="49"/>
        <v>technology</v>
      </c>
      <c r="R616" s="3" t="str">
        <f t="shared" si="50"/>
        <v>web</v>
      </c>
      <c r="S616" s="24">
        <f t="shared" si="51"/>
        <v>42515.061805555553</v>
      </c>
    </row>
    <row r="617" spans="1:19" ht="117" x14ac:dyDescent="0.4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26">
        <f t="shared" si="48"/>
        <v>0</v>
      </c>
      <c r="P617" s="3" t="s">
        <v>8272</v>
      </c>
      <c r="Q617" s="3" t="str">
        <f t="shared" si="49"/>
        <v>technology</v>
      </c>
      <c r="R617" s="3" t="str">
        <f t="shared" si="50"/>
        <v>web</v>
      </c>
      <c r="S617" s="24">
        <f t="shared" si="51"/>
        <v>42242.122210648144</v>
      </c>
    </row>
    <row r="618" spans="1:19" ht="117" x14ac:dyDescent="0.4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26">
        <f t="shared" si="48"/>
        <v>0</v>
      </c>
      <c r="P618" s="3" t="s">
        <v>8272</v>
      </c>
      <c r="Q618" s="3" t="str">
        <f t="shared" si="49"/>
        <v>technology</v>
      </c>
      <c r="R618" s="3" t="str">
        <f t="shared" si="50"/>
        <v>web</v>
      </c>
      <c r="S618" s="24">
        <f t="shared" si="51"/>
        <v>42761.376238425924</v>
      </c>
    </row>
    <row r="619" spans="1:19" ht="117" x14ac:dyDescent="0.4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26">
        <f t="shared" si="48"/>
        <v>3</v>
      </c>
      <c r="P619" s="3" t="s">
        <v>8272</v>
      </c>
      <c r="Q619" s="3" t="str">
        <f t="shared" si="49"/>
        <v>technology</v>
      </c>
      <c r="R619" s="3" t="str">
        <f t="shared" si="50"/>
        <v>web</v>
      </c>
      <c r="S619" s="24">
        <f t="shared" si="51"/>
        <v>42087.343090277776</v>
      </c>
    </row>
    <row r="620" spans="1:19" ht="117" x14ac:dyDescent="0.4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26">
        <f t="shared" si="48"/>
        <v>0</v>
      </c>
      <c r="P620" s="3" t="s">
        <v>8272</v>
      </c>
      <c r="Q620" s="3" t="str">
        <f t="shared" si="49"/>
        <v>technology</v>
      </c>
      <c r="R620" s="3" t="str">
        <f t="shared" si="50"/>
        <v>web</v>
      </c>
      <c r="S620" s="24">
        <f t="shared" si="51"/>
        <v>42317.810219907406</v>
      </c>
    </row>
    <row r="621" spans="1:19" ht="70.2" x14ac:dyDescent="0.4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26">
        <f t="shared" si="48"/>
        <v>3.9999999999999996E-5</v>
      </c>
      <c r="P621" s="3" t="s">
        <v>8272</v>
      </c>
      <c r="Q621" s="3" t="str">
        <f t="shared" si="49"/>
        <v>technology</v>
      </c>
      <c r="R621" s="3" t="str">
        <f t="shared" si="50"/>
        <v>web</v>
      </c>
      <c r="S621" s="24">
        <f t="shared" si="51"/>
        <v>41908.650347222225</v>
      </c>
    </row>
    <row r="622" spans="1:19" ht="117" x14ac:dyDescent="0.4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26">
        <f t="shared" si="48"/>
        <v>1</v>
      </c>
      <c r="P622" s="3" t="s">
        <v>8272</v>
      </c>
      <c r="Q622" s="3" t="str">
        <f t="shared" si="49"/>
        <v>technology</v>
      </c>
      <c r="R622" s="3" t="str">
        <f t="shared" si="50"/>
        <v>web</v>
      </c>
      <c r="S622" s="24">
        <f t="shared" si="51"/>
        <v>41831.716874999998</v>
      </c>
    </row>
    <row r="623" spans="1:19" ht="140.4" x14ac:dyDescent="0.4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26">
        <f t="shared" si="48"/>
        <v>1.044</v>
      </c>
      <c r="P623" s="3" t="s">
        <v>8272</v>
      </c>
      <c r="Q623" s="3" t="str">
        <f t="shared" si="49"/>
        <v>technology</v>
      </c>
      <c r="R623" s="3" t="str">
        <f t="shared" si="50"/>
        <v>web</v>
      </c>
      <c r="S623" s="24">
        <f t="shared" si="51"/>
        <v>42528.987696759257</v>
      </c>
    </row>
    <row r="624" spans="1:19" ht="140.4" x14ac:dyDescent="0.4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26">
        <f t="shared" si="48"/>
        <v>5.6833333333333336</v>
      </c>
      <c r="P624" s="3" t="s">
        <v>8272</v>
      </c>
      <c r="Q624" s="3" t="str">
        <f t="shared" si="49"/>
        <v>technology</v>
      </c>
      <c r="R624" s="3" t="str">
        <f t="shared" si="50"/>
        <v>web</v>
      </c>
      <c r="S624" s="24">
        <f t="shared" si="51"/>
        <v>42532.774745370371</v>
      </c>
    </row>
    <row r="625" spans="1:19" ht="117" x14ac:dyDescent="0.4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26">
        <f t="shared" si="48"/>
        <v>0</v>
      </c>
      <c r="P625" s="3" t="s">
        <v>8272</v>
      </c>
      <c r="Q625" s="3" t="str">
        <f t="shared" si="49"/>
        <v>technology</v>
      </c>
      <c r="R625" s="3" t="str">
        <f t="shared" si="50"/>
        <v>web</v>
      </c>
      <c r="S625" s="24">
        <f t="shared" si="51"/>
        <v>42122.009224537032</v>
      </c>
    </row>
    <row r="626" spans="1:19" ht="117" x14ac:dyDescent="0.4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26">
        <f t="shared" si="48"/>
        <v>0</v>
      </c>
      <c r="P626" s="3" t="s">
        <v>8272</v>
      </c>
      <c r="Q626" s="3" t="str">
        <f t="shared" si="49"/>
        <v>technology</v>
      </c>
      <c r="R626" s="3" t="str">
        <f t="shared" si="50"/>
        <v>web</v>
      </c>
      <c r="S626" s="24">
        <f t="shared" si="51"/>
        <v>42108.988900462966</v>
      </c>
    </row>
    <row r="627" spans="1:19" ht="117" x14ac:dyDescent="0.4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26">
        <f t="shared" si="48"/>
        <v>0</v>
      </c>
      <c r="P627" s="3" t="s">
        <v>8272</v>
      </c>
      <c r="Q627" s="3" t="str">
        <f t="shared" si="49"/>
        <v>technology</v>
      </c>
      <c r="R627" s="3" t="str">
        <f t="shared" si="50"/>
        <v>web</v>
      </c>
      <c r="S627" s="24">
        <f t="shared" si="51"/>
        <v>42790.895567129628</v>
      </c>
    </row>
    <row r="628" spans="1:19" ht="140.4" x14ac:dyDescent="0.4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26">
        <f t="shared" si="48"/>
        <v>17.380000000000003</v>
      </c>
      <c r="P628" s="3" t="s">
        <v>8272</v>
      </c>
      <c r="Q628" s="3" t="str">
        <f t="shared" si="49"/>
        <v>technology</v>
      </c>
      <c r="R628" s="3" t="str">
        <f t="shared" si="50"/>
        <v>web</v>
      </c>
      <c r="S628" s="24">
        <f t="shared" si="51"/>
        <v>42198.559479166666</v>
      </c>
    </row>
    <row r="629" spans="1:19" ht="117" x14ac:dyDescent="0.4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26">
        <f t="shared" si="48"/>
        <v>0.02</v>
      </c>
      <c r="P629" s="3" t="s">
        <v>8272</v>
      </c>
      <c r="Q629" s="3" t="str">
        <f t="shared" si="49"/>
        <v>technology</v>
      </c>
      <c r="R629" s="3" t="str">
        <f t="shared" si="50"/>
        <v>web</v>
      </c>
      <c r="S629" s="24">
        <f t="shared" si="51"/>
        <v>42384.306840277779</v>
      </c>
    </row>
    <row r="630" spans="1:19" ht="117" x14ac:dyDescent="0.4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26">
        <f t="shared" si="48"/>
        <v>0</v>
      </c>
      <c r="P630" s="3" t="s">
        <v>8272</v>
      </c>
      <c r="Q630" s="3" t="str">
        <f t="shared" si="49"/>
        <v>technology</v>
      </c>
      <c r="R630" s="3" t="str">
        <f t="shared" si="50"/>
        <v>web</v>
      </c>
      <c r="S630" s="24">
        <f t="shared" si="51"/>
        <v>41803.692789351851</v>
      </c>
    </row>
    <row r="631" spans="1:19" ht="140.4" x14ac:dyDescent="0.4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26">
        <f t="shared" si="48"/>
        <v>0.17500000000000002</v>
      </c>
      <c r="P631" s="3" t="s">
        <v>8272</v>
      </c>
      <c r="Q631" s="3" t="str">
        <f t="shared" si="49"/>
        <v>technology</v>
      </c>
      <c r="R631" s="3" t="str">
        <f t="shared" si="50"/>
        <v>web</v>
      </c>
      <c r="S631" s="24">
        <f t="shared" si="51"/>
        <v>42474.637824074074</v>
      </c>
    </row>
    <row r="632" spans="1:19" ht="140.4" x14ac:dyDescent="0.4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26">
        <f t="shared" si="48"/>
        <v>8.3340278356529712E-2</v>
      </c>
      <c r="P632" s="3" t="s">
        <v>8272</v>
      </c>
      <c r="Q632" s="3" t="str">
        <f t="shared" si="49"/>
        <v>technology</v>
      </c>
      <c r="R632" s="3" t="str">
        <f t="shared" si="50"/>
        <v>web</v>
      </c>
      <c r="S632" s="24">
        <f t="shared" si="51"/>
        <v>42223.619456018518</v>
      </c>
    </row>
    <row r="633" spans="1:19" ht="93.6" x14ac:dyDescent="0.4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26">
        <f t="shared" si="48"/>
        <v>1.38</v>
      </c>
      <c r="P633" s="3" t="s">
        <v>8272</v>
      </c>
      <c r="Q633" s="3" t="str">
        <f t="shared" si="49"/>
        <v>technology</v>
      </c>
      <c r="R633" s="3" t="str">
        <f t="shared" si="50"/>
        <v>web</v>
      </c>
      <c r="S633" s="24">
        <f t="shared" si="51"/>
        <v>42489.772326388891</v>
      </c>
    </row>
    <row r="634" spans="1:19" ht="93.6" x14ac:dyDescent="0.4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26">
        <f t="shared" si="48"/>
        <v>0</v>
      </c>
      <c r="P634" s="3" t="s">
        <v>8272</v>
      </c>
      <c r="Q634" s="3" t="str">
        <f t="shared" si="49"/>
        <v>technology</v>
      </c>
      <c r="R634" s="3" t="str">
        <f t="shared" si="50"/>
        <v>web</v>
      </c>
      <c r="S634" s="24">
        <f t="shared" si="51"/>
        <v>42303.659317129626</v>
      </c>
    </row>
    <row r="635" spans="1:19" ht="117" x14ac:dyDescent="0.4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26">
        <f t="shared" si="48"/>
        <v>12.45</v>
      </c>
      <c r="P635" s="3" t="s">
        <v>8272</v>
      </c>
      <c r="Q635" s="3" t="str">
        <f t="shared" si="49"/>
        <v>technology</v>
      </c>
      <c r="R635" s="3" t="str">
        <f t="shared" si="50"/>
        <v>web</v>
      </c>
      <c r="S635" s="24">
        <f t="shared" si="51"/>
        <v>42507.299328703702</v>
      </c>
    </row>
    <row r="636" spans="1:19" ht="93.6" x14ac:dyDescent="0.4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26">
        <f t="shared" si="48"/>
        <v>0.02</v>
      </c>
      <c r="P636" s="3" t="s">
        <v>8272</v>
      </c>
      <c r="Q636" s="3" t="str">
        <f t="shared" si="49"/>
        <v>technology</v>
      </c>
      <c r="R636" s="3" t="str">
        <f t="shared" si="50"/>
        <v>web</v>
      </c>
      <c r="S636" s="24">
        <f t="shared" si="51"/>
        <v>42031.928576388891</v>
      </c>
    </row>
    <row r="637" spans="1:19" ht="70.2" x14ac:dyDescent="0.4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26">
        <f t="shared" si="48"/>
        <v>8.0000000000000002E-3</v>
      </c>
      <c r="P637" s="3" t="s">
        <v>8272</v>
      </c>
      <c r="Q637" s="3" t="str">
        <f t="shared" si="49"/>
        <v>technology</v>
      </c>
      <c r="R637" s="3" t="str">
        <f t="shared" si="50"/>
        <v>web</v>
      </c>
      <c r="S637" s="24">
        <f t="shared" si="51"/>
        <v>42076.092152777783</v>
      </c>
    </row>
    <row r="638" spans="1:19" ht="93.6" x14ac:dyDescent="0.4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26">
        <f t="shared" si="48"/>
        <v>0.2</v>
      </c>
      <c r="P638" s="3" t="s">
        <v>8272</v>
      </c>
      <c r="Q638" s="3" t="str">
        <f t="shared" si="49"/>
        <v>technology</v>
      </c>
      <c r="R638" s="3" t="str">
        <f t="shared" si="50"/>
        <v>web</v>
      </c>
      <c r="S638" s="24">
        <f t="shared" si="51"/>
        <v>42131.455439814818</v>
      </c>
    </row>
    <row r="639" spans="1:19" ht="140.4" x14ac:dyDescent="0.4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26">
        <f t="shared" si="48"/>
        <v>0</v>
      </c>
      <c r="P639" s="3" t="s">
        <v>8272</v>
      </c>
      <c r="Q639" s="3" t="str">
        <f t="shared" si="49"/>
        <v>technology</v>
      </c>
      <c r="R639" s="3" t="str">
        <f t="shared" si="50"/>
        <v>web</v>
      </c>
      <c r="S639" s="24">
        <f t="shared" si="51"/>
        <v>42762.962013888886</v>
      </c>
    </row>
    <row r="640" spans="1:19" x14ac:dyDescent="0.4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26">
        <f t="shared" si="48"/>
        <v>9.0000000000000011E-3</v>
      </c>
      <c r="P640" s="3" t="s">
        <v>8272</v>
      </c>
      <c r="Q640" s="3" t="str">
        <f t="shared" si="49"/>
        <v>technology</v>
      </c>
      <c r="R640" s="3" t="str">
        <f t="shared" si="50"/>
        <v>web</v>
      </c>
      <c r="S640" s="24">
        <f t="shared" si="51"/>
        <v>42759.593310185184</v>
      </c>
    </row>
    <row r="641" spans="1:19" ht="70.2" x14ac:dyDescent="0.4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26">
        <f t="shared" si="48"/>
        <v>9.9999999999999991E-5</v>
      </c>
      <c r="P641" s="3" t="s">
        <v>8272</v>
      </c>
      <c r="Q641" s="3" t="str">
        <f t="shared" si="49"/>
        <v>technology</v>
      </c>
      <c r="R641" s="3" t="str">
        <f t="shared" si="50"/>
        <v>web</v>
      </c>
      <c r="S641" s="24">
        <f t="shared" si="51"/>
        <v>41865.583275462966</v>
      </c>
    </row>
    <row r="642" spans="1:19" ht="140.4" x14ac:dyDescent="0.4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26">
        <f t="shared" ref="N642:N705" si="52">E642/D642*100</f>
        <v>144.28571428571428</v>
      </c>
      <c r="O642" s="3">
        <f t="shared" ref="O642:O661" si="53">E642/L642</f>
        <v>50.5</v>
      </c>
      <c r="P642" s="3" t="s">
        <v>8273</v>
      </c>
      <c r="Q642" s="3" t="str">
        <f t="shared" si="49"/>
        <v>technology</v>
      </c>
      <c r="R642" s="3" t="str">
        <f t="shared" si="50"/>
        <v>wearables</v>
      </c>
      <c r="S642" s="24">
        <f t="shared" si="51"/>
        <v>42683.420312499999</v>
      </c>
    </row>
    <row r="643" spans="1:19" ht="117" x14ac:dyDescent="0.4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26">
        <f t="shared" si="52"/>
        <v>119.16249999999999</v>
      </c>
      <c r="O643" s="3">
        <f t="shared" si="53"/>
        <v>151.31746031746033</v>
      </c>
      <c r="P643" s="3" t="s">
        <v>8273</v>
      </c>
      <c r="Q643" s="3" t="str">
        <f t="shared" ref="Q643:Q706" si="54">LEFT(P:P,SEARCH("/",P:P,1)-1)</f>
        <v>technology</v>
      </c>
      <c r="R643" s="3" t="str">
        <f t="shared" ref="R643:R706" si="55">RIGHT(P:P, LEN(P:P) - FIND("/", P:P))</f>
        <v>wearables</v>
      </c>
      <c r="S643" s="24">
        <f t="shared" ref="S643:S706" si="56">(J643/86400) +25569</f>
        <v>42199.57</v>
      </c>
    </row>
    <row r="644" spans="1:19" ht="117" x14ac:dyDescent="0.4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26">
        <f t="shared" si="52"/>
        <v>1460.4850000000001</v>
      </c>
      <c r="O644" s="3">
        <f t="shared" si="53"/>
        <v>134.3592456301748</v>
      </c>
      <c r="P644" s="3" t="s">
        <v>8273</v>
      </c>
      <c r="Q644" s="3" t="str">
        <f t="shared" si="54"/>
        <v>technology</v>
      </c>
      <c r="R644" s="3" t="str">
        <f t="shared" si="55"/>
        <v>wearables</v>
      </c>
      <c r="S644" s="24">
        <f t="shared" si="56"/>
        <v>42199.651319444441</v>
      </c>
    </row>
    <row r="645" spans="1:19" ht="93.6" x14ac:dyDescent="0.4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26">
        <f t="shared" si="52"/>
        <v>105.80799999999999</v>
      </c>
      <c r="O645" s="3">
        <f t="shared" si="53"/>
        <v>174.02631578947367</v>
      </c>
      <c r="P645" s="3" t="s">
        <v>8273</v>
      </c>
      <c r="Q645" s="3" t="str">
        <f t="shared" si="54"/>
        <v>technology</v>
      </c>
      <c r="R645" s="3" t="str">
        <f t="shared" si="55"/>
        <v>wearables</v>
      </c>
      <c r="S645" s="24">
        <f t="shared" si="56"/>
        <v>42100.642071759255</v>
      </c>
    </row>
    <row r="646" spans="1:19" ht="117" x14ac:dyDescent="0.4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26">
        <f t="shared" si="52"/>
        <v>300.11791999999997</v>
      </c>
      <c r="O646" s="3">
        <f t="shared" si="53"/>
        <v>73.486268364348675</v>
      </c>
      <c r="P646" s="3" t="s">
        <v>8273</v>
      </c>
      <c r="Q646" s="3" t="str">
        <f t="shared" si="54"/>
        <v>technology</v>
      </c>
      <c r="R646" s="3" t="str">
        <f t="shared" si="55"/>
        <v>wearables</v>
      </c>
      <c r="S646" s="24">
        <f t="shared" si="56"/>
        <v>41898.665960648148</v>
      </c>
    </row>
    <row r="647" spans="1:19" ht="70.2" x14ac:dyDescent="0.4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26">
        <f t="shared" si="52"/>
        <v>278.7</v>
      </c>
      <c r="O647" s="3">
        <f t="shared" si="53"/>
        <v>23.518987341772153</v>
      </c>
      <c r="P647" s="3" t="s">
        <v>8273</v>
      </c>
      <c r="Q647" s="3" t="str">
        <f t="shared" si="54"/>
        <v>technology</v>
      </c>
      <c r="R647" s="3" t="str">
        <f t="shared" si="55"/>
        <v>wearables</v>
      </c>
      <c r="S647" s="24">
        <f t="shared" si="56"/>
        <v>42564.026319444441</v>
      </c>
    </row>
    <row r="648" spans="1:19" ht="140.4" x14ac:dyDescent="0.4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26">
        <f t="shared" si="52"/>
        <v>131.87625</v>
      </c>
      <c r="O648" s="3">
        <f t="shared" si="53"/>
        <v>39.074444444444445</v>
      </c>
      <c r="P648" s="3" t="s">
        <v>8273</v>
      </c>
      <c r="Q648" s="3" t="str">
        <f t="shared" si="54"/>
        <v>technology</v>
      </c>
      <c r="R648" s="3" t="str">
        <f t="shared" si="55"/>
        <v>wearables</v>
      </c>
      <c r="S648" s="24">
        <f t="shared" si="56"/>
        <v>41832.852627314816</v>
      </c>
    </row>
    <row r="649" spans="1:19" ht="140.4" x14ac:dyDescent="0.4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26">
        <f t="shared" si="52"/>
        <v>107.05</v>
      </c>
      <c r="O649" s="3">
        <f t="shared" si="53"/>
        <v>125.94117647058823</v>
      </c>
      <c r="P649" s="3" t="s">
        <v>8273</v>
      </c>
      <c r="Q649" s="3" t="str">
        <f t="shared" si="54"/>
        <v>technology</v>
      </c>
      <c r="R649" s="3" t="str">
        <f t="shared" si="55"/>
        <v>wearables</v>
      </c>
      <c r="S649" s="24">
        <f t="shared" si="56"/>
        <v>42416.767928240741</v>
      </c>
    </row>
    <row r="650" spans="1:19" ht="70.2" x14ac:dyDescent="0.4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26">
        <f t="shared" si="52"/>
        <v>126.82285714285715</v>
      </c>
      <c r="O650" s="3">
        <f t="shared" si="53"/>
        <v>1644</v>
      </c>
      <c r="P650" s="3" t="s">
        <v>8273</v>
      </c>
      <c r="Q650" s="3" t="str">
        <f t="shared" si="54"/>
        <v>technology</v>
      </c>
      <c r="R650" s="3" t="str">
        <f t="shared" si="55"/>
        <v>wearables</v>
      </c>
      <c r="S650" s="24">
        <f t="shared" si="56"/>
        <v>41891.693379629629</v>
      </c>
    </row>
    <row r="651" spans="1:19" ht="140.4" x14ac:dyDescent="0.4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26">
        <f t="shared" si="52"/>
        <v>139.96</v>
      </c>
      <c r="O651" s="3">
        <f t="shared" si="53"/>
        <v>42.670731707317074</v>
      </c>
      <c r="P651" s="3" t="s">
        <v>8273</v>
      </c>
      <c r="Q651" s="3" t="str">
        <f t="shared" si="54"/>
        <v>technology</v>
      </c>
      <c r="R651" s="3" t="str">
        <f t="shared" si="55"/>
        <v>wearables</v>
      </c>
      <c r="S651" s="24">
        <f t="shared" si="56"/>
        <v>41877.912187499998</v>
      </c>
    </row>
    <row r="652" spans="1:19" ht="117" x14ac:dyDescent="0.4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26">
        <f t="shared" si="52"/>
        <v>112.4</v>
      </c>
      <c r="O652" s="3">
        <f t="shared" si="53"/>
        <v>35.125</v>
      </c>
      <c r="P652" s="3" t="s">
        <v>8273</v>
      </c>
      <c r="Q652" s="3" t="str">
        <f t="shared" si="54"/>
        <v>technology</v>
      </c>
      <c r="R652" s="3" t="str">
        <f t="shared" si="55"/>
        <v>wearables</v>
      </c>
      <c r="S652" s="24">
        <f t="shared" si="56"/>
        <v>41932.036851851852</v>
      </c>
    </row>
    <row r="653" spans="1:19" ht="117" x14ac:dyDescent="0.4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26">
        <f t="shared" si="52"/>
        <v>100.52799999999999</v>
      </c>
      <c r="O653" s="3">
        <f t="shared" si="53"/>
        <v>239.35238095238094</v>
      </c>
      <c r="P653" s="3" t="s">
        <v>8273</v>
      </c>
      <c r="Q653" s="3" t="str">
        <f t="shared" si="54"/>
        <v>technology</v>
      </c>
      <c r="R653" s="3" t="str">
        <f t="shared" si="55"/>
        <v>wearables</v>
      </c>
      <c r="S653" s="24">
        <f t="shared" si="56"/>
        <v>41956.017488425925</v>
      </c>
    </row>
    <row r="654" spans="1:19" ht="117" x14ac:dyDescent="0.4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26">
        <f t="shared" si="52"/>
        <v>100.46666666666665</v>
      </c>
      <c r="O654" s="3">
        <f t="shared" si="53"/>
        <v>107.64285714285714</v>
      </c>
      <c r="P654" s="3" t="s">
        <v>8273</v>
      </c>
      <c r="Q654" s="3" t="str">
        <f t="shared" si="54"/>
        <v>technology</v>
      </c>
      <c r="R654" s="3" t="str">
        <f t="shared" si="55"/>
        <v>wearables</v>
      </c>
      <c r="S654" s="24">
        <f t="shared" si="56"/>
        <v>42675.690393518518</v>
      </c>
    </row>
    <row r="655" spans="1:19" ht="117" x14ac:dyDescent="0.4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26">
        <f t="shared" si="52"/>
        <v>141.446</v>
      </c>
      <c r="O655" s="3">
        <f t="shared" si="53"/>
        <v>95.830623306233065</v>
      </c>
      <c r="P655" s="3" t="s">
        <v>8273</v>
      </c>
      <c r="Q655" s="3" t="str">
        <f t="shared" si="54"/>
        <v>technology</v>
      </c>
      <c r="R655" s="3" t="str">
        <f t="shared" si="55"/>
        <v>wearables</v>
      </c>
      <c r="S655" s="24">
        <f t="shared" si="56"/>
        <v>42199.618518518517</v>
      </c>
    </row>
    <row r="656" spans="1:19" ht="117" x14ac:dyDescent="0.4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26">
        <f t="shared" si="52"/>
        <v>267.29166666666669</v>
      </c>
      <c r="O656" s="3">
        <f t="shared" si="53"/>
        <v>31.663376110562684</v>
      </c>
      <c r="P656" s="3" t="s">
        <v>8273</v>
      </c>
      <c r="Q656" s="3" t="str">
        <f t="shared" si="54"/>
        <v>technology</v>
      </c>
      <c r="R656" s="3" t="str">
        <f t="shared" si="55"/>
        <v>wearables</v>
      </c>
      <c r="S656" s="24">
        <f t="shared" si="56"/>
        <v>42163.957326388889</v>
      </c>
    </row>
    <row r="657" spans="1:19" ht="117" x14ac:dyDescent="0.4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26">
        <f t="shared" si="52"/>
        <v>146.88749999999999</v>
      </c>
      <c r="O657" s="3">
        <f t="shared" si="53"/>
        <v>42.886861313868614</v>
      </c>
      <c r="P657" s="3" t="s">
        <v>8273</v>
      </c>
      <c r="Q657" s="3" t="str">
        <f t="shared" si="54"/>
        <v>technology</v>
      </c>
      <c r="R657" s="3" t="str">
        <f t="shared" si="55"/>
        <v>wearables</v>
      </c>
      <c r="S657" s="24">
        <f t="shared" si="56"/>
        <v>42045.957314814819</v>
      </c>
    </row>
    <row r="658" spans="1:19" ht="117" x14ac:dyDescent="0.4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26">
        <f t="shared" si="52"/>
        <v>213.56</v>
      </c>
      <c r="O658" s="3">
        <f t="shared" si="53"/>
        <v>122.73563218390805</v>
      </c>
      <c r="P658" s="3" t="s">
        <v>8273</v>
      </c>
      <c r="Q658" s="3" t="str">
        <f t="shared" si="54"/>
        <v>technology</v>
      </c>
      <c r="R658" s="3" t="str">
        <f t="shared" si="55"/>
        <v>wearables</v>
      </c>
      <c r="S658" s="24">
        <f t="shared" si="56"/>
        <v>42417.804618055554</v>
      </c>
    </row>
    <row r="659" spans="1:19" ht="140.4" x14ac:dyDescent="0.4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26">
        <f t="shared" si="52"/>
        <v>125.69999999999999</v>
      </c>
      <c r="O659" s="3">
        <f t="shared" si="53"/>
        <v>190.45454545454547</v>
      </c>
      <c r="P659" s="3" t="s">
        <v>8273</v>
      </c>
      <c r="Q659" s="3" t="str">
        <f t="shared" si="54"/>
        <v>technology</v>
      </c>
      <c r="R659" s="3" t="str">
        <f t="shared" si="55"/>
        <v>wearables</v>
      </c>
      <c r="S659" s="24">
        <f t="shared" si="56"/>
        <v>42331.84574074074</v>
      </c>
    </row>
    <row r="660" spans="1:19" ht="117" x14ac:dyDescent="0.4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26">
        <f t="shared" si="52"/>
        <v>104.46206037108834</v>
      </c>
      <c r="O660" s="3">
        <f t="shared" si="53"/>
        <v>109.33695652173913</v>
      </c>
      <c r="P660" s="3" t="s">
        <v>8273</v>
      </c>
      <c r="Q660" s="3" t="str">
        <f t="shared" si="54"/>
        <v>technology</v>
      </c>
      <c r="R660" s="3" t="str">
        <f t="shared" si="55"/>
        <v>wearables</v>
      </c>
      <c r="S660" s="24">
        <f t="shared" si="56"/>
        <v>42179.160752314812</v>
      </c>
    </row>
    <row r="661" spans="1:19" ht="46.8" x14ac:dyDescent="0.4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26">
        <f t="shared" si="52"/>
        <v>100.56666666666668</v>
      </c>
      <c r="O661" s="3">
        <f t="shared" si="53"/>
        <v>143.66666666666666</v>
      </c>
      <c r="P661" s="3" t="s">
        <v>8273</v>
      </c>
      <c r="Q661" s="3" t="str">
        <f t="shared" si="54"/>
        <v>technology</v>
      </c>
      <c r="R661" s="3" t="str">
        <f t="shared" si="55"/>
        <v>wearables</v>
      </c>
      <c r="S661" s="24">
        <f t="shared" si="56"/>
        <v>42209.593692129631</v>
      </c>
    </row>
    <row r="662" spans="1:19" ht="117" x14ac:dyDescent="0.4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26">
        <f t="shared" si="52"/>
        <v>3.0579999999999998</v>
      </c>
      <c r="P662" s="3" t="s">
        <v>8273</v>
      </c>
      <c r="Q662" s="3" t="str">
        <f t="shared" si="54"/>
        <v>technology</v>
      </c>
      <c r="R662" s="3" t="str">
        <f t="shared" si="55"/>
        <v>wearables</v>
      </c>
      <c r="S662" s="24">
        <f t="shared" si="56"/>
        <v>41922.741655092592</v>
      </c>
    </row>
    <row r="663" spans="1:19" ht="117" x14ac:dyDescent="0.4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26">
        <f t="shared" si="52"/>
        <v>0.95</v>
      </c>
      <c r="P663" s="3" t="s">
        <v>8273</v>
      </c>
      <c r="Q663" s="3" t="str">
        <f t="shared" si="54"/>
        <v>technology</v>
      </c>
      <c r="R663" s="3" t="str">
        <f t="shared" si="55"/>
        <v>wearables</v>
      </c>
      <c r="S663" s="24">
        <f t="shared" si="56"/>
        <v>42636.645358796297</v>
      </c>
    </row>
    <row r="664" spans="1:19" ht="93.6" x14ac:dyDescent="0.4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26">
        <f t="shared" si="52"/>
        <v>0.4</v>
      </c>
      <c r="P664" s="3" t="s">
        <v>8273</v>
      </c>
      <c r="Q664" s="3" t="str">
        <f t="shared" si="54"/>
        <v>technology</v>
      </c>
      <c r="R664" s="3" t="str">
        <f t="shared" si="55"/>
        <v>wearables</v>
      </c>
      <c r="S664" s="24">
        <f t="shared" si="56"/>
        <v>41990.438043981485</v>
      </c>
    </row>
    <row r="665" spans="1:19" ht="140.4" x14ac:dyDescent="0.4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26">
        <f t="shared" si="52"/>
        <v>0.35000000000000003</v>
      </c>
      <c r="P665" s="3" t="s">
        <v>8273</v>
      </c>
      <c r="Q665" s="3" t="str">
        <f t="shared" si="54"/>
        <v>technology</v>
      </c>
      <c r="R665" s="3" t="str">
        <f t="shared" si="55"/>
        <v>wearables</v>
      </c>
      <c r="S665" s="24">
        <f t="shared" si="56"/>
        <v>42173.843240740738</v>
      </c>
    </row>
    <row r="666" spans="1:19" ht="117" x14ac:dyDescent="0.4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26">
        <f t="shared" si="52"/>
        <v>7.5333333333333332</v>
      </c>
      <c r="P666" s="3" t="s">
        <v>8273</v>
      </c>
      <c r="Q666" s="3" t="str">
        <f t="shared" si="54"/>
        <v>technology</v>
      </c>
      <c r="R666" s="3" t="str">
        <f t="shared" si="55"/>
        <v>wearables</v>
      </c>
      <c r="S666" s="24">
        <f t="shared" si="56"/>
        <v>42077.666377314818</v>
      </c>
    </row>
    <row r="667" spans="1:19" ht="117" x14ac:dyDescent="0.4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26">
        <f t="shared" si="52"/>
        <v>18.64</v>
      </c>
      <c r="P667" s="3" t="s">
        <v>8273</v>
      </c>
      <c r="Q667" s="3" t="str">
        <f t="shared" si="54"/>
        <v>technology</v>
      </c>
      <c r="R667" s="3" t="str">
        <f t="shared" si="55"/>
        <v>wearables</v>
      </c>
      <c r="S667" s="24">
        <f t="shared" si="56"/>
        <v>42688.711354166662</v>
      </c>
    </row>
    <row r="668" spans="1:19" ht="117" x14ac:dyDescent="0.4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26">
        <f t="shared" si="52"/>
        <v>4.0000000000000001E-3</v>
      </c>
      <c r="P668" s="3" t="s">
        <v>8273</v>
      </c>
      <c r="Q668" s="3" t="str">
        <f t="shared" si="54"/>
        <v>technology</v>
      </c>
      <c r="R668" s="3" t="str">
        <f t="shared" si="55"/>
        <v>wearables</v>
      </c>
      <c r="S668" s="24">
        <f t="shared" si="56"/>
        <v>41838.832152777773</v>
      </c>
    </row>
    <row r="669" spans="1:19" ht="117" x14ac:dyDescent="0.4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26">
        <f t="shared" si="52"/>
        <v>10.02</v>
      </c>
      <c r="P669" s="3" t="s">
        <v>8273</v>
      </c>
      <c r="Q669" s="3" t="str">
        <f t="shared" si="54"/>
        <v>technology</v>
      </c>
      <c r="R669" s="3" t="str">
        <f t="shared" si="55"/>
        <v>wearables</v>
      </c>
      <c r="S669" s="24">
        <f t="shared" si="56"/>
        <v>42632.373414351852</v>
      </c>
    </row>
    <row r="670" spans="1:19" ht="117" x14ac:dyDescent="0.4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26">
        <f t="shared" si="52"/>
        <v>4.5600000000000005</v>
      </c>
      <c r="P670" s="3" t="s">
        <v>8273</v>
      </c>
      <c r="Q670" s="3" t="str">
        <f t="shared" si="54"/>
        <v>technology</v>
      </c>
      <c r="R670" s="3" t="str">
        <f t="shared" si="55"/>
        <v>wearables</v>
      </c>
      <c r="S670" s="24">
        <f t="shared" si="56"/>
        <v>42090.831273148149</v>
      </c>
    </row>
    <row r="671" spans="1:19" ht="117" x14ac:dyDescent="0.4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26">
        <f t="shared" si="52"/>
        <v>21.5075</v>
      </c>
      <c r="P671" s="3" t="s">
        <v>8273</v>
      </c>
      <c r="Q671" s="3" t="str">
        <f t="shared" si="54"/>
        <v>technology</v>
      </c>
      <c r="R671" s="3" t="str">
        <f t="shared" si="55"/>
        <v>wearables</v>
      </c>
      <c r="S671" s="24">
        <f t="shared" si="56"/>
        <v>42527.625671296293</v>
      </c>
    </row>
    <row r="672" spans="1:19" ht="117" x14ac:dyDescent="0.4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26">
        <f t="shared" si="52"/>
        <v>29.276666666666667</v>
      </c>
      <c r="P672" s="3" t="s">
        <v>8273</v>
      </c>
      <c r="Q672" s="3" t="str">
        <f t="shared" si="54"/>
        <v>technology</v>
      </c>
      <c r="R672" s="3" t="str">
        <f t="shared" si="55"/>
        <v>wearables</v>
      </c>
      <c r="S672" s="24">
        <f t="shared" si="56"/>
        <v>42506.709722222222</v>
      </c>
    </row>
    <row r="673" spans="1:19" ht="117" x14ac:dyDescent="0.4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26">
        <f t="shared" si="52"/>
        <v>39.426666666666662</v>
      </c>
      <c r="P673" s="3" t="s">
        <v>8273</v>
      </c>
      <c r="Q673" s="3" t="str">
        <f t="shared" si="54"/>
        <v>technology</v>
      </c>
      <c r="R673" s="3" t="str">
        <f t="shared" si="55"/>
        <v>wearables</v>
      </c>
      <c r="S673" s="24">
        <f t="shared" si="56"/>
        <v>41984.692731481482</v>
      </c>
    </row>
    <row r="674" spans="1:19" ht="140.4" x14ac:dyDescent="0.4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26">
        <f t="shared" si="52"/>
        <v>21.628</v>
      </c>
      <c r="P674" s="3" t="s">
        <v>8273</v>
      </c>
      <c r="Q674" s="3" t="str">
        <f t="shared" si="54"/>
        <v>technology</v>
      </c>
      <c r="R674" s="3" t="str">
        <f t="shared" si="55"/>
        <v>wearables</v>
      </c>
      <c r="S674" s="24">
        <f t="shared" si="56"/>
        <v>41974.219490740739</v>
      </c>
    </row>
    <row r="675" spans="1:19" ht="117" x14ac:dyDescent="0.4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26">
        <f t="shared" si="52"/>
        <v>0.20500000000000002</v>
      </c>
      <c r="P675" s="3" t="s">
        <v>8273</v>
      </c>
      <c r="Q675" s="3" t="str">
        <f t="shared" si="54"/>
        <v>technology</v>
      </c>
      <c r="R675" s="3" t="str">
        <f t="shared" si="55"/>
        <v>wearables</v>
      </c>
      <c r="S675" s="24">
        <f t="shared" si="56"/>
        <v>41838.840474537035</v>
      </c>
    </row>
    <row r="676" spans="1:19" ht="70.2" x14ac:dyDescent="0.4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26">
        <f t="shared" si="52"/>
        <v>0.03</v>
      </c>
      <c r="P676" s="3" t="s">
        <v>8273</v>
      </c>
      <c r="Q676" s="3" t="str">
        <f t="shared" si="54"/>
        <v>technology</v>
      </c>
      <c r="R676" s="3" t="str">
        <f t="shared" si="55"/>
        <v>wearables</v>
      </c>
      <c r="S676" s="24">
        <f t="shared" si="56"/>
        <v>41803.116053240738</v>
      </c>
    </row>
    <row r="677" spans="1:19" ht="140.4" x14ac:dyDescent="0.4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26">
        <f t="shared" si="52"/>
        <v>14.85</v>
      </c>
      <c r="P677" s="3" t="s">
        <v>8273</v>
      </c>
      <c r="Q677" s="3" t="str">
        <f t="shared" si="54"/>
        <v>technology</v>
      </c>
      <c r="R677" s="3" t="str">
        <f t="shared" si="55"/>
        <v>wearables</v>
      </c>
      <c r="S677" s="24">
        <f t="shared" si="56"/>
        <v>41975.930601851855</v>
      </c>
    </row>
    <row r="678" spans="1:19" ht="140.4" x14ac:dyDescent="0.4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26">
        <f t="shared" si="52"/>
        <v>1.4710000000000001</v>
      </c>
      <c r="P678" s="3" t="s">
        <v>8273</v>
      </c>
      <c r="Q678" s="3" t="str">
        <f t="shared" si="54"/>
        <v>technology</v>
      </c>
      <c r="R678" s="3" t="str">
        <f t="shared" si="55"/>
        <v>wearables</v>
      </c>
      <c r="S678" s="24">
        <f t="shared" si="56"/>
        <v>42012.76829861111</v>
      </c>
    </row>
    <row r="679" spans="1:19" ht="117" x14ac:dyDescent="0.4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26">
        <f t="shared" si="52"/>
        <v>25.584</v>
      </c>
      <c r="P679" s="3" t="s">
        <v>8273</v>
      </c>
      <c r="Q679" s="3" t="str">
        <f t="shared" si="54"/>
        <v>technology</v>
      </c>
      <c r="R679" s="3" t="str">
        <f t="shared" si="55"/>
        <v>wearables</v>
      </c>
      <c r="S679" s="24">
        <f t="shared" si="56"/>
        <v>42504.403877314813</v>
      </c>
    </row>
    <row r="680" spans="1:19" ht="117" x14ac:dyDescent="0.4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26">
        <f t="shared" si="52"/>
        <v>3.8206896551724134</v>
      </c>
      <c r="P680" s="3" t="s">
        <v>8273</v>
      </c>
      <c r="Q680" s="3" t="str">
        <f t="shared" si="54"/>
        <v>technology</v>
      </c>
      <c r="R680" s="3" t="str">
        <f t="shared" si="55"/>
        <v>wearables</v>
      </c>
      <c r="S680" s="24">
        <f t="shared" si="56"/>
        <v>42481.376597222217</v>
      </c>
    </row>
    <row r="681" spans="1:19" ht="117" x14ac:dyDescent="0.4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26">
        <f t="shared" si="52"/>
        <v>15.485964912280703</v>
      </c>
      <c r="P681" s="3" t="s">
        <v>8273</v>
      </c>
      <c r="Q681" s="3" t="str">
        <f t="shared" si="54"/>
        <v>technology</v>
      </c>
      <c r="R681" s="3" t="str">
        <f t="shared" si="55"/>
        <v>wearables</v>
      </c>
      <c r="S681" s="24">
        <f t="shared" si="56"/>
        <v>42556.695706018523</v>
      </c>
    </row>
    <row r="682" spans="1:19" ht="117" x14ac:dyDescent="0.4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26">
        <f t="shared" si="52"/>
        <v>25.912000000000003</v>
      </c>
      <c r="P682" s="3" t="s">
        <v>8273</v>
      </c>
      <c r="Q682" s="3" t="str">
        <f t="shared" si="54"/>
        <v>technology</v>
      </c>
      <c r="R682" s="3" t="str">
        <f t="shared" si="55"/>
        <v>wearables</v>
      </c>
      <c r="S682" s="24">
        <f t="shared" si="56"/>
        <v>41864.501516203702</v>
      </c>
    </row>
    <row r="683" spans="1:19" ht="117" x14ac:dyDescent="0.4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26">
        <f t="shared" si="52"/>
        <v>0.04</v>
      </c>
      <c r="P683" s="3" t="s">
        <v>8273</v>
      </c>
      <c r="Q683" s="3" t="str">
        <f t="shared" si="54"/>
        <v>technology</v>
      </c>
      <c r="R683" s="3" t="str">
        <f t="shared" si="55"/>
        <v>wearables</v>
      </c>
      <c r="S683" s="24">
        <f t="shared" si="56"/>
        <v>42639.805601851855</v>
      </c>
    </row>
    <row r="684" spans="1:19" ht="117" x14ac:dyDescent="0.4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26">
        <f t="shared" si="52"/>
        <v>0.106</v>
      </c>
      <c r="P684" s="3" t="s">
        <v>8273</v>
      </c>
      <c r="Q684" s="3" t="str">
        <f t="shared" si="54"/>
        <v>technology</v>
      </c>
      <c r="R684" s="3" t="str">
        <f t="shared" si="55"/>
        <v>wearables</v>
      </c>
      <c r="S684" s="24">
        <f t="shared" si="56"/>
        <v>42778.765300925923</v>
      </c>
    </row>
    <row r="685" spans="1:19" ht="117" x14ac:dyDescent="0.4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26">
        <f t="shared" si="52"/>
        <v>0.85142857142857142</v>
      </c>
      <c r="P685" s="3" t="s">
        <v>8273</v>
      </c>
      <c r="Q685" s="3" t="str">
        <f t="shared" si="54"/>
        <v>technology</v>
      </c>
      <c r="R685" s="3" t="str">
        <f t="shared" si="55"/>
        <v>wearables</v>
      </c>
      <c r="S685" s="24">
        <f t="shared" si="56"/>
        <v>42634.900046296301</v>
      </c>
    </row>
    <row r="686" spans="1:19" ht="46.8" x14ac:dyDescent="0.4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26">
        <f t="shared" si="52"/>
        <v>7.4837500000000006</v>
      </c>
      <c r="P686" s="3" t="s">
        <v>8273</v>
      </c>
      <c r="Q686" s="3" t="str">
        <f t="shared" si="54"/>
        <v>technology</v>
      </c>
      <c r="R686" s="3" t="str">
        <f t="shared" si="55"/>
        <v>wearables</v>
      </c>
      <c r="S686" s="24">
        <f t="shared" si="56"/>
        <v>41809.473275462966</v>
      </c>
    </row>
    <row r="687" spans="1:19" ht="117" x14ac:dyDescent="0.4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26">
        <f t="shared" si="52"/>
        <v>27.650000000000002</v>
      </c>
      <c r="P687" s="3" t="s">
        <v>8273</v>
      </c>
      <c r="Q687" s="3" t="str">
        <f t="shared" si="54"/>
        <v>technology</v>
      </c>
      <c r="R687" s="3" t="str">
        <f t="shared" si="55"/>
        <v>wearables</v>
      </c>
      <c r="S687" s="24">
        <f t="shared" si="56"/>
        <v>41971.866574074069</v>
      </c>
    </row>
    <row r="688" spans="1:19" ht="140.4" x14ac:dyDescent="0.4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26">
        <f t="shared" si="52"/>
        <v>0</v>
      </c>
      <c r="P688" s="3" t="s">
        <v>8273</v>
      </c>
      <c r="Q688" s="3" t="str">
        <f t="shared" si="54"/>
        <v>technology</v>
      </c>
      <c r="R688" s="3" t="str">
        <f t="shared" si="55"/>
        <v>wearables</v>
      </c>
      <c r="S688" s="24">
        <f t="shared" si="56"/>
        <v>42189.673263888893</v>
      </c>
    </row>
    <row r="689" spans="1:19" ht="117" x14ac:dyDescent="0.4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26">
        <f t="shared" si="52"/>
        <v>3.55</v>
      </c>
      <c r="P689" s="3" t="s">
        <v>8273</v>
      </c>
      <c r="Q689" s="3" t="str">
        <f t="shared" si="54"/>
        <v>technology</v>
      </c>
      <c r="R689" s="3" t="str">
        <f t="shared" si="55"/>
        <v>wearables</v>
      </c>
      <c r="S689" s="24">
        <f t="shared" si="56"/>
        <v>42711.750613425931</v>
      </c>
    </row>
    <row r="690" spans="1:19" ht="140.4" x14ac:dyDescent="0.4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26">
        <f t="shared" si="52"/>
        <v>72.989999999999995</v>
      </c>
      <c r="P690" s="3" t="s">
        <v>8273</v>
      </c>
      <c r="Q690" s="3" t="str">
        <f t="shared" si="54"/>
        <v>technology</v>
      </c>
      <c r="R690" s="3" t="str">
        <f t="shared" si="55"/>
        <v>wearables</v>
      </c>
      <c r="S690" s="24">
        <f t="shared" si="56"/>
        <v>42262.104780092588</v>
      </c>
    </row>
    <row r="691" spans="1:19" ht="140.4" x14ac:dyDescent="0.4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26">
        <f t="shared" si="52"/>
        <v>57.648750000000007</v>
      </c>
      <c r="P691" s="3" t="s">
        <v>8273</v>
      </c>
      <c r="Q691" s="3" t="str">
        <f t="shared" si="54"/>
        <v>technology</v>
      </c>
      <c r="R691" s="3" t="str">
        <f t="shared" si="55"/>
        <v>wearables</v>
      </c>
      <c r="S691" s="24">
        <f t="shared" si="56"/>
        <v>42675.66778935185</v>
      </c>
    </row>
    <row r="692" spans="1:19" ht="93.6" x14ac:dyDescent="0.4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26">
        <f t="shared" si="52"/>
        <v>12.34</v>
      </c>
      <c r="P692" s="3" t="s">
        <v>8273</v>
      </c>
      <c r="Q692" s="3" t="str">
        <f t="shared" si="54"/>
        <v>technology</v>
      </c>
      <c r="R692" s="3" t="str">
        <f t="shared" si="55"/>
        <v>wearables</v>
      </c>
      <c r="S692" s="24">
        <f t="shared" si="56"/>
        <v>42579.634733796294</v>
      </c>
    </row>
    <row r="693" spans="1:19" ht="117" x14ac:dyDescent="0.4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26">
        <f t="shared" si="52"/>
        <v>0.52</v>
      </c>
      <c r="P693" s="3" t="s">
        <v>8273</v>
      </c>
      <c r="Q693" s="3" t="str">
        <f t="shared" si="54"/>
        <v>technology</v>
      </c>
      <c r="R693" s="3" t="str">
        <f t="shared" si="55"/>
        <v>wearables</v>
      </c>
      <c r="S693" s="24">
        <f t="shared" si="56"/>
        <v>42158.028310185182</v>
      </c>
    </row>
    <row r="694" spans="1:19" ht="117" x14ac:dyDescent="0.4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26">
        <f t="shared" si="52"/>
        <v>6.5299999999999994</v>
      </c>
      <c r="P694" s="3" t="s">
        <v>8273</v>
      </c>
      <c r="Q694" s="3" t="str">
        <f t="shared" si="54"/>
        <v>technology</v>
      </c>
      <c r="R694" s="3" t="str">
        <f t="shared" si="55"/>
        <v>wearables</v>
      </c>
      <c r="S694" s="24">
        <f t="shared" si="56"/>
        <v>42696.37572916667</v>
      </c>
    </row>
    <row r="695" spans="1:19" ht="93.6" x14ac:dyDescent="0.4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26">
        <f t="shared" si="52"/>
        <v>35.338000000000001</v>
      </c>
      <c r="P695" s="3" t="s">
        <v>8273</v>
      </c>
      <c r="Q695" s="3" t="str">
        <f t="shared" si="54"/>
        <v>technology</v>
      </c>
      <c r="R695" s="3" t="str">
        <f t="shared" si="55"/>
        <v>wearables</v>
      </c>
      <c r="S695" s="24">
        <f t="shared" si="56"/>
        <v>42094.808182870373</v>
      </c>
    </row>
    <row r="696" spans="1:19" ht="117" x14ac:dyDescent="0.4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26">
        <f t="shared" si="52"/>
        <v>0.39333333333333331</v>
      </c>
      <c r="P696" s="3" t="s">
        <v>8273</v>
      </c>
      <c r="Q696" s="3" t="str">
        <f t="shared" si="54"/>
        <v>technology</v>
      </c>
      <c r="R696" s="3" t="str">
        <f t="shared" si="55"/>
        <v>wearables</v>
      </c>
      <c r="S696" s="24">
        <f t="shared" si="56"/>
        <v>42737.663877314815</v>
      </c>
    </row>
    <row r="697" spans="1:19" ht="140.4" x14ac:dyDescent="0.4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26">
        <f t="shared" si="52"/>
        <v>1.06</v>
      </c>
      <c r="P697" s="3" t="s">
        <v>8273</v>
      </c>
      <c r="Q697" s="3" t="str">
        <f t="shared" si="54"/>
        <v>technology</v>
      </c>
      <c r="R697" s="3" t="str">
        <f t="shared" si="55"/>
        <v>wearables</v>
      </c>
      <c r="S697" s="24">
        <f t="shared" si="56"/>
        <v>41913.521064814813</v>
      </c>
    </row>
    <row r="698" spans="1:19" ht="70.2" x14ac:dyDescent="0.4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26">
        <f t="shared" si="52"/>
        <v>5.7142857142857147E-4</v>
      </c>
      <c r="P698" s="3" t="s">
        <v>8273</v>
      </c>
      <c r="Q698" s="3" t="str">
        <f t="shared" si="54"/>
        <v>technology</v>
      </c>
      <c r="R698" s="3" t="str">
        <f t="shared" si="55"/>
        <v>wearables</v>
      </c>
      <c r="S698" s="24">
        <f t="shared" si="56"/>
        <v>41815.927106481482</v>
      </c>
    </row>
    <row r="699" spans="1:19" ht="117" x14ac:dyDescent="0.4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26">
        <f t="shared" si="52"/>
        <v>46.379999999999995</v>
      </c>
      <c r="P699" s="3" t="s">
        <v>8273</v>
      </c>
      <c r="Q699" s="3" t="str">
        <f t="shared" si="54"/>
        <v>technology</v>
      </c>
      <c r="R699" s="3" t="str">
        <f t="shared" si="55"/>
        <v>wearables</v>
      </c>
      <c r="S699" s="24">
        <f t="shared" si="56"/>
        <v>42388.523020833338</v>
      </c>
    </row>
    <row r="700" spans="1:19" ht="140.4" x14ac:dyDescent="0.4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26">
        <f t="shared" si="52"/>
        <v>15.39</v>
      </c>
      <c r="P700" s="3" t="s">
        <v>8273</v>
      </c>
      <c r="Q700" s="3" t="str">
        <f t="shared" si="54"/>
        <v>technology</v>
      </c>
      <c r="R700" s="3" t="str">
        <f t="shared" si="55"/>
        <v>wearables</v>
      </c>
      <c r="S700" s="24">
        <f t="shared" si="56"/>
        <v>41866.931076388893</v>
      </c>
    </row>
    <row r="701" spans="1:19" ht="117" x14ac:dyDescent="0.4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26">
        <f t="shared" si="52"/>
        <v>82.422107692307705</v>
      </c>
      <c r="P701" s="3" t="s">
        <v>8273</v>
      </c>
      <c r="Q701" s="3" t="str">
        <f t="shared" si="54"/>
        <v>technology</v>
      </c>
      <c r="R701" s="3" t="str">
        <f t="shared" si="55"/>
        <v>wearables</v>
      </c>
      <c r="S701" s="24">
        <f t="shared" si="56"/>
        <v>41563.485509259262</v>
      </c>
    </row>
    <row r="702" spans="1:19" ht="140.4" x14ac:dyDescent="0.4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26">
        <f t="shared" si="52"/>
        <v>2.6866666666666665</v>
      </c>
      <c r="P702" s="3" t="s">
        <v>8273</v>
      </c>
      <c r="Q702" s="3" t="str">
        <f t="shared" si="54"/>
        <v>technology</v>
      </c>
      <c r="R702" s="3" t="str">
        <f t="shared" si="55"/>
        <v>wearables</v>
      </c>
      <c r="S702" s="24">
        <f t="shared" si="56"/>
        <v>42715.688437500001</v>
      </c>
    </row>
    <row r="703" spans="1:19" ht="140.4" x14ac:dyDescent="0.4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26">
        <f t="shared" si="52"/>
        <v>26.6</v>
      </c>
      <c r="P703" s="3" t="s">
        <v>8273</v>
      </c>
      <c r="Q703" s="3" t="str">
        <f t="shared" si="54"/>
        <v>technology</v>
      </c>
      <c r="R703" s="3" t="str">
        <f t="shared" si="55"/>
        <v>wearables</v>
      </c>
      <c r="S703" s="24">
        <f t="shared" si="56"/>
        <v>41813.662962962961</v>
      </c>
    </row>
    <row r="704" spans="1:19" ht="117" x14ac:dyDescent="0.4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26">
        <f t="shared" si="52"/>
        <v>30.813400000000001</v>
      </c>
      <c r="P704" s="3" t="s">
        <v>8273</v>
      </c>
      <c r="Q704" s="3" t="str">
        <f t="shared" si="54"/>
        <v>technology</v>
      </c>
      <c r="R704" s="3" t="str">
        <f t="shared" si="55"/>
        <v>wearables</v>
      </c>
      <c r="S704" s="24">
        <f t="shared" si="56"/>
        <v>42668.726701388892</v>
      </c>
    </row>
    <row r="705" spans="1:19" ht="117" x14ac:dyDescent="0.4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26">
        <f t="shared" si="52"/>
        <v>5.58</v>
      </c>
      <c r="P705" s="3" t="s">
        <v>8273</v>
      </c>
      <c r="Q705" s="3" t="str">
        <f t="shared" si="54"/>
        <v>technology</v>
      </c>
      <c r="R705" s="3" t="str">
        <f t="shared" si="55"/>
        <v>wearables</v>
      </c>
      <c r="S705" s="24">
        <f t="shared" si="56"/>
        <v>42711.950798611113</v>
      </c>
    </row>
    <row r="706" spans="1:19" ht="93.6" x14ac:dyDescent="0.4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26">
        <f t="shared" ref="N706:N769" si="57">E706/D706*100</f>
        <v>0.87454545454545463</v>
      </c>
      <c r="P706" s="3" t="s">
        <v>8273</v>
      </c>
      <c r="Q706" s="3" t="str">
        <f t="shared" si="54"/>
        <v>technology</v>
      </c>
      <c r="R706" s="3" t="str">
        <f t="shared" si="55"/>
        <v>wearables</v>
      </c>
      <c r="S706" s="24">
        <f t="shared" si="56"/>
        <v>42726.192916666667</v>
      </c>
    </row>
    <row r="707" spans="1:19" ht="70.2" x14ac:dyDescent="0.4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26">
        <f t="shared" si="57"/>
        <v>0.97699999999999987</v>
      </c>
      <c r="P707" s="3" t="s">
        <v>8273</v>
      </c>
      <c r="Q707" s="3" t="str">
        <f t="shared" ref="Q707:Q770" si="58">LEFT(P:P,SEARCH("/",P:P,1)-1)</f>
        <v>technology</v>
      </c>
      <c r="R707" s="3" t="str">
        <f t="shared" ref="R707:R770" si="59">RIGHT(P:P, LEN(P:P) - FIND("/", P:P))</f>
        <v>wearables</v>
      </c>
      <c r="S707" s="24">
        <f t="shared" ref="S707:S770" si="60">(J707/86400) +25569</f>
        <v>42726.491643518515</v>
      </c>
    </row>
    <row r="708" spans="1:19" ht="117" x14ac:dyDescent="0.4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26">
        <f t="shared" si="57"/>
        <v>0</v>
      </c>
      <c r="P708" s="3" t="s">
        <v>8273</v>
      </c>
      <c r="Q708" s="3" t="str">
        <f t="shared" si="58"/>
        <v>technology</v>
      </c>
      <c r="R708" s="3" t="str">
        <f t="shared" si="59"/>
        <v>wearables</v>
      </c>
      <c r="S708" s="24">
        <f t="shared" si="60"/>
        <v>42676.995173611111</v>
      </c>
    </row>
    <row r="709" spans="1:19" ht="117" x14ac:dyDescent="0.4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26">
        <f t="shared" si="57"/>
        <v>78.927352941176466</v>
      </c>
      <c r="P709" s="3" t="s">
        <v>8273</v>
      </c>
      <c r="Q709" s="3" t="str">
        <f t="shared" si="58"/>
        <v>technology</v>
      </c>
      <c r="R709" s="3" t="str">
        <f t="shared" si="59"/>
        <v>wearables</v>
      </c>
      <c r="S709" s="24">
        <f t="shared" si="60"/>
        <v>42696.663506944446</v>
      </c>
    </row>
    <row r="710" spans="1:19" ht="117" x14ac:dyDescent="0.4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26">
        <f t="shared" si="57"/>
        <v>22.092500000000001</v>
      </c>
      <c r="P710" s="3" t="s">
        <v>8273</v>
      </c>
      <c r="Q710" s="3" t="str">
        <f t="shared" si="58"/>
        <v>technology</v>
      </c>
      <c r="R710" s="3" t="str">
        <f t="shared" si="59"/>
        <v>wearables</v>
      </c>
      <c r="S710" s="24">
        <f t="shared" si="60"/>
        <v>41835.581018518518</v>
      </c>
    </row>
    <row r="711" spans="1:19" ht="70.2" x14ac:dyDescent="0.4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26">
        <f t="shared" si="57"/>
        <v>0.40666666666666662</v>
      </c>
      <c r="P711" s="3" t="s">
        <v>8273</v>
      </c>
      <c r="Q711" s="3" t="str">
        <f t="shared" si="58"/>
        <v>technology</v>
      </c>
      <c r="R711" s="3" t="str">
        <f t="shared" si="59"/>
        <v>wearables</v>
      </c>
      <c r="S711" s="24">
        <f t="shared" si="60"/>
        <v>41948.041192129633</v>
      </c>
    </row>
    <row r="712" spans="1:19" ht="93.6" x14ac:dyDescent="0.4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26">
        <f t="shared" si="57"/>
        <v>0</v>
      </c>
      <c r="P712" s="3" t="s">
        <v>8273</v>
      </c>
      <c r="Q712" s="3" t="str">
        <f t="shared" si="58"/>
        <v>technology</v>
      </c>
      <c r="R712" s="3" t="str">
        <f t="shared" si="59"/>
        <v>wearables</v>
      </c>
      <c r="S712" s="24">
        <f t="shared" si="60"/>
        <v>41837.984976851854</v>
      </c>
    </row>
    <row r="713" spans="1:19" ht="140.4" x14ac:dyDescent="0.4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26">
        <f t="shared" si="57"/>
        <v>33.790999999999997</v>
      </c>
      <c r="P713" s="3" t="s">
        <v>8273</v>
      </c>
      <c r="Q713" s="3" t="str">
        <f t="shared" si="58"/>
        <v>technology</v>
      </c>
      <c r="R713" s="3" t="str">
        <f t="shared" si="59"/>
        <v>wearables</v>
      </c>
      <c r="S713" s="24">
        <f t="shared" si="60"/>
        <v>42678.459120370375</v>
      </c>
    </row>
    <row r="714" spans="1:19" ht="117" x14ac:dyDescent="0.4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26">
        <f t="shared" si="57"/>
        <v>0.21649484536082475</v>
      </c>
      <c r="P714" s="3" t="s">
        <v>8273</v>
      </c>
      <c r="Q714" s="3" t="str">
        <f t="shared" si="58"/>
        <v>technology</v>
      </c>
      <c r="R714" s="3" t="str">
        <f t="shared" si="59"/>
        <v>wearables</v>
      </c>
      <c r="S714" s="24">
        <f t="shared" si="60"/>
        <v>42384.680925925924</v>
      </c>
    </row>
    <row r="715" spans="1:19" ht="117" x14ac:dyDescent="0.4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26">
        <f t="shared" si="57"/>
        <v>0.79600000000000004</v>
      </c>
      <c r="P715" s="3" t="s">
        <v>8273</v>
      </c>
      <c r="Q715" s="3" t="str">
        <f t="shared" si="58"/>
        <v>technology</v>
      </c>
      <c r="R715" s="3" t="str">
        <f t="shared" si="59"/>
        <v>wearables</v>
      </c>
      <c r="S715" s="24">
        <f t="shared" si="60"/>
        <v>42496.529305555552</v>
      </c>
    </row>
    <row r="716" spans="1:19" ht="117" x14ac:dyDescent="0.4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26">
        <f t="shared" si="57"/>
        <v>14.993333333333334</v>
      </c>
      <c r="P716" s="3" t="s">
        <v>8273</v>
      </c>
      <c r="Q716" s="3" t="str">
        <f t="shared" si="58"/>
        <v>technology</v>
      </c>
      <c r="R716" s="3" t="str">
        <f t="shared" si="59"/>
        <v>wearables</v>
      </c>
      <c r="S716" s="24">
        <f t="shared" si="60"/>
        <v>42734.787986111114</v>
      </c>
    </row>
    <row r="717" spans="1:19" ht="140.4" x14ac:dyDescent="0.4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26">
        <f t="shared" si="57"/>
        <v>5.0509090909090908</v>
      </c>
      <c r="P717" s="3" t="s">
        <v>8273</v>
      </c>
      <c r="Q717" s="3" t="str">
        <f t="shared" si="58"/>
        <v>technology</v>
      </c>
      <c r="R717" s="3" t="str">
        <f t="shared" si="59"/>
        <v>wearables</v>
      </c>
      <c r="S717" s="24">
        <f t="shared" si="60"/>
        <v>42273.090740740736</v>
      </c>
    </row>
    <row r="718" spans="1:19" ht="117" x14ac:dyDescent="0.4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26">
        <f t="shared" si="57"/>
        <v>10.214285714285715</v>
      </c>
      <c r="P718" s="3" t="s">
        <v>8273</v>
      </c>
      <c r="Q718" s="3" t="str">
        <f t="shared" si="58"/>
        <v>technology</v>
      </c>
      <c r="R718" s="3" t="str">
        <f t="shared" si="59"/>
        <v>wearables</v>
      </c>
      <c r="S718" s="24">
        <f t="shared" si="60"/>
        <v>41940.658645833333</v>
      </c>
    </row>
    <row r="719" spans="1:19" ht="46.8" x14ac:dyDescent="0.4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26">
        <f t="shared" si="57"/>
        <v>0.30499999999999999</v>
      </c>
      <c r="P719" s="3" t="s">
        <v>8273</v>
      </c>
      <c r="Q719" s="3" t="str">
        <f t="shared" si="58"/>
        <v>technology</v>
      </c>
      <c r="R719" s="3" t="str">
        <f t="shared" si="59"/>
        <v>wearables</v>
      </c>
      <c r="S719" s="24">
        <f t="shared" si="60"/>
        <v>41857.854189814811</v>
      </c>
    </row>
    <row r="720" spans="1:19" ht="117" x14ac:dyDescent="0.4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26">
        <f t="shared" si="57"/>
        <v>0.75</v>
      </c>
      <c r="P720" s="3" t="s">
        <v>8273</v>
      </c>
      <c r="Q720" s="3" t="str">
        <f t="shared" si="58"/>
        <v>technology</v>
      </c>
      <c r="R720" s="3" t="str">
        <f t="shared" si="59"/>
        <v>wearables</v>
      </c>
      <c r="S720" s="24">
        <f t="shared" si="60"/>
        <v>42752.845451388886</v>
      </c>
    </row>
    <row r="721" spans="1:19" ht="117" x14ac:dyDescent="0.4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26">
        <f t="shared" si="57"/>
        <v>1.2933333333333332</v>
      </c>
      <c r="P721" s="3" t="s">
        <v>8273</v>
      </c>
      <c r="Q721" s="3" t="str">
        <f t="shared" si="58"/>
        <v>technology</v>
      </c>
      <c r="R721" s="3" t="str">
        <f t="shared" si="59"/>
        <v>wearables</v>
      </c>
      <c r="S721" s="24">
        <f t="shared" si="60"/>
        <v>42409.040231481486</v>
      </c>
    </row>
    <row r="722" spans="1:19" ht="117" x14ac:dyDescent="0.4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26">
        <f t="shared" si="57"/>
        <v>143.94736842105263</v>
      </c>
      <c r="O722" s="3">
        <f t="shared" ref="O722:O761" si="61">E722/L722</f>
        <v>66.707317073170728</v>
      </c>
      <c r="P722" s="3" t="s">
        <v>8274</v>
      </c>
      <c r="Q722" s="3" t="str">
        <f t="shared" si="58"/>
        <v>publishing</v>
      </c>
      <c r="R722" s="3" t="str">
        <f t="shared" si="59"/>
        <v>nonfiction</v>
      </c>
      <c r="S722" s="24">
        <f t="shared" si="60"/>
        <v>40909.649201388893</v>
      </c>
    </row>
    <row r="723" spans="1:19" ht="140.4" x14ac:dyDescent="0.4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26">
        <f t="shared" si="57"/>
        <v>122.10975609756099</v>
      </c>
      <c r="O723" s="3">
        <f t="shared" si="61"/>
        <v>84.142857142857139</v>
      </c>
      <c r="P723" s="3" t="s">
        <v>8274</v>
      </c>
      <c r="Q723" s="3" t="str">
        <f t="shared" si="58"/>
        <v>publishing</v>
      </c>
      <c r="R723" s="3" t="str">
        <f t="shared" si="59"/>
        <v>nonfiction</v>
      </c>
      <c r="S723" s="24">
        <f t="shared" si="60"/>
        <v>41807.571840277778</v>
      </c>
    </row>
    <row r="724" spans="1:19" ht="140.4" x14ac:dyDescent="0.4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26">
        <f t="shared" si="57"/>
        <v>132.024</v>
      </c>
      <c r="O724" s="3">
        <f t="shared" si="61"/>
        <v>215.72549019607843</v>
      </c>
      <c r="P724" s="3" t="s">
        <v>8274</v>
      </c>
      <c r="Q724" s="3" t="str">
        <f t="shared" si="58"/>
        <v>publishing</v>
      </c>
      <c r="R724" s="3" t="str">
        <f t="shared" si="59"/>
        <v>nonfiction</v>
      </c>
      <c r="S724" s="24">
        <f t="shared" si="60"/>
        <v>40977.805300925924</v>
      </c>
    </row>
    <row r="725" spans="1:19" ht="70.2" x14ac:dyDescent="0.4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26">
        <f t="shared" si="57"/>
        <v>109.38000000000001</v>
      </c>
      <c r="O725" s="3">
        <f t="shared" si="61"/>
        <v>54.69</v>
      </c>
      <c r="P725" s="3" t="s">
        <v>8274</v>
      </c>
      <c r="Q725" s="3" t="str">
        <f t="shared" si="58"/>
        <v>publishing</v>
      </c>
      <c r="R725" s="3" t="str">
        <f t="shared" si="59"/>
        <v>nonfiction</v>
      </c>
      <c r="S725" s="24">
        <f t="shared" si="60"/>
        <v>42184.81653935185</v>
      </c>
    </row>
    <row r="726" spans="1:19" ht="117" x14ac:dyDescent="0.4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26">
        <f t="shared" si="57"/>
        <v>105.47157142857144</v>
      </c>
      <c r="O726" s="3">
        <f t="shared" si="61"/>
        <v>51.62944055944056</v>
      </c>
      <c r="P726" s="3" t="s">
        <v>8274</v>
      </c>
      <c r="Q726" s="3" t="str">
        <f t="shared" si="58"/>
        <v>publishing</v>
      </c>
      <c r="R726" s="3" t="str">
        <f t="shared" si="59"/>
        <v>nonfiction</v>
      </c>
      <c r="S726" s="24">
        <f t="shared" si="60"/>
        <v>40694.638460648144</v>
      </c>
    </row>
    <row r="727" spans="1:19" ht="117" x14ac:dyDescent="0.4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26">
        <f t="shared" si="57"/>
        <v>100.35000000000001</v>
      </c>
      <c r="O727" s="3">
        <f t="shared" si="61"/>
        <v>143.35714285714286</v>
      </c>
      <c r="P727" s="3" t="s">
        <v>8274</v>
      </c>
      <c r="Q727" s="3" t="str">
        <f t="shared" si="58"/>
        <v>publishing</v>
      </c>
      <c r="R727" s="3" t="str">
        <f t="shared" si="59"/>
        <v>nonfiction</v>
      </c>
      <c r="S727" s="24">
        <f t="shared" si="60"/>
        <v>42321.626296296294</v>
      </c>
    </row>
    <row r="728" spans="1:19" ht="117" x14ac:dyDescent="0.4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26">
        <f t="shared" si="57"/>
        <v>101.4</v>
      </c>
      <c r="O728" s="3">
        <f t="shared" si="61"/>
        <v>72.428571428571431</v>
      </c>
      <c r="P728" s="3" t="s">
        <v>8274</v>
      </c>
      <c r="Q728" s="3" t="str">
        <f t="shared" si="58"/>
        <v>publishing</v>
      </c>
      <c r="R728" s="3" t="str">
        <f t="shared" si="59"/>
        <v>nonfiction</v>
      </c>
      <c r="S728" s="24">
        <f t="shared" si="60"/>
        <v>41346.042673611111</v>
      </c>
    </row>
    <row r="729" spans="1:19" ht="117" x14ac:dyDescent="0.4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26">
        <f t="shared" si="57"/>
        <v>155.51428571428571</v>
      </c>
      <c r="O729" s="3">
        <f t="shared" si="61"/>
        <v>36.530201342281877</v>
      </c>
      <c r="P729" s="3" t="s">
        <v>8274</v>
      </c>
      <c r="Q729" s="3" t="str">
        <f t="shared" si="58"/>
        <v>publishing</v>
      </c>
      <c r="R729" s="3" t="str">
        <f t="shared" si="59"/>
        <v>nonfiction</v>
      </c>
      <c r="S729" s="24">
        <f t="shared" si="60"/>
        <v>41247.020243055558</v>
      </c>
    </row>
    <row r="730" spans="1:19" ht="93.6" x14ac:dyDescent="0.4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26">
        <f t="shared" si="57"/>
        <v>105.566</v>
      </c>
      <c r="O730" s="3">
        <f t="shared" si="61"/>
        <v>60.903461538461535</v>
      </c>
      <c r="P730" s="3" t="s">
        <v>8274</v>
      </c>
      <c r="Q730" s="3" t="str">
        <f t="shared" si="58"/>
        <v>publishing</v>
      </c>
      <c r="R730" s="3" t="str">
        <f t="shared" si="59"/>
        <v>nonfiction</v>
      </c>
      <c r="S730" s="24">
        <f t="shared" si="60"/>
        <v>40731.837465277778</v>
      </c>
    </row>
    <row r="731" spans="1:19" ht="117" x14ac:dyDescent="0.4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26">
        <f t="shared" si="57"/>
        <v>130.65</v>
      </c>
      <c r="O731" s="3">
        <f t="shared" si="61"/>
        <v>43.55</v>
      </c>
      <c r="P731" s="3" t="s">
        <v>8274</v>
      </c>
      <c r="Q731" s="3" t="str">
        <f t="shared" si="58"/>
        <v>publishing</v>
      </c>
      <c r="R731" s="3" t="str">
        <f t="shared" si="59"/>
        <v>nonfiction</v>
      </c>
      <c r="S731" s="24">
        <f t="shared" si="60"/>
        <v>41111.185891203706</v>
      </c>
    </row>
    <row r="732" spans="1:19" ht="70.2" x14ac:dyDescent="0.4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26">
        <f t="shared" si="57"/>
        <v>132.19</v>
      </c>
      <c r="O732" s="3">
        <f t="shared" si="61"/>
        <v>99.766037735849054</v>
      </c>
      <c r="P732" s="3" t="s">
        <v>8274</v>
      </c>
      <c r="Q732" s="3" t="str">
        <f t="shared" si="58"/>
        <v>publishing</v>
      </c>
      <c r="R732" s="3" t="str">
        <f t="shared" si="59"/>
        <v>nonfiction</v>
      </c>
      <c r="S732" s="24">
        <f t="shared" si="60"/>
        <v>40854.745266203703</v>
      </c>
    </row>
    <row r="733" spans="1:19" ht="93.6" x14ac:dyDescent="0.4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26">
        <f t="shared" si="57"/>
        <v>126</v>
      </c>
      <c r="O733" s="3">
        <f t="shared" si="61"/>
        <v>88.732394366197184</v>
      </c>
      <c r="P733" s="3" t="s">
        <v>8274</v>
      </c>
      <c r="Q733" s="3" t="str">
        <f t="shared" si="58"/>
        <v>publishing</v>
      </c>
      <c r="R733" s="3" t="str">
        <f t="shared" si="59"/>
        <v>nonfiction</v>
      </c>
      <c r="S733" s="24">
        <f t="shared" si="60"/>
        <v>40879.795682870368</v>
      </c>
    </row>
    <row r="734" spans="1:19" ht="140.4" x14ac:dyDescent="0.4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26">
        <f t="shared" si="57"/>
        <v>160</v>
      </c>
      <c r="O734" s="3">
        <f t="shared" si="61"/>
        <v>4.9230769230769234</v>
      </c>
      <c r="P734" s="3" t="s">
        <v>8274</v>
      </c>
      <c r="Q734" s="3" t="str">
        <f t="shared" si="58"/>
        <v>publishing</v>
      </c>
      <c r="R734" s="3" t="str">
        <f t="shared" si="59"/>
        <v>nonfiction</v>
      </c>
      <c r="S734" s="24">
        <f t="shared" si="60"/>
        <v>41486.424317129626</v>
      </c>
    </row>
    <row r="735" spans="1:19" ht="140.4" x14ac:dyDescent="0.4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26">
        <f t="shared" si="57"/>
        <v>120.48</v>
      </c>
      <c r="O735" s="3">
        <f t="shared" si="61"/>
        <v>17.822485207100591</v>
      </c>
      <c r="P735" s="3" t="s">
        <v>8274</v>
      </c>
      <c r="Q735" s="3" t="str">
        <f t="shared" si="58"/>
        <v>publishing</v>
      </c>
      <c r="R735" s="3" t="str">
        <f t="shared" si="59"/>
        <v>nonfiction</v>
      </c>
      <c r="S735" s="24">
        <f t="shared" si="60"/>
        <v>41598.420046296298</v>
      </c>
    </row>
    <row r="736" spans="1:19" ht="93.6" x14ac:dyDescent="0.4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26">
        <f t="shared" si="57"/>
        <v>125.52941176470588</v>
      </c>
      <c r="O736" s="3">
        <f t="shared" si="61"/>
        <v>187.19298245614036</v>
      </c>
      <c r="P736" s="3" t="s">
        <v>8274</v>
      </c>
      <c r="Q736" s="3" t="str">
        <f t="shared" si="58"/>
        <v>publishing</v>
      </c>
      <c r="R736" s="3" t="str">
        <f t="shared" si="59"/>
        <v>nonfiction</v>
      </c>
      <c r="S736" s="24">
        <f t="shared" si="60"/>
        <v>42102.164583333331</v>
      </c>
    </row>
    <row r="737" spans="1:19" ht="117" x14ac:dyDescent="0.4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26">
        <f t="shared" si="57"/>
        <v>114.40638297872341</v>
      </c>
      <c r="O737" s="3">
        <f t="shared" si="61"/>
        <v>234.80786026200875</v>
      </c>
      <c r="P737" s="3" t="s">
        <v>8274</v>
      </c>
      <c r="Q737" s="3" t="str">
        <f t="shared" si="58"/>
        <v>publishing</v>
      </c>
      <c r="R737" s="3" t="str">
        <f t="shared" si="59"/>
        <v>nonfiction</v>
      </c>
      <c r="S737" s="24">
        <f t="shared" si="60"/>
        <v>41946.029467592591</v>
      </c>
    </row>
    <row r="738" spans="1:19" ht="117" x14ac:dyDescent="0.4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26">
        <f t="shared" si="57"/>
        <v>315.13888888888891</v>
      </c>
      <c r="O738" s="3">
        <f t="shared" si="61"/>
        <v>105.04629629629629</v>
      </c>
      <c r="P738" s="3" t="s">
        <v>8274</v>
      </c>
      <c r="Q738" s="3" t="str">
        <f t="shared" si="58"/>
        <v>publishing</v>
      </c>
      <c r="R738" s="3" t="str">
        <f t="shared" si="59"/>
        <v>nonfiction</v>
      </c>
      <c r="S738" s="24">
        <f t="shared" si="60"/>
        <v>41579.734259259261</v>
      </c>
    </row>
    <row r="739" spans="1:19" ht="140.4" x14ac:dyDescent="0.4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26">
        <f t="shared" si="57"/>
        <v>122.39999999999999</v>
      </c>
      <c r="O739" s="3">
        <f t="shared" si="61"/>
        <v>56.666666666666664</v>
      </c>
      <c r="P739" s="3" t="s">
        <v>8274</v>
      </c>
      <c r="Q739" s="3" t="str">
        <f t="shared" si="58"/>
        <v>publishing</v>
      </c>
      <c r="R739" s="3" t="str">
        <f t="shared" si="59"/>
        <v>nonfiction</v>
      </c>
      <c r="S739" s="24">
        <f t="shared" si="60"/>
        <v>41667.275312500002</v>
      </c>
    </row>
    <row r="740" spans="1:19" ht="93.6" x14ac:dyDescent="0.4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26">
        <f t="shared" si="57"/>
        <v>106.73333333333332</v>
      </c>
      <c r="O740" s="3">
        <f t="shared" si="61"/>
        <v>39.048780487804876</v>
      </c>
      <c r="P740" s="3" t="s">
        <v>8274</v>
      </c>
      <c r="Q740" s="3" t="str">
        <f t="shared" si="58"/>
        <v>publishing</v>
      </c>
      <c r="R740" s="3" t="str">
        <f t="shared" si="59"/>
        <v>nonfiction</v>
      </c>
      <c r="S740" s="24">
        <f t="shared" si="60"/>
        <v>41943.604097222225</v>
      </c>
    </row>
    <row r="741" spans="1:19" ht="117" x14ac:dyDescent="0.4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26">
        <f t="shared" si="57"/>
        <v>158.33333333333331</v>
      </c>
      <c r="O741" s="3">
        <f t="shared" si="61"/>
        <v>68.345323741007192</v>
      </c>
      <c r="P741" s="3" t="s">
        <v>8274</v>
      </c>
      <c r="Q741" s="3" t="str">
        <f t="shared" si="58"/>
        <v>publishing</v>
      </c>
      <c r="R741" s="3" t="str">
        <f t="shared" si="59"/>
        <v>nonfiction</v>
      </c>
      <c r="S741" s="24">
        <f t="shared" si="60"/>
        <v>41829.502650462964</v>
      </c>
    </row>
    <row r="742" spans="1:19" ht="117" x14ac:dyDescent="0.4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26">
        <f t="shared" si="57"/>
        <v>107.4</v>
      </c>
      <c r="O742" s="3">
        <f t="shared" si="61"/>
        <v>169.57894736842104</v>
      </c>
      <c r="P742" s="3" t="s">
        <v>8274</v>
      </c>
      <c r="Q742" s="3" t="str">
        <f t="shared" si="58"/>
        <v>publishing</v>
      </c>
      <c r="R742" s="3" t="str">
        <f t="shared" si="59"/>
        <v>nonfiction</v>
      </c>
      <c r="S742" s="24">
        <f t="shared" si="60"/>
        <v>42162.146782407406</v>
      </c>
    </row>
    <row r="743" spans="1:19" ht="70.2" x14ac:dyDescent="0.4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26">
        <f t="shared" si="57"/>
        <v>102.25999999999999</v>
      </c>
      <c r="O743" s="3">
        <f t="shared" si="61"/>
        <v>141.42340425531913</v>
      </c>
      <c r="P743" s="3" t="s">
        <v>8274</v>
      </c>
      <c r="Q743" s="3" t="str">
        <f t="shared" si="58"/>
        <v>publishing</v>
      </c>
      <c r="R743" s="3" t="str">
        <f t="shared" si="59"/>
        <v>nonfiction</v>
      </c>
      <c r="S743" s="24">
        <f t="shared" si="60"/>
        <v>41401.648217592592</v>
      </c>
    </row>
    <row r="744" spans="1:19" ht="117" x14ac:dyDescent="0.4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26">
        <f t="shared" si="57"/>
        <v>110.71428571428572</v>
      </c>
      <c r="O744" s="3">
        <f t="shared" si="61"/>
        <v>67.391304347826093</v>
      </c>
      <c r="P744" s="3" t="s">
        <v>8274</v>
      </c>
      <c r="Q744" s="3" t="str">
        <f t="shared" si="58"/>
        <v>publishing</v>
      </c>
      <c r="R744" s="3" t="str">
        <f t="shared" si="59"/>
        <v>nonfiction</v>
      </c>
      <c r="S744" s="24">
        <f t="shared" si="60"/>
        <v>41689.917962962965</v>
      </c>
    </row>
    <row r="745" spans="1:19" ht="117" x14ac:dyDescent="0.4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26">
        <f t="shared" si="57"/>
        <v>148</v>
      </c>
      <c r="O745" s="3">
        <f t="shared" si="61"/>
        <v>54.266666666666666</v>
      </c>
      <c r="P745" s="3" t="s">
        <v>8274</v>
      </c>
      <c r="Q745" s="3" t="str">
        <f t="shared" si="58"/>
        <v>publishing</v>
      </c>
      <c r="R745" s="3" t="str">
        <f t="shared" si="59"/>
        <v>nonfiction</v>
      </c>
      <c r="S745" s="24">
        <f t="shared" si="60"/>
        <v>40990.709317129629</v>
      </c>
    </row>
    <row r="746" spans="1:19" ht="93.6" x14ac:dyDescent="0.4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26">
        <f t="shared" si="57"/>
        <v>102.32000000000001</v>
      </c>
      <c r="O746" s="3">
        <f t="shared" si="61"/>
        <v>82.516129032258064</v>
      </c>
      <c r="P746" s="3" t="s">
        <v>8274</v>
      </c>
      <c r="Q746" s="3" t="str">
        <f t="shared" si="58"/>
        <v>publishing</v>
      </c>
      <c r="R746" s="3" t="str">
        <f t="shared" si="59"/>
        <v>nonfiction</v>
      </c>
      <c r="S746" s="24">
        <f t="shared" si="60"/>
        <v>41226.95721064815</v>
      </c>
    </row>
    <row r="747" spans="1:19" ht="117" x14ac:dyDescent="0.4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26">
        <f t="shared" si="57"/>
        <v>179.09909909909908</v>
      </c>
      <c r="O747" s="3">
        <f t="shared" si="61"/>
        <v>53.729729729729726</v>
      </c>
      <c r="P747" s="3" t="s">
        <v>8274</v>
      </c>
      <c r="Q747" s="3" t="str">
        <f t="shared" si="58"/>
        <v>publishing</v>
      </c>
      <c r="R747" s="3" t="str">
        <f t="shared" si="59"/>
        <v>nonfiction</v>
      </c>
      <c r="S747" s="24">
        <f t="shared" si="60"/>
        <v>41367.572280092594</v>
      </c>
    </row>
    <row r="748" spans="1:19" ht="46.8" x14ac:dyDescent="0.4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26">
        <f t="shared" si="57"/>
        <v>111.08135252761969</v>
      </c>
      <c r="O748" s="3">
        <f t="shared" si="61"/>
        <v>34.206185567010309</v>
      </c>
      <c r="P748" s="3" t="s">
        <v>8274</v>
      </c>
      <c r="Q748" s="3" t="str">
        <f t="shared" si="58"/>
        <v>publishing</v>
      </c>
      <c r="R748" s="3" t="str">
        <f t="shared" si="59"/>
        <v>nonfiction</v>
      </c>
      <c r="S748" s="24">
        <f t="shared" si="60"/>
        <v>41157.042928240742</v>
      </c>
    </row>
    <row r="749" spans="1:19" ht="140.4" x14ac:dyDescent="0.4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26">
        <f t="shared" si="57"/>
        <v>100.04285714285714</v>
      </c>
      <c r="O749" s="3">
        <f t="shared" si="61"/>
        <v>127.32727272727273</v>
      </c>
      <c r="P749" s="3" t="s">
        <v>8274</v>
      </c>
      <c r="Q749" s="3" t="str">
        <f t="shared" si="58"/>
        <v>publishing</v>
      </c>
      <c r="R749" s="3" t="str">
        <f t="shared" si="59"/>
        <v>nonfiction</v>
      </c>
      <c r="S749" s="24">
        <f t="shared" si="60"/>
        <v>41988.548831018517</v>
      </c>
    </row>
    <row r="750" spans="1:19" ht="117" x14ac:dyDescent="0.4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26">
        <f t="shared" si="57"/>
        <v>100.25</v>
      </c>
      <c r="O750" s="3">
        <f t="shared" si="61"/>
        <v>45.56818181818182</v>
      </c>
      <c r="P750" s="3" t="s">
        <v>8274</v>
      </c>
      <c r="Q750" s="3" t="str">
        <f t="shared" si="58"/>
        <v>publishing</v>
      </c>
      <c r="R750" s="3" t="str">
        <f t="shared" si="59"/>
        <v>nonfiction</v>
      </c>
      <c r="S750" s="24">
        <f t="shared" si="60"/>
        <v>41831.846828703703</v>
      </c>
    </row>
    <row r="751" spans="1:19" ht="117" x14ac:dyDescent="0.4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26">
        <f t="shared" si="57"/>
        <v>105.56</v>
      </c>
      <c r="O751" s="3">
        <f t="shared" si="61"/>
        <v>95.963636363636368</v>
      </c>
      <c r="P751" s="3" t="s">
        <v>8274</v>
      </c>
      <c r="Q751" s="3" t="str">
        <f t="shared" si="58"/>
        <v>publishing</v>
      </c>
      <c r="R751" s="3" t="str">
        <f t="shared" si="59"/>
        <v>nonfiction</v>
      </c>
      <c r="S751" s="24">
        <f t="shared" si="60"/>
        <v>42733.94131944445</v>
      </c>
    </row>
    <row r="752" spans="1:19" ht="117" x14ac:dyDescent="0.4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26">
        <f t="shared" si="57"/>
        <v>102.58775877587757</v>
      </c>
      <c r="O752" s="3">
        <f t="shared" si="61"/>
        <v>77.271186440677965</v>
      </c>
      <c r="P752" s="3" t="s">
        <v>8274</v>
      </c>
      <c r="Q752" s="3" t="str">
        <f t="shared" si="58"/>
        <v>publishing</v>
      </c>
      <c r="R752" s="3" t="str">
        <f t="shared" si="59"/>
        <v>nonfiction</v>
      </c>
      <c r="S752" s="24">
        <f t="shared" si="60"/>
        <v>41299.878148148149</v>
      </c>
    </row>
    <row r="753" spans="1:19" ht="117" x14ac:dyDescent="0.4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26">
        <f t="shared" si="57"/>
        <v>118.5</v>
      </c>
      <c r="O753" s="3">
        <f t="shared" si="61"/>
        <v>57.338709677419352</v>
      </c>
      <c r="P753" s="3" t="s">
        <v>8274</v>
      </c>
      <c r="Q753" s="3" t="str">
        <f t="shared" si="58"/>
        <v>publishing</v>
      </c>
      <c r="R753" s="3" t="str">
        <f t="shared" si="59"/>
        <v>nonfiction</v>
      </c>
      <c r="S753" s="24">
        <f t="shared" si="60"/>
        <v>40713.630497685182</v>
      </c>
    </row>
    <row r="754" spans="1:19" ht="117" x14ac:dyDescent="0.4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26">
        <f t="shared" si="57"/>
        <v>111.7</v>
      </c>
      <c r="O754" s="3">
        <f t="shared" si="61"/>
        <v>53.19047619047619</v>
      </c>
      <c r="P754" s="3" t="s">
        <v>8274</v>
      </c>
      <c r="Q754" s="3" t="str">
        <f t="shared" si="58"/>
        <v>publishing</v>
      </c>
      <c r="R754" s="3" t="str">
        <f t="shared" si="59"/>
        <v>nonfiction</v>
      </c>
      <c r="S754" s="24">
        <f t="shared" si="60"/>
        <v>42639.421493055561</v>
      </c>
    </row>
    <row r="755" spans="1:19" ht="140.4" x14ac:dyDescent="0.4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26">
        <f t="shared" si="57"/>
        <v>128</v>
      </c>
      <c r="O755" s="3">
        <f t="shared" si="61"/>
        <v>492.30769230769232</v>
      </c>
      <c r="P755" s="3" t="s">
        <v>8274</v>
      </c>
      <c r="Q755" s="3" t="str">
        <f t="shared" si="58"/>
        <v>publishing</v>
      </c>
      <c r="R755" s="3" t="str">
        <f t="shared" si="59"/>
        <v>nonfiction</v>
      </c>
      <c r="S755" s="24">
        <f t="shared" si="60"/>
        <v>42019.590173611112</v>
      </c>
    </row>
    <row r="756" spans="1:19" ht="140.4" x14ac:dyDescent="0.4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26">
        <f t="shared" si="57"/>
        <v>103.75000000000001</v>
      </c>
      <c r="O756" s="3">
        <f t="shared" si="61"/>
        <v>42.346938775510203</v>
      </c>
      <c r="P756" s="3" t="s">
        <v>8274</v>
      </c>
      <c r="Q756" s="3" t="str">
        <f t="shared" si="58"/>
        <v>publishing</v>
      </c>
      <c r="R756" s="3" t="str">
        <f t="shared" si="59"/>
        <v>nonfiction</v>
      </c>
      <c r="S756" s="24">
        <f t="shared" si="60"/>
        <v>41249.749085648145</v>
      </c>
    </row>
    <row r="757" spans="1:19" ht="117" x14ac:dyDescent="0.4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26">
        <f t="shared" si="57"/>
        <v>101.9076</v>
      </c>
      <c r="O757" s="3">
        <f t="shared" si="61"/>
        <v>37.466029411764708</v>
      </c>
      <c r="P757" s="3" t="s">
        <v>8274</v>
      </c>
      <c r="Q757" s="3" t="str">
        <f t="shared" si="58"/>
        <v>publishing</v>
      </c>
      <c r="R757" s="3" t="str">
        <f t="shared" si="59"/>
        <v>nonfiction</v>
      </c>
      <c r="S757" s="24">
        <f t="shared" si="60"/>
        <v>41383.605057870373</v>
      </c>
    </row>
    <row r="758" spans="1:19" ht="117" x14ac:dyDescent="0.4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26">
        <f t="shared" si="57"/>
        <v>117.71428571428571</v>
      </c>
      <c r="O758" s="3">
        <f t="shared" si="61"/>
        <v>37.454545454545453</v>
      </c>
      <c r="P758" s="3" t="s">
        <v>8274</v>
      </c>
      <c r="Q758" s="3" t="str">
        <f t="shared" si="58"/>
        <v>publishing</v>
      </c>
      <c r="R758" s="3" t="str">
        <f t="shared" si="59"/>
        <v>nonfiction</v>
      </c>
      <c r="S758" s="24">
        <f t="shared" si="60"/>
        <v>40590.766886574071</v>
      </c>
    </row>
    <row r="759" spans="1:19" ht="117" x14ac:dyDescent="0.4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26">
        <f t="shared" si="57"/>
        <v>238</v>
      </c>
      <c r="O759" s="3">
        <f t="shared" si="61"/>
        <v>33.055555555555557</v>
      </c>
      <c r="P759" s="3" t="s">
        <v>8274</v>
      </c>
      <c r="Q759" s="3" t="str">
        <f t="shared" si="58"/>
        <v>publishing</v>
      </c>
      <c r="R759" s="3" t="str">
        <f t="shared" si="59"/>
        <v>nonfiction</v>
      </c>
      <c r="S759" s="24">
        <f t="shared" si="60"/>
        <v>41235.054560185185</v>
      </c>
    </row>
    <row r="760" spans="1:19" ht="93.6" x14ac:dyDescent="0.4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26">
        <f t="shared" si="57"/>
        <v>102</v>
      </c>
      <c r="O760" s="3">
        <f t="shared" si="61"/>
        <v>134.21052631578948</v>
      </c>
      <c r="P760" s="3" t="s">
        <v>8274</v>
      </c>
      <c r="Q760" s="3" t="str">
        <f t="shared" si="58"/>
        <v>publishing</v>
      </c>
      <c r="R760" s="3" t="str">
        <f t="shared" si="59"/>
        <v>nonfiction</v>
      </c>
      <c r="S760" s="24">
        <f t="shared" si="60"/>
        <v>40429.836435185185</v>
      </c>
    </row>
    <row r="761" spans="1:19" ht="117" x14ac:dyDescent="0.4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26">
        <f t="shared" si="57"/>
        <v>101.92000000000002</v>
      </c>
      <c r="O761" s="3">
        <f t="shared" si="61"/>
        <v>51.474747474747474</v>
      </c>
      <c r="P761" s="3" t="s">
        <v>8274</v>
      </c>
      <c r="Q761" s="3" t="str">
        <f t="shared" si="58"/>
        <v>publishing</v>
      </c>
      <c r="R761" s="3" t="str">
        <f t="shared" si="59"/>
        <v>nonfiction</v>
      </c>
      <c r="S761" s="24">
        <f t="shared" si="60"/>
        <v>41789.330312500002</v>
      </c>
    </row>
    <row r="762" spans="1:19" ht="117" x14ac:dyDescent="0.4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26">
        <f t="shared" si="57"/>
        <v>0</v>
      </c>
      <c r="P762" s="3" t="s">
        <v>8275</v>
      </c>
      <c r="Q762" s="3" t="str">
        <f t="shared" si="58"/>
        <v>publishing</v>
      </c>
      <c r="R762" s="3" t="str">
        <f t="shared" si="59"/>
        <v>fiction</v>
      </c>
      <c r="S762" s="24">
        <f t="shared" si="60"/>
        <v>42670.764039351852</v>
      </c>
    </row>
    <row r="763" spans="1:19" ht="117" x14ac:dyDescent="0.4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26">
        <f t="shared" si="57"/>
        <v>4.7</v>
      </c>
      <c r="P763" s="3" t="s">
        <v>8275</v>
      </c>
      <c r="Q763" s="3" t="str">
        <f t="shared" si="58"/>
        <v>publishing</v>
      </c>
      <c r="R763" s="3" t="str">
        <f t="shared" si="59"/>
        <v>fiction</v>
      </c>
      <c r="S763" s="24">
        <f t="shared" si="60"/>
        <v>41642.751458333332</v>
      </c>
    </row>
    <row r="764" spans="1:19" ht="93.6" x14ac:dyDescent="0.4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26">
        <f t="shared" si="57"/>
        <v>0</v>
      </c>
      <c r="P764" s="3" t="s">
        <v>8275</v>
      </c>
      <c r="Q764" s="3" t="str">
        <f t="shared" si="58"/>
        <v>publishing</v>
      </c>
      <c r="R764" s="3" t="str">
        <f t="shared" si="59"/>
        <v>fiction</v>
      </c>
      <c r="S764" s="24">
        <f t="shared" si="60"/>
        <v>42690.858449074076</v>
      </c>
    </row>
    <row r="765" spans="1:19" ht="117" x14ac:dyDescent="0.4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26">
        <f t="shared" si="57"/>
        <v>0.11655011655011654</v>
      </c>
      <c r="P765" s="3" t="s">
        <v>8275</v>
      </c>
      <c r="Q765" s="3" t="str">
        <f t="shared" si="58"/>
        <v>publishing</v>
      </c>
      <c r="R765" s="3" t="str">
        <f t="shared" si="59"/>
        <v>fiction</v>
      </c>
      <c r="S765" s="24">
        <f t="shared" si="60"/>
        <v>41471.446851851855</v>
      </c>
    </row>
    <row r="766" spans="1:19" ht="117" x14ac:dyDescent="0.4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26">
        <f t="shared" si="57"/>
        <v>0</v>
      </c>
      <c r="P766" s="3" t="s">
        <v>8275</v>
      </c>
      <c r="Q766" s="3" t="str">
        <f t="shared" si="58"/>
        <v>publishing</v>
      </c>
      <c r="R766" s="3" t="str">
        <f t="shared" si="59"/>
        <v>fiction</v>
      </c>
      <c r="S766" s="24">
        <f t="shared" si="60"/>
        <v>42227.173159722224</v>
      </c>
    </row>
    <row r="767" spans="1:19" ht="140.4" x14ac:dyDescent="0.4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26">
        <f t="shared" si="57"/>
        <v>36.014285714285712</v>
      </c>
      <c r="P767" s="3" t="s">
        <v>8275</v>
      </c>
      <c r="Q767" s="3" t="str">
        <f t="shared" si="58"/>
        <v>publishing</v>
      </c>
      <c r="R767" s="3" t="str">
        <f t="shared" si="59"/>
        <v>fiction</v>
      </c>
      <c r="S767" s="24">
        <f t="shared" si="60"/>
        <v>41901.542638888888</v>
      </c>
    </row>
    <row r="768" spans="1:19" ht="117" x14ac:dyDescent="0.4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26">
        <f t="shared" si="57"/>
        <v>0</v>
      </c>
      <c r="P768" s="3" t="s">
        <v>8275</v>
      </c>
      <c r="Q768" s="3" t="str">
        <f t="shared" si="58"/>
        <v>publishing</v>
      </c>
      <c r="R768" s="3" t="str">
        <f t="shared" si="59"/>
        <v>fiction</v>
      </c>
      <c r="S768" s="24">
        <f t="shared" si="60"/>
        <v>42021.783368055556</v>
      </c>
    </row>
    <row r="769" spans="1:19" ht="140.4" x14ac:dyDescent="0.4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26">
        <f t="shared" si="57"/>
        <v>3.54</v>
      </c>
      <c r="P769" s="3" t="s">
        <v>8275</v>
      </c>
      <c r="Q769" s="3" t="str">
        <f t="shared" si="58"/>
        <v>publishing</v>
      </c>
      <c r="R769" s="3" t="str">
        <f t="shared" si="59"/>
        <v>fiction</v>
      </c>
      <c r="S769" s="24">
        <f t="shared" si="60"/>
        <v>42115.143634259264</v>
      </c>
    </row>
    <row r="770" spans="1:19" ht="117" x14ac:dyDescent="0.4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26">
        <f t="shared" ref="N770:N833" si="62">E770/D770*100</f>
        <v>0</v>
      </c>
      <c r="P770" s="3" t="s">
        <v>8275</v>
      </c>
      <c r="Q770" s="3" t="str">
        <f t="shared" si="58"/>
        <v>publishing</v>
      </c>
      <c r="R770" s="3" t="str">
        <f t="shared" si="59"/>
        <v>fiction</v>
      </c>
      <c r="S770" s="24">
        <f t="shared" si="60"/>
        <v>41594.207060185188</v>
      </c>
    </row>
    <row r="771" spans="1:19" ht="117" x14ac:dyDescent="0.4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26">
        <f t="shared" si="62"/>
        <v>41.4</v>
      </c>
      <c r="P771" s="3" t="s">
        <v>8275</v>
      </c>
      <c r="Q771" s="3" t="str">
        <f t="shared" ref="Q771:Q834" si="63">LEFT(P:P,SEARCH("/",P:P,1)-1)</f>
        <v>publishing</v>
      </c>
      <c r="R771" s="3" t="str">
        <f t="shared" ref="R771:R834" si="64">RIGHT(P:P, LEN(P:P) - FIND("/", P:P))</f>
        <v>fiction</v>
      </c>
      <c r="S771" s="24">
        <f t="shared" ref="S771:S834" si="65">(J771/86400) +25569</f>
        <v>41604.996458333335</v>
      </c>
    </row>
    <row r="772" spans="1:19" ht="140.4" x14ac:dyDescent="0.4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26">
        <f t="shared" si="62"/>
        <v>0</v>
      </c>
      <c r="P772" s="3" t="s">
        <v>8275</v>
      </c>
      <c r="Q772" s="3" t="str">
        <f t="shared" si="63"/>
        <v>publishing</v>
      </c>
      <c r="R772" s="3" t="str">
        <f t="shared" si="64"/>
        <v>fiction</v>
      </c>
      <c r="S772" s="24">
        <f t="shared" si="65"/>
        <v>41289.9996412037</v>
      </c>
    </row>
    <row r="773" spans="1:19" ht="117" x14ac:dyDescent="0.4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26">
        <f t="shared" si="62"/>
        <v>2.6315789473684209E-2</v>
      </c>
      <c r="P773" s="3" t="s">
        <v>8275</v>
      </c>
      <c r="Q773" s="3" t="str">
        <f t="shared" si="63"/>
        <v>publishing</v>
      </c>
      <c r="R773" s="3" t="str">
        <f t="shared" si="64"/>
        <v>fiction</v>
      </c>
      <c r="S773" s="24">
        <f t="shared" si="65"/>
        <v>42349.824097222227</v>
      </c>
    </row>
    <row r="774" spans="1:19" ht="140.4" x14ac:dyDescent="0.4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26">
        <f t="shared" si="62"/>
        <v>3.3333333333333335</v>
      </c>
      <c r="P774" s="3" t="s">
        <v>8275</v>
      </c>
      <c r="Q774" s="3" t="str">
        <f t="shared" si="63"/>
        <v>publishing</v>
      </c>
      <c r="R774" s="3" t="str">
        <f t="shared" si="64"/>
        <v>fiction</v>
      </c>
      <c r="S774" s="24">
        <f t="shared" si="65"/>
        <v>40068.056932870371</v>
      </c>
    </row>
    <row r="775" spans="1:19" ht="117" x14ac:dyDescent="0.4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26">
        <f t="shared" si="62"/>
        <v>0.85129023676509719</v>
      </c>
      <c r="P775" s="3" t="s">
        <v>8275</v>
      </c>
      <c r="Q775" s="3" t="str">
        <f t="shared" si="63"/>
        <v>publishing</v>
      </c>
      <c r="R775" s="3" t="str">
        <f t="shared" si="64"/>
        <v>fiction</v>
      </c>
      <c r="S775" s="24">
        <f t="shared" si="65"/>
        <v>42100.735937500001</v>
      </c>
    </row>
    <row r="776" spans="1:19" ht="117" x14ac:dyDescent="0.4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26">
        <f t="shared" si="62"/>
        <v>70.199999999999989</v>
      </c>
      <c r="P776" s="3" t="s">
        <v>8275</v>
      </c>
      <c r="Q776" s="3" t="str">
        <f t="shared" si="63"/>
        <v>publishing</v>
      </c>
      <c r="R776" s="3" t="str">
        <f t="shared" si="64"/>
        <v>fiction</v>
      </c>
      <c r="S776" s="24">
        <f t="shared" si="65"/>
        <v>41663.780300925922</v>
      </c>
    </row>
    <row r="777" spans="1:19" ht="93.6" x14ac:dyDescent="0.4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26">
        <f t="shared" si="62"/>
        <v>1.7000000000000002</v>
      </c>
      <c r="P777" s="3" t="s">
        <v>8275</v>
      </c>
      <c r="Q777" s="3" t="str">
        <f t="shared" si="63"/>
        <v>publishing</v>
      </c>
      <c r="R777" s="3" t="str">
        <f t="shared" si="64"/>
        <v>fiction</v>
      </c>
      <c r="S777" s="24">
        <f t="shared" si="65"/>
        <v>40863.060127314813</v>
      </c>
    </row>
    <row r="778" spans="1:19" ht="117" x14ac:dyDescent="0.4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26">
        <f t="shared" si="62"/>
        <v>51.4</v>
      </c>
      <c r="P778" s="3" t="s">
        <v>8275</v>
      </c>
      <c r="Q778" s="3" t="str">
        <f t="shared" si="63"/>
        <v>publishing</v>
      </c>
      <c r="R778" s="3" t="str">
        <f t="shared" si="64"/>
        <v>fiction</v>
      </c>
      <c r="S778" s="24">
        <f t="shared" si="65"/>
        <v>42250.685706018514</v>
      </c>
    </row>
    <row r="779" spans="1:19" ht="140.4" x14ac:dyDescent="0.4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26">
        <f t="shared" si="62"/>
        <v>0.70000000000000007</v>
      </c>
      <c r="P779" s="3" t="s">
        <v>8275</v>
      </c>
      <c r="Q779" s="3" t="str">
        <f t="shared" si="63"/>
        <v>publishing</v>
      </c>
      <c r="R779" s="3" t="str">
        <f t="shared" si="64"/>
        <v>fiction</v>
      </c>
      <c r="S779" s="24">
        <f t="shared" si="65"/>
        <v>41456.981215277774</v>
      </c>
    </row>
    <row r="780" spans="1:19" ht="93.6" x14ac:dyDescent="0.4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26">
        <f t="shared" si="62"/>
        <v>0.4</v>
      </c>
      <c r="P780" s="3" t="s">
        <v>8275</v>
      </c>
      <c r="Q780" s="3" t="str">
        <f t="shared" si="63"/>
        <v>publishing</v>
      </c>
      <c r="R780" s="3" t="str">
        <f t="shared" si="64"/>
        <v>fiction</v>
      </c>
      <c r="S780" s="24">
        <f t="shared" si="65"/>
        <v>41729.702314814815</v>
      </c>
    </row>
    <row r="781" spans="1:19" ht="140.4" x14ac:dyDescent="0.4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26">
        <f t="shared" si="62"/>
        <v>2.666666666666667</v>
      </c>
      <c r="P781" s="3" t="s">
        <v>8275</v>
      </c>
      <c r="Q781" s="3" t="str">
        <f t="shared" si="63"/>
        <v>publishing</v>
      </c>
      <c r="R781" s="3" t="str">
        <f t="shared" si="64"/>
        <v>fiction</v>
      </c>
      <c r="S781" s="24">
        <f t="shared" si="65"/>
        <v>40436.68408564815</v>
      </c>
    </row>
    <row r="782" spans="1:19" ht="93.6" x14ac:dyDescent="0.4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26">
        <f t="shared" si="62"/>
        <v>104</v>
      </c>
      <c r="O782" s="3">
        <f t="shared" ref="O782:O813" si="66">E782/L782</f>
        <v>38.518518518518519</v>
      </c>
      <c r="P782" s="3" t="s">
        <v>8276</v>
      </c>
      <c r="Q782" s="3" t="str">
        <f t="shared" si="63"/>
        <v>music</v>
      </c>
      <c r="R782" s="3" t="str">
        <f t="shared" si="64"/>
        <v>rock</v>
      </c>
      <c r="S782" s="24">
        <f t="shared" si="65"/>
        <v>40636.673900462964</v>
      </c>
    </row>
    <row r="783" spans="1:19" ht="117" x14ac:dyDescent="0.4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26">
        <f t="shared" si="62"/>
        <v>133.15375</v>
      </c>
      <c r="O783" s="3">
        <f t="shared" si="66"/>
        <v>42.609200000000001</v>
      </c>
      <c r="P783" s="3" t="s">
        <v>8276</v>
      </c>
      <c r="Q783" s="3" t="str">
        <f t="shared" si="63"/>
        <v>music</v>
      </c>
      <c r="R783" s="3" t="str">
        <f t="shared" si="64"/>
        <v>rock</v>
      </c>
      <c r="S783" s="24">
        <f t="shared" si="65"/>
        <v>41403.000856481478</v>
      </c>
    </row>
    <row r="784" spans="1:19" ht="117" x14ac:dyDescent="0.4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26">
        <f t="shared" si="62"/>
        <v>100</v>
      </c>
      <c r="O784" s="3">
        <f t="shared" si="66"/>
        <v>50</v>
      </c>
      <c r="P784" s="3" t="s">
        <v>8276</v>
      </c>
      <c r="Q784" s="3" t="str">
        <f t="shared" si="63"/>
        <v>music</v>
      </c>
      <c r="R784" s="3" t="str">
        <f t="shared" si="64"/>
        <v>rock</v>
      </c>
      <c r="S784" s="24">
        <f t="shared" si="65"/>
        <v>41116.758125</v>
      </c>
    </row>
    <row r="785" spans="1:19" ht="117" x14ac:dyDescent="0.4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26">
        <f t="shared" si="62"/>
        <v>148.13333333333333</v>
      </c>
      <c r="O785" s="3">
        <f t="shared" si="66"/>
        <v>63.485714285714288</v>
      </c>
      <c r="P785" s="3" t="s">
        <v>8276</v>
      </c>
      <c r="Q785" s="3" t="str">
        <f t="shared" si="63"/>
        <v>music</v>
      </c>
      <c r="R785" s="3" t="str">
        <f t="shared" si="64"/>
        <v>rock</v>
      </c>
      <c r="S785" s="24">
        <f t="shared" si="65"/>
        <v>40987.773715277777</v>
      </c>
    </row>
    <row r="786" spans="1:19" ht="140.4" x14ac:dyDescent="0.4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26">
        <f t="shared" si="62"/>
        <v>102.49999999999999</v>
      </c>
      <c r="O786" s="3">
        <f t="shared" si="66"/>
        <v>102.5</v>
      </c>
      <c r="P786" s="3" t="s">
        <v>8276</v>
      </c>
      <c r="Q786" s="3" t="str">
        <f t="shared" si="63"/>
        <v>music</v>
      </c>
      <c r="R786" s="3" t="str">
        <f t="shared" si="64"/>
        <v>rock</v>
      </c>
      <c r="S786" s="24">
        <f t="shared" si="65"/>
        <v>41675.149525462963</v>
      </c>
    </row>
    <row r="787" spans="1:19" ht="140.4" x14ac:dyDescent="0.4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26">
        <f t="shared" si="62"/>
        <v>180.62799999999999</v>
      </c>
      <c r="O787" s="3">
        <f t="shared" si="66"/>
        <v>31.142758620689655</v>
      </c>
      <c r="P787" s="3" t="s">
        <v>8276</v>
      </c>
      <c r="Q787" s="3" t="str">
        <f t="shared" si="63"/>
        <v>music</v>
      </c>
      <c r="R787" s="3" t="str">
        <f t="shared" si="64"/>
        <v>rock</v>
      </c>
      <c r="S787" s="24">
        <f t="shared" si="65"/>
        <v>41303.593923611115</v>
      </c>
    </row>
    <row r="788" spans="1:19" ht="117" x14ac:dyDescent="0.4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26">
        <f t="shared" si="62"/>
        <v>142.79999999999998</v>
      </c>
      <c r="O788" s="3">
        <f t="shared" si="66"/>
        <v>162.27272727272728</v>
      </c>
      <c r="P788" s="3" t="s">
        <v>8276</v>
      </c>
      <c r="Q788" s="3" t="str">
        <f t="shared" si="63"/>
        <v>music</v>
      </c>
      <c r="R788" s="3" t="str">
        <f t="shared" si="64"/>
        <v>rock</v>
      </c>
      <c r="S788" s="24">
        <f t="shared" si="65"/>
        <v>40983.055949074071</v>
      </c>
    </row>
    <row r="789" spans="1:19" ht="117" x14ac:dyDescent="0.4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26">
        <f t="shared" si="62"/>
        <v>114.16666666666666</v>
      </c>
      <c r="O789" s="3">
        <f t="shared" si="66"/>
        <v>80.588235294117652</v>
      </c>
      <c r="P789" s="3" t="s">
        <v>8276</v>
      </c>
      <c r="Q789" s="3" t="str">
        <f t="shared" si="63"/>
        <v>music</v>
      </c>
      <c r="R789" s="3" t="str">
        <f t="shared" si="64"/>
        <v>rock</v>
      </c>
      <c r="S789" s="24">
        <f t="shared" si="65"/>
        <v>41549.627615740741</v>
      </c>
    </row>
    <row r="790" spans="1:19" ht="117" x14ac:dyDescent="0.4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26">
        <f t="shared" si="62"/>
        <v>203.505</v>
      </c>
      <c r="O790" s="3">
        <f t="shared" si="66"/>
        <v>59.85441176470588</v>
      </c>
      <c r="P790" s="3" t="s">
        <v>8276</v>
      </c>
      <c r="Q790" s="3" t="str">
        <f t="shared" si="63"/>
        <v>music</v>
      </c>
      <c r="R790" s="3" t="str">
        <f t="shared" si="64"/>
        <v>rock</v>
      </c>
      <c r="S790" s="24">
        <f t="shared" si="65"/>
        <v>41059.006805555553</v>
      </c>
    </row>
    <row r="791" spans="1:19" ht="117" x14ac:dyDescent="0.4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26">
        <f t="shared" si="62"/>
        <v>109.41176470588236</v>
      </c>
      <c r="O791" s="3">
        <f t="shared" si="66"/>
        <v>132.85714285714286</v>
      </c>
      <c r="P791" s="3" t="s">
        <v>8276</v>
      </c>
      <c r="Q791" s="3" t="str">
        <f t="shared" si="63"/>
        <v>music</v>
      </c>
      <c r="R791" s="3" t="str">
        <f t="shared" si="64"/>
        <v>rock</v>
      </c>
      <c r="S791" s="24">
        <f t="shared" si="65"/>
        <v>41277.186111111107</v>
      </c>
    </row>
    <row r="792" spans="1:19" ht="117" x14ac:dyDescent="0.4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26">
        <f t="shared" si="62"/>
        <v>144.37459999999999</v>
      </c>
      <c r="O792" s="3">
        <f t="shared" si="66"/>
        <v>92.547820512820508</v>
      </c>
      <c r="P792" s="3" t="s">
        <v>8276</v>
      </c>
      <c r="Q792" s="3" t="str">
        <f t="shared" si="63"/>
        <v>music</v>
      </c>
      <c r="R792" s="3" t="str">
        <f t="shared" si="64"/>
        <v>rock</v>
      </c>
      <c r="S792" s="24">
        <f t="shared" si="65"/>
        <v>41276.047905092593</v>
      </c>
    </row>
    <row r="793" spans="1:19" ht="117" x14ac:dyDescent="0.4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26">
        <f t="shared" si="62"/>
        <v>103.86666666666666</v>
      </c>
      <c r="O793" s="3">
        <f t="shared" si="66"/>
        <v>60.859375</v>
      </c>
      <c r="P793" s="3" t="s">
        <v>8276</v>
      </c>
      <c r="Q793" s="3" t="str">
        <f t="shared" si="63"/>
        <v>music</v>
      </c>
      <c r="R793" s="3" t="str">
        <f t="shared" si="64"/>
        <v>rock</v>
      </c>
      <c r="S793" s="24">
        <f t="shared" si="65"/>
        <v>41557.780624999999</v>
      </c>
    </row>
    <row r="794" spans="1:19" ht="70.2" x14ac:dyDescent="0.4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26">
        <f t="shared" si="62"/>
        <v>100.44440000000002</v>
      </c>
      <c r="O794" s="3">
        <f t="shared" si="66"/>
        <v>41.851833333333339</v>
      </c>
      <c r="P794" s="3" t="s">
        <v>8276</v>
      </c>
      <c r="Q794" s="3" t="str">
        <f t="shared" si="63"/>
        <v>music</v>
      </c>
      <c r="R794" s="3" t="str">
        <f t="shared" si="64"/>
        <v>rock</v>
      </c>
      <c r="S794" s="24">
        <f t="shared" si="65"/>
        <v>41555.87364583333</v>
      </c>
    </row>
    <row r="795" spans="1:19" ht="140.4" x14ac:dyDescent="0.4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26">
        <f t="shared" si="62"/>
        <v>102.77927272727271</v>
      </c>
      <c r="O795" s="3">
        <f t="shared" si="66"/>
        <v>88.325937499999995</v>
      </c>
      <c r="P795" s="3" t="s">
        <v>8276</v>
      </c>
      <c r="Q795" s="3" t="str">
        <f t="shared" si="63"/>
        <v>music</v>
      </c>
      <c r="R795" s="3" t="str">
        <f t="shared" si="64"/>
        <v>rock</v>
      </c>
      <c r="S795" s="24">
        <f t="shared" si="65"/>
        <v>41442.741249999999</v>
      </c>
    </row>
    <row r="796" spans="1:19" ht="117" x14ac:dyDescent="0.4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26">
        <f t="shared" si="62"/>
        <v>105.31250000000001</v>
      </c>
      <c r="O796" s="3">
        <f t="shared" si="66"/>
        <v>158.96226415094338</v>
      </c>
      <c r="P796" s="3" t="s">
        <v>8276</v>
      </c>
      <c r="Q796" s="3" t="str">
        <f t="shared" si="63"/>
        <v>music</v>
      </c>
      <c r="R796" s="3" t="str">
        <f t="shared" si="64"/>
        <v>rock</v>
      </c>
      <c r="S796" s="24">
        <f t="shared" si="65"/>
        <v>40736.115011574075</v>
      </c>
    </row>
    <row r="797" spans="1:19" ht="140.4" x14ac:dyDescent="0.4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26">
        <f t="shared" si="62"/>
        <v>111.78571428571429</v>
      </c>
      <c r="O797" s="3">
        <f t="shared" si="66"/>
        <v>85.054347826086953</v>
      </c>
      <c r="P797" s="3" t="s">
        <v>8276</v>
      </c>
      <c r="Q797" s="3" t="str">
        <f t="shared" si="63"/>
        <v>music</v>
      </c>
      <c r="R797" s="3" t="str">
        <f t="shared" si="64"/>
        <v>rock</v>
      </c>
      <c r="S797" s="24">
        <f t="shared" si="65"/>
        <v>40963.613032407404</v>
      </c>
    </row>
    <row r="798" spans="1:19" ht="140.4" x14ac:dyDescent="0.4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26">
        <f t="shared" si="62"/>
        <v>101.35000000000001</v>
      </c>
      <c r="O798" s="3">
        <f t="shared" si="66"/>
        <v>112.61111111111111</v>
      </c>
      <c r="P798" s="3" t="s">
        <v>8276</v>
      </c>
      <c r="Q798" s="3" t="str">
        <f t="shared" si="63"/>
        <v>music</v>
      </c>
      <c r="R798" s="3" t="str">
        <f t="shared" si="64"/>
        <v>rock</v>
      </c>
      <c r="S798" s="24">
        <f t="shared" si="65"/>
        <v>41502.882928240739</v>
      </c>
    </row>
    <row r="799" spans="1:19" ht="117" x14ac:dyDescent="0.4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26">
        <f t="shared" si="62"/>
        <v>107.53333333333333</v>
      </c>
      <c r="O799" s="3">
        <f t="shared" si="66"/>
        <v>45.436619718309856</v>
      </c>
      <c r="P799" s="3" t="s">
        <v>8276</v>
      </c>
      <c r="Q799" s="3" t="str">
        <f t="shared" si="63"/>
        <v>music</v>
      </c>
      <c r="R799" s="3" t="str">
        <f t="shared" si="64"/>
        <v>rock</v>
      </c>
      <c r="S799" s="24">
        <f t="shared" si="65"/>
        <v>40996.994074074071</v>
      </c>
    </row>
    <row r="800" spans="1:19" ht="117" x14ac:dyDescent="0.4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26">
        <f t="shared" si="62"/>
        <v>114.88571428571429</v>
      </c>
      <c r="O800" s="3">
        <f t="shared" si="66"/>
        <v>46.218390804597703</v>
      </c>
      <c r="P800" s="3" t="s">
        <v>8276</v>
      </c>
      <c r="Q800" s="3" t="str">
        <f t="shared" si="63"/>
        <v>music</v>
      </c>
      <c r="R800" s="3" t="str">
        <f t="shared" si="64"/>
        <v>rock</v>
      </c>
      <c r="S800" s="24">
        <f t="shared" si="65"/>
        <v>41882.590127314819</v>
      </c>
    </row>
    <row r="801" spans="1:19" ht="117" x14ac:dyDescent="0.4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26">
        <f t="shared" si="62"/>
        <v>100.02</v>
      </c>
      <c r="O801" s="3">
        <f t="shared" si="66"/>
        <v>178.60714285714286</v>
      </c>
      <c r="P801" s="3" t="s">
        <v>8276</v>
      </c>
      <c r="Q801" s="3" t="str">
        <f t="shared" si="63"/>
        <v>music</v>
      </c>
      <c r="R801" s="3" t="str">
        <f t="shared" si="64"/>
        <v>rock</v>
      </c>
      <c r="S801" s="24">
        <f t="shared" si="65"/>
        <v>40996.667199074072</v>
      </c>
    </row>
    <row r="802" spans="1:19" ht="117" x14ac:dyDescent="0.4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26">
        <f t="shared" si="62"/>
        <v>152.13333333333335</v>
      </c>
      <c r="O802" s="3">
        <f t="shared" si="66"/>
        <v>40.75</v>
      </c>
      <c r="P802" s="3" t="s">
        <v>8276</v>
      </c>
      <c r="Q802" s="3" t="str">
        <f t="shared" si="63"/>
        <v>music</v>
      </c>
      <c r="R802" s="3" t="str">
        <f t="shared" si="64"/>
        <v>rock</v>
      </c>
      <c r="S802" s="24">
        <f t="shared" si="65"/>
        <v>41863.433495370373</v>
      </c>
    </row>
    <row r="803" spans="1:19" ht="117" x14ac:dyDescent="0.4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26">
        <f t="shared" si="62"/>
        <v>111.52149999999999</v>
      </c>
      <c r="O803" s="3">
        <f t="shared" si="66"/>
        <v>43.733921568627444</v>
      </c>
      <c r="P803" s="3" t="s">
        <v>8276</v>
      </c>
      <c r="Q803" s="3" t="str">
        <f t="shared" si="63"/>
        <v>music</v>
      </c>
      <c r="R803" s="3" t="str">
        <f t="shared" si="64"/>
        <v>rock</v>
      </c>
      <c r="S803" s="24">
        <f t="shared" si="65"/>
        <v>40695.795370370368</v>
      </c>
    </row>
    <row r="804" spans="1:19" ht="140.4" x14ac:dyDescent="0.4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26">
        <f t="shared" si="62"/>
        <v>101.33333333333334</v>
      </c>
      <c r="O804" s="3">
        <f t="shared" si="66"/>
        <v>81.066666666666663</v>
      </c>
      <c r="P804" s="3" t="s">
        <v>8276</v>
      </c>
      <c r="Q804" s="3" t="str">
        <f t="shared" si="63"/>
        <v>music</v>
      </c>
      <c r="R804" s="3" t="str">
        <f t="shared" si="64"/>
        <v>rock</v>
      </c>
      <c r="S804" s="24">
        <f t="shared" si="65"/>
        <v>41123.022268518514</v>
      </c>
    </row>
    <row r="805" spans="1:19" ht="117" x14ac:dyDescent="0.4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26">
        <f t="shared" si="62"/>
        <v>123.2608695652174</v>
      </c>
      <c r="O805" s="3">
        <f t="shared" si="66"/>
        <v>74.60526315789474</v>
      </c>
      <c r="P805" s="3" t="s">
        <v>8276</v>
      </c>
      <c r="Q805" s="3" t="str">
        <f t="shared" si="63"/>
        <v>music</v>
      </c>
      <c r="R805" s="3" t="str">
        <f t="shared" si="64"/>
        <v>rock</v>
      </c>
      <c r="S805" s="24">
        <f t="shared" si="65"/>
        <v>40665.949976851851</v>
      </c>
    </row>
    <row r="806" spans="1:19" ht="117" x14ac:dyDescent="0.4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26">
        <f t="shared" si="62"/>
        <v>100</v>
      </c>
      <c r="O806" s="3">
        <f t="shared" si="66"/>
        <v>305.55555555555554</v>
      </c>
      <c r="P806" s="3" t="s">
        <v>8276</v>
      </c>
      <c r="Q806" s="3" t="str">
        <f t="shared" si="63"/>
        <v>music</v>
      </c>
      <c r="R806" s="3" t="str">
        <f t="shared" si="64"/>
        <v>rock</v>
      </c>
      <c r="S806" s="24">
        <f t="shared" si="65"/>
        <v>40730.105624999997</v>
      </c>
    </row>
    <row r="807" spans="1:19" ht="117" x14ac:dyDescent="0.4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26">
        <f t="shared" si="62"/>
        <v>105</v>
      </c>
      <c r="O807" s="3">
        <f t="shared" si="66"/>
        <v>58.333333333333336</v>
      </c>
      <c r="P807" s="3" t="s">
        <v>8276</v>
      </c>
      <c r="Q807" s="3" t="str">
        <f t="shared" si="63"/>
        <v>music</v>
      </c>
      <c r="R807" s="3" t="str">
        <f t="shared" si="64"/>
        <v>rock</v>
      </c>
      <c r="S807" s="24">
        <f t="shared" si="65"/>
        <v>40690.823055555556</v>
      </c>
    </row>
    <row r="808" spans="1:19" ht="46.8" x14ac:dyDescent="0.4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26">
        <f t="shared" si="62"/>
        <v>104.4375</v>
      </c>
      <c r="O808" s="3">
        <f t="shared" si="66"/>
        <v>117.67605633802818</v>
      </c>
      <c r="P808" s="3" t="s">
        <v>8276</v>
      </c>
      <c r="Q808" s="3" t="str">
        <f t="shared" si="63"/>
        <v>music</v>
      </c>
      <c r="R808" s="3" t="str">
        <f t="shared" si="64"/>
        <v>rock</v>
      </c>
      <c r="S808" s="24">
        <f t="shared" si="65"/>
        <v>40763.691423611112</v>
      </c>
    </row>
    <row r="809" spans="1:19" ht="70.2" x14ac:dyDescent="0.4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26">
        <f t="shared" si="62"/>
        <v>105.125</v>
      </c>
      <c r="O809" s="3">
        <f t="shared" si="66"/>
        <v>73.771929824561397</v>
      </c>
      <c r="P809" s="3" t="s">
        <v>8276</v>
      </c>
      <c r="Q809" s="3" t="str">
        <f t="shared" si="63"/>
        <v>music</v>
      </c>
      <c r="R809" s="3" t="str">
        <f t="shared" si="64"/>
        <v>rock</v>
      </c>
      <c r="S809" s="24">
        <f t="shared" si="65"/>
        <v>42759.628599537042</v>
      </c>
    </row>
    <row r="810" spans="1:19" ht="140.4" x14ac:dyDescent="0.4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26">
        <f t="shared" si="62"/>
        <v>100</v>
      </c>
      <c r="O810" s="3">
        <f t="shared" si="66"/>
        <v>104.65116279069767</v>
      </c>
      <c r="P810" s="3" t="s">
        <v>8276</v>
      </c>
      <c r="Q810" s="3" t="str">
        <f t="shared" si="63"/>
        <v>music</v>
      </c>
      <c r="R810" s="3" t="str">
        <f t="shared" si="64"/>
        <v>rock</v>
      </c>
      <c r="S810" s="24">
        <f t="shared" si="65"/>
        <v>41962.100532407407</v>
      </c>
    </row>
    <row r="811" spans="1:19" ht="93.6" x14ac:dyDescent="0.4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26">
        <f t="shared" si="62"/>
        <v>103.77499999999999</v>
      </c>
      <c r="O811" s="3">
        <f t="shared" si="66"/>
        <v>79.82692307692308</v>
      </c>
      <c r="P811" s="3" t="s">
        <v>8276</v>
      </c>
      <c r="Q811" s="3" t="str">
        <f t="shared" si="63"/>
        <v>music</v>
      </c>
      <c r="R811" s="3" t="str">
        <f t="shared" si="64"/>
        <v>rock</v>
      </c>
      <c r="S811" s="24">
        <f t="shared" si="65"/>
        <v>41628.833680555559</v>
      </c>
    </row>
    <row r="812" spans="1:19" ht="117" x14ac:dyDescent="0.4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26">
        <f t="shared" si="62"/>
        <v>105</v>
      </c>
      <c r="O812" s="3">
        <f t="shared" si="66"/>
        <v>58.333333333333336</v>
      </c>
      <c r="P812" s="3" t="s">
        <v>8276</v>
      </c>
      <c r="Q812" s="3" t="str">
        <f t="shared" si="63"/>
        <v>music</v>
      </c>
      <c r="R812" s="3" t="str">
        <f t="shared" si="64"/>
        <v>rock</v>
      </c>
      <c r="S812" s="24">
        <f t="shared" si="65"/>
        <v>41123.056273148148</v>
      </c>
    </row>
    <row r="813" spans="1:19" ht="93.6" x14ac:dyDescent="0.4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26">
        <f t="shared" si="62"/>
        <v>104</v>
      </c>
      <c r="O813" s="3">
        <f t="shared" si="66"/>
        <v>86.666666666666671</v>
      </c>
      <c r="P813" s="3" t="s">
        <v>8276</v>
      </c>
      <c r="Q813" s="3" t="str">
        <f t="shared" si="63"/>
        <v>music</v>
      </c>
      <c r="R813" s="3" t="str">
        <f t="shared" si="64"/>
        <v>rock</v>
      </c>
      <c r="S813" s="24">
        <f t="shared" si="65"/>
        <v>41443.643541666665</v>
      </c>
    </row>
    <row r="814" spans="1:19" ht="117" x14ac:dyDescent="0.4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26">
        <f t="shared" si="62"/>
        <v>151.83333333333334</v>
      </c>
      <c r="O814" s="3">
        <f t="shared" ref="O814:O845" si="67">E814/L814</f>
        <v>27.606060606060606</v>
      </c>
      <c r="P814" s="3" t="s">
        <v>8276</v>
      </c>
      <c r="Q814" s="3" t="str">
        <f t="shared" si="63"/>
        <v>music</v>
      </c>
      <c r="R814" s="3" t="str">
        <f t="shared" si="64"/>
        <v>rock</v>
      </c>
      <c r="S814" s="24">
        <f t="shared" si="65"/>
        <v>41282.017962962964</v>
      </c>
    </row>
    <row r="815" spans="1:19" ht="70.2" x14ac:dyDescent="0.4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26">
        <f t="shared" si="62"/>
        <v>159.99600000000001</v>
      </c>
      <c r="O815" s="3">
        <f t="shared" si="67"/>
        <v>24.999375000000001</v>
      </c>
      <c r="P815" s="3" t="s">
        <v>8276</v>
      </c>
      <c r="Q815" s="3" t="str">
        <f t="shared" si="63"/>
        <v>music</v>
      </c>
      <c r="R815" s="3" t="str">
        <f t="shared" si="64"/>
        <v>rock</v>
      </c>
      <c r="S815" s="24">
        <f t="shared" si="65"/>
        <v>41080.960243055553</v>
      </c>
    </row>
    <row r="816" spans="1:19" ht="117" x14ac:dyDescent="0.4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26">
        <f t="shared" si="62"/>
        <v>127.3</v>
      </c>
      <c r="O816" s="3">
        <f t="shared" si="67"/>
        <v>45.464285714285715</v>
      </c>
      <c r="P816" s="3" t="s">
        <v>8276</v>
      </c>
      <c r="Q816" s="3" t="str">
        <f t="shared" si="63"/>
        <v>music</v>
      </c>
      <c r="R816" s="3" t="str">
        <f t="shared" si="64"/>
        <v>rock</v>
      </c>
      <c r="S816" s="24">
        <f t="shared" si="65"/>
        <v>40679.743067129632</v>
      </c>
    </row>
    <row r="817" spans="1:19" ht="70.2" x14ac:dyDescent="0.4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26">
        <f t="shared" si="62"/>
        <v>107</v>
      </c>
      <c r="O817" s="3">
        <f t="shared" si="67"/>
        <v>99.534883720930239</v>
      </c>
      <c r="P817" s="3" t="s">
        <v>8276</v>
      </c>
      <c r="Q817" s="3" t="str">
        <f t="shared" si="63"/>
        <v>music</v>
      </c>
      <c r="R817" s="3" t="str">
        <f t="shared" si="64"/>
        <v>rock</v>
      </c>
      <c r="S817" s="24">
        <f t="shared" si="65"/>
        <v>41914.917858796296</v>
      </c>
    </row>
    <row r="818" spans="1:19" ht="93.6" x14ac:dyDescent="0.4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26">
        <f t="shared" si="62"/>
        <v>115.12214285714286</v>
      </c>
      <c r="O818" s="3">
        <f t="shared" si="67"/>
        <v>39.31</v>
      </c>
      <c r="P818" s="3" t="s">
        <v>8276</v>
      </c>
      <c r="Q818" s="3" t="str">
        <f t="shared" si="63"/>
        <v>music</v>
      </c>
      <c r="R818" s="3" t="str">
        <f t="shared" si="64"/>
        <v>rock</v>
      </c>
      <c r="S818" s="24">
        <f t="shared" si="65"/>
        <v>41341.870868055557</v>
      </c>
    </row>
    <row r="819" spans="1:19" ht="117" x14ac:dyDescent="0.4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26">
        <f t="shared" si="62"/>
        <v>137.11066666666665</v>
      </c>
      <c r="O819" s="3">
        <f t="shared" si="67"/>
        <v>89.419999999999987</v>
      </c>
      <c r="P819" s="3" t="s">
        <v>8276</v>
      </c>
      <c r="Q819" s="3" t="str">
        <f t="shared" si="63"/>
        <v>music</v>
      </c>
      <c r="R819" s="3" t="str">
        <f t="shared" si="64"/>
        <v>rock</v>
      </c>
      <c r="S819" s="24">
        <f t="shared" si="65"/>
        <v>40925.599664351852</v>
      </c>
    </row>
    <row r="820" spans="1:19" ht="117" x14ac:dyDescent="0.4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26">
        <f t="shared" si="62"/>
        <v>155.71428571428572</v>
      </c>
      <c r="O820" s="3">
        <f t="shared" si="67"/>
        <v>28.684210526315791</v>
      </c>
      <c r="P820" s="3" t="s">
        <v>8276</v>
      </c>
      <c r="Q820" s="3" t="str">
        <f t="shared" si="63"/>
        <v>music</v>
      </c>
      <c r="R820" s="3" t="str">
        <f t="shared" si="64"/>
        <v>rock</v>
      </c>
      <c r="S820" s="24">
        <f t="shared" si="65"/>
        <v>41120.882881944446</v>
      </c>
    </row>
    <row r="821" spans="1:19" ht="46.8" x14ac:dyDescent="0.4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26">
        <f t="shared" si="62"/>
        <v>108.74999999999999</v>
      </c>
      <c r="O821" s="3">
        <f t="shared" si="67"/>
        <v>31.071428571428573</v>
      </c>
      <c r="P821" s="3" t="s">
        <v>8276</v>
      </c>
      <c r="Q821" s="3" t="str">
        <f t="shared" si="63"/>
        <v>music</v>
      </c>
      <c r="R821" s="3" t="str">
        <f t="shared" si="64"/>
        <v>rock</v>
      </c>
      <c r="S821" s="24">
        <f t="shared" si="65"/>
        <v>41619.998310185183</v>
      </c>
    </row>
    <row r="822" spans="1:19" ht="117" x14ac:dyDescent="0.4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26">
        <f t="shared" si="62"/>
        <v>134.05000000000001</v>
      </c>
      <c r="O822" s="3">
        <f t="shared" si="67"/>
        <v>70.55263157894737</v>
      </c>
      <c r="P822" s="3" t="s">
        <v>8276</v>
      </c>
      <c r="Q822" s="3" t="str">
        <f t="shared" si="63"/>
        <v>music</v>
      </c>
      <c r="R822" s="3" t="str">
        <f t="shared" si="64"/>
        <v>rock</v>
      </c>
      <c r="S822" s="24">
        <f t="shared" si="65"/>
        <v>41768.841921296298</v>
      </c>
    </row>
    <row r="823" spans="1:19" ht="117" x14ac:dyDescent="0.4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26">
        <f t="shared" si="62"/>
        <v>100</v>
      </c>
      <c r="O823" s="3">
        <f t="shared" si="67"/>
        <v>224.12820512820514</v>
      </c>
      <c r="P823" s="3" t="s">
        <v>8276</v>
      </c>
      <c r="Q823" s="3" t="str">
        <f t="shared" si="63"/>
        <v>music</v>
      </c>
      <c r="R823" s="3" t="str">
        <f t="shared" si="64"/>
        <v>rock</v>
      </c>
      <c r="S823" s="24">
        <f t="shared" si="65"/>
        <v>42093.922048611115</v>
      </c>
    </row>
    <row r="824" spans="1:19" ht="93.6" x14ac:dyDescent="0.4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26">
        <f t="shared" si="62"/>
        <v>119.16666666666667</v>
      </c>
      <c r="O824" s="3">
        <f t="shared" si="67"/>
        <v>51.811594202898547</v>
      </c>
      <c r="P824" s="3" t="s">
        <v>8276</v>
      </c>
      <c r="Q824" s="3" t="str">
        <f t="shared" si="63"/>
        <v>music</v>
      </c>
      <c r="R824" s="3" t="str">
        <f t="shared" si="64"/>
        <v>rock</v>
      </c>
      <c r="S824" s="24">
        <f t="shared" si="65"/>
        <v>41157.947337962964</v>
      </c>
    </row>
    <row r="825" spans="1:19" ht="93.6" x14ac:dyDescent="0.4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26">
        <f t="shared" si="62"/>
        <v>179.5</v>
      </c>
      <c r="O825" s="3">
        <f t="shared" si="67"/>
        <v>43.515151515151516</v>
      </c>
      <c r="P825" s="3" t="s">
        <v>8276</v>
      </c>
      <c r="Q825" s="3" t="str">
        <f t="shared" si="63"/>
        <v>music</v>
      </c>
      <c r="R825" s="3" t="str">
        <f t="shared" si="64"/>
        <v>rock</v>
      </c>
      <c r="S825" s="24">
        <f t="shared" si="65"/>
        <v>42055.972824074073</v>
      </c>
    </row>
    <row r="826" spans="1:19" ht="117" x14ac:dyDescent="0.4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26">
        <f t="shared" si="62"/>
        <v>134.38124999999999</v>
      </c>
      <c r="O826" s="3">
        <f t="shared" si="67"/>
        <v>39.816666666666663</v>
      </c>
      <c r="P826" s="3" t="s">
        <v>8276</v>
      </c>
      <c r="Q826" s="3" t="str">
        <f t="shared" si="63"/>
        <v>music</v>
      </c>
      <c r="R826" s="3" t="str">
        <f t="shared" si="64"/>
        <v>rock</v>
      </c>
      <c r="S826" s="24">
        <f t="shared" si="65"/>
        <v>40250.242106481484</v>
      </c>
    </row>
    <row r="827" spans="1:19" ht="93.6" x14ac:dyDescent="0.4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26">
        <f t="shared" si="62"/>
        <v>100.43200000000002</v>
      </c>
      <c r="O827" s="3">
        <f t="shared" si="67"/>
        <v>126.8080808080808</v>
      </c>
      <c r="P827" s="3" t="s">
        <v>8276</v>
      </c>
      <c r="Q827" s="3" t="str">
        <f t="shared" si="63"/>
        <v>music</v>
      </c>
      <c r="R827" s="3" t="str">
        <f t="shared" si="64"/>
        <v>rock</v>
      </c>
      <c r="S827" s="24">
        <f t="shared" si="65"/>
        <v>41186.306527777779</v>
      </c>
    </row>
    <row r="828" spans="1:19" ht="117" x14ac:dyDescent="0.4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26">
        <f t="shared" si="62"/>
        <v>101.45454545454547</v>
      </c>
      <c r="O828" s="3">
        <f t="shared" si="67"/>
        <v>113.87755102040816</v>
      </c>
      <c r="P828" s="3" t="s">
        <v>8276</v>
      </c>
      <c r="Q828" s="3" t="str">
        <f t="shared" si="63"/>
        <v>music</v>
      </c>
      <c r="R828" s="3" t="str">
        <f t="shared" si="64"/>
        <v>rock</v>
      </c>
      <c r="S828" s="24">
        <f t="shared" si="65"/>
        <v>40973.038541666669</v>
      </c>
    </row>
    <row r="829" spans="1:19" ht="140.4" x14ac:dyDescent="0.4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26">
        <f t="shared" si="62"/>
        <v>103.33333333333334</v>
      </c>
      <c r="O829" s="3">
        <f t="shared" si="67"/>
        <v>28.181818181818183</v>
      </c>
      <c r="P829" s="3" t="s">
        <v>8276</v>
      </c>
      <c r="Q829" s="3" t="str">
        <f t="shared" si="63"/>
        <v>music</v>
      </c>
      <c r="R829" s="3" t="str">
        <f t="shared" si="64"/>
        <v>rock</v>
      </c>
      <c r="S829" s="24">
        <f t="shared" si="65"/>
        <v>40927.473460648151</v>
      </c>
    </row>
    <row r="830" spans="1:19" ht="117" x14ac:dyDescent="0.4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26">
        <f t="shared" si="62"/>
        <v>107</v>
      </c>
      <c r="O830" s="3">
        <f t="shared" si="67"/>
        <v>36.60526315789474</v>
      </c>
      <c r="P830" s="3" t="s">
        <v>8276</v>
      </c>
      <c r="Q830" s="3" t="str">
        <f t="shared" si="63"/>
        <v>music</v>
      </c>
      <c r="R830" s="3" t="str">
        <f t="shared" si="64"/>
        <v>rock</v>
      </c>
      <c r="S830" s="24">
        <f t="shared" si="65"/>
        <v>41073.050717592589</v>
      </c>
    </row>
    <row r="831" spans="1:19" ht="140.4" x14ac:dyDescent="0.4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26">
        <f t="shared" si="62"/>
        <v>104</v>
      </c>
      <c r="O831" s="3">
        <f t="shared" si="67"/>
        <v>32.5</v>
      </c>
      <c r="P831" s="3" t="s">
        <v>8276</v>
      </c>
      <c r="Q831" s="3" t="str">
        <f t="shared" si="63"/>
        <v>music</v>
      </c>
      <c r="R831" s="3" t="str">
        <f t="shared" si="64"/>
        <v>rock</v>
      </c>
      <c r="S831" s="24">
        <f t="shared" si="65"/>
        <v>42504.801388888889</v>
      </c>
    </row>
    <row r="832" spans="1:19" ht="117" x14ac:dyDescent="0.4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26">
        <f t="shared" si="62"/>
        <v>107.83333333333334</v>
      </c>
      <c r="O832" s="3">
        <f t="shared" si="67"/>
        <v>60.65625</v>
      </c>
      <c r="P832" s="3" t="s">
        <v>8276</v>
      </c>
      <c r="Q832" s="3" t="str">
        <f t="shared" si="63"/>
        <v>music</v>
      </c>
      <c r="R832" s="3" t="str">
        <f t="shared" si="64"/>
        <v>rock</v>
      </c>
      <c r="S832" s="24">
        <f t="shared" si="65"/>
        <v>41325.525752314818</v>
      </c>
    </row>
    <row r="833" spans="1:19" ht="93.6" x14ac:dyDescent="0.4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26">
        <f t="shared" si="62"/>
        <v>233.33333333333334</v>
      </c>
      <c r="O833" s="3">
        <f t="shared" si="67"/>
        <v>175</v>
      </c>
      <c r="P833" s="3" t="s">
        <v>8276</v>
      </c>
      <c r="Q833" s="3" t="str">
        <f t="shared" si="63"/>
        <v>music</v>
      </c>
      <c r="R833" s="3" t="str">
        <f t="shared" si="64"/>
        <v>rock</v>
      </c>
      <c r="S833" s="24">
        <f t="shared" si="65"/>
        <v>40996.646921296298</v>
      </c>
    </row>
    <row r="834" spans="1:19" ht="117" x14ac:dyDescent="0.4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26">
        <f t="shared" ref="N834:N897" si="68">E834/D834*100</f>
        <v>100.60706666666665</v>
      </c>
      <c r="O834" s="3">
        <f t="shared" si="67"/>
        <v>97.993896103896105</v>
      </c>
      <c r="P834" s="3" t="s">
        <v>8276</v>
      </c>
      <c r="Q834" s="3" t="str">
        <f t="shared" si="63"/>
        <v>music</v>
      </c>
      <c r="R834" s="3" t="str">
        <f t="shared" si="64"/>
        <v>rock</v>
      </c>
      <c r="S834" s="24">
        <f t="shared" si="65"/>
        <v>40869.675173611111</v>
      </c>
    </row>
    <row r="835" spans="1:19" ht="46.8" x14ac:dyDescent="0.4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26">
        <f t="shared" si="68"/>
        <v>101.66666666666666</v>
      </c>
      <c r="O835" s="3">
        <f t="shared" si="67"/>
        <v>148.78048780487805</v>
      </c>
      <c r="P835" s="3" t="s">
        <v>8276</v>
      </c>
      <c r="Q835" s="3" t="str">
        <f t="shared" ref="Q835:Q898" si="69">LEFT(P:P,SEARCH("/",P:P,1)-1)</f>
        <v>music</v>
      </c>
      <c r="R835" s="3" t="str">
        <f t="shared" ref="R835:R898" si="70">RIGHT(P:P, LEN(P:P) - FIND("/", P:P))</f>
        <v>rock</v>
      </c>
      <c r="S835" s="24">
        <f t="shared" ref="S835:S898" si="71">(J835/86400) +25569</f>
        <v>41718.878182870372</v>
      </c>
    </row>
    <row r="836" spans="1:19" ht="140.4" x14ac:dyDescent="0.4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26">
        <f t="shared" si="68"/>
        <v>131.0181818181818</v>
      </c>
      <c r="O836" s="3">
        <f t="shared" si="67"/>
        <v>96.08</v>
      </c>
      <c r="P836" s="3" t="s">
        <v>8276</v>
      </c>
      <c r="Q836" s="3" t="str">
        <f t="shared" si="69"/>
        <v>music</v>
      </c>
      <c r="R836" s="3" t="str">
        <f t="shared" si="70"/>
        <v>rock</v>
      </c>
      <c r="S836" s="24">
        <f t="shared" si="71"/>
        <v>41422.822824074072</v>
      </c>
    </row>
    <row r="837" spans="1:19" ht="117" x14ac:dyDescent="0.4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26">
        <f t="shared" si="68"/>
        <v>117.25000000000001</v>
      </c>
      <c r="O837" s="3">
        <f t="shared" si="67"/>
        <v>58.625</v>
      </c>
      <c r="P837" s="3" t="s">
        <v>8276</v>
      </c>
      <c r="Q837" s="3" t="str">
        <f t="shared" si="69"/>
        <v>music</v>
      </c>
      <c r="R837" s="3" t="str">
        <f t="shared" si="70"/>
        <v>rock</v>
      </c>
      <c r="S837" s="24">
        <f t="shared" si="71"/>
        <v>41005.45784722222</v>
      </c>
    </row>
    <row r="838" spans="1:19" ht="46.8" x14ac:dyDescent="0.4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26">
        <f t="shared" si="68"/>
        <v>100.93039999999999</v>
      </c>
      <c r="O838" s="3">
        <f t="shared" si="67"/>
        <v>109.70695652173914</v>
      </c>
      <c r="P838" s="3" t="s">
        <v>8276</v>
      </c>
      <c r="Q838" s="3" t="str">
        <f t="shared" si="69"/>
        <v>music</v>
      </c>
      <c r="R838" s="3" t="str">
        <f t="shared" si="70"/>
        <v>rock</v>
      </c>
      <c r="S838" s="24">
        <f t="shared" si="71"/>
        <v>41524.056921296295</v>
      </c>
    </row>
    <row r="839" spans="1:19" ht="93.6" x14ac:dyDescent="0.4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26">
        <f t="shared" si="68"/>
        <v>121.8</v>
      </c>
      <c r="O839" s="3">
        <f t="shared" si="67"/>
        <v>49.112903225806448</v>
      </c>
      <c r="P839" s="3" t="s">
        <v>8276</v>
      </c>
      <c r="Q839" s="3" t="str">
        <f t="shared" si="69"/>
        <v>music</v>
      </c>
      <c r="R839" s="3" t="str">
        <f t="shared" si="70"/>
        <v>rock</v>
      </c>
      <c r="S839" s="24">
        <f t="shared" si="71"/>
        <v>41730.998402777775</v>
      </c>
    </row>
    <row r="840" spans="1:19" ht="117" x14ac:dyDescent="0.4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26">
        <f t="shared" si="68"/>
        <v>145.4</v>
      </c>
      <c r="O840" s="3">
        <f t="shared" si="67"/>
        <v>47.672131147540981</v>
      </c>
      <c r="P840" s="3" t="s">
        <v>8276</v>
      </c>
      <c r="Q840" s="3" t="str">
        <f t="shared" si="69"/>
        <v>music</v>
      </c>
      <c r="R840" s="3" t="str">
        <f t="shared" si="70"/>
        <v>rock</v>
      </c>
      <c r="S840" s="24">
        <f t="shared" si="71"/>
        <v>40895.897974537038</v>
      </c>
    </row>
    <row r="841" spans="1:19" ht="117" x14ac:dyDescent="0.4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26">
        <f t="shared" si="68"/>
        <v>116.61660000000001</v>
      </c>
      <c r="O841" s="3">
        <f t="shared" si="67"/>
        <v>60.737812499999997</v>
      </c>
      <c r="P841" s="3" t="s">
        <v>8276</v>
      </c>
      <c r="Q841" s="3" t="str">
        <f t="shared" si="69"/>
        <v>music</v>
      </c>
      <c r="R841" s="3" t="str">
        <f t="shared" si="70"/>
        <v>rock</v>
      </c>
      <c r="S841" s="24">
        <f t="shared" si="71"/>
        <v>41144.763379629629</v>
      </c>
    </row>
    <row r="842" spans="1:19" ht="93.6" x14ac:dyDescent="0.4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26">
        <f t="shared" si="68"/>
        <v>120.4166</v>
      </c>
      <c r="O842" s="3">
        <f t="shared" si="67"/>
        <v>63.37715789473684</v>
      </c>
      <c r="P842" s="3" t="s">
        <v>8277</v>
      </c>
      <c r="Q842" s="3" t="str">
        <f t="shared" si="69"/>
        <v>music</v>
      </c>
      <c r="R842" s="3" t="str">
        <f t="shared" si="70"/>
        <v>metal</v>
      </c>
      <c r="S842" s="24">
        <f t="shared" si="71"/>
        <v>42607.226701388892</v>
      </c>
    </row>
    <row r="843" spans="1:19" ht="140.4" x14ac:dyDescent="0.4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26">
        <f t="shared" si="68"/>
        <v>101.32000000000001</v>
      </c>
      <c r="O843" s="3">
        <f t="shared" si="67"/>
        <v>53.893617021276597</v>
      </c>
      <c r="P843" s="3" t="s">
        <v>8277</v>
      </c>
      <c r="Q843" s="3" t="str">
        <f t="shared" si="69"/>
        <v>music</v>
      </c>
      <c r="R843" s="3" t="str">
        <f t="shared" si="70"/>
        <v>metal</v>
      </c>
      <c r="S843" s="24">
        <f t="shared" si="71"/>
        <v>41923.838692129633</v>
      </c>
    </row>
    <row r="844" spans="1:19" ht="117" x14ac:dyDescent="0.4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26">
        <f t="shared" si="68"/>
        <v>104.32</v>
      </c>
      <c r="O844" s="3">
        <f t="shared" si="67"/>
        <v>66.871794871794876</v>
      </c>
      <c r="P844" s="3" t="s">
        <v>8277</v>
      </c>
      <c r="Q844" s="3" t="str">
        <f t="shared" si="69"/>
        <v>music</v>
      </c>
      <c r="R844" s="3" t="str">
        <f t="shared" si="70"/>
        <v>metal</v>
      </c>
      <c r="S844" s="24">
        <f t="shared" si="71"/>
        <v>41526.59239583333</v>
      </c>
    </row>
    <row r="845" spans="1:19" ht="117" x14ac:dyDescent="0.4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26">
        <f t="shared" si="68"/>
        <v>267.13333333333333</v>
      </c>
      <c r="O845" s="3">
        <f t="shared" si="67"/>
        <v>63.102362204724407</v>
      </c>
      <c r="P845" s="3" t="s">
        <v>8277</v>
      </c>
      <c r="Q845" s="3" t="str">
        <f t="shared" si="69"/>
        <v>music</v>
      </c>
      <c r="R845" s="3" t="str">
        <f t="shared" si="70"/>
        <v>metal</v>
      </c>
      <c r="S845" s="24">
        <f t="shared" si="71"/>
        <v>42695.257870370369</v>
      </c>
    </row>
    <row r="846" spans="1:19" ht="140.4" x14ac:dyDescent="0.4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26">
        <f t="shared" si="68"/>
        <v>194.13333333333333</v>
      </c>
      <c r="O846" s="3">
        <f t="shared" ref="O846:O861" si="72">E846/L846</f>
        <v>36.628930817610062</v>
      </c>
      <c r="P846" s="3" t="s">
        <v>8277</v>
      </c>
      <c r="Q846" s="3" t="str">
        <f t="shared" si="69"/>
        <v>music</v>
      </c>
      <c r="R846" s="3" t="str">
        <f t="shared" si="70"/>
        <v>metal</v>
      </c>
      <c r="S846" s="24">
        <f t="shared" si="71"/>
        <v>41905.684629629628</v>
      </c>
    </row>
    <row r="847" spans="1:19" ht="117" x14ac:dyDescent="0.4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26">
        <f t="shared" si="68"/>
        <v>120.3802</v>
      </c>
      <c r="O847" s="3">
        <f t="shared" si="72"/>
        <v>34.005706214689269</v>
      </c>
      <c r="P847" s="3" t="s">
        <v>8277</v>
      </c>
      <c r="Q847" s="3" t="str">
        <f t="shared" si="69"/>
        <v>music</v>
      </c>
      <c r="R847" s="3" t="str">
        <f t="shared" si="70"/>
        <v>metal</v>
      </c>
      <c r="S847" s="24">
        <f t="shared" si="71"/>
        <v>42578.205972222218</v>
      </c>
    </row>
    <row r="848" spans="1:19" ht="93.6" x14ac:dyDescent="0.4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26">
        <f t="shared" si="68"/>
        <v>122.00090909090908</v>
      </c>
      <c r="O848" s="3">
        <f t="shared" si="72"/>
        <v>28.553404255319148</v>
      </c>
      <c r="P848" s="3" t="s">
        <v>8277</v>
      </c>
      <c r="Q848" s="3" t="str">
        <f t="shared" si="69"/>
        <v>music</v>
      </c>
      <c r="R848" s="3" t="str">
        <f t="shared" si="70"/>
        <v>metal</v>
      </c>
      <c r="S848" s="24">
        <f t="shared" si="71"/>
        <v>41694.391840277778</v>
      </c>
    </row>
    <row r="849" spans="1:19" ht="46.8" x14ac:dyDescent="0.4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26">
        <f t="shared" si="68"/>
        <v>100</v>
      </c>
      <c r="O849" s="3">
        <f t="shared" si="72"/>
        <v>10</v>
      </c>
      <c r="P849" s="3" t="s">
        <v>8277</v>
      </c>
      <c r="Q849" s="3" t="str">
        <f t="shared" si="69"/>
        <v>music</v>
      </c>
      <c r="R849" s="3" t="str">
        <f t="shared" si="70"/>
        <v>metal</v>
      </c>
      <c r="S849" s="24">
        <f t="shared" si="71"/>
        <v>42165.798333333332</v>
      </c>
    </row>
    <row r="850" spans="1:19" ht="117" x14ac:dyDescent="0.4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26">
        <f t="shared" si="68"/>
        <v>100</v>
      </c>
      <c r="O850" s="3">
        <f t="shared" si="72"/>
        <v>18.75</v>
      </c>
      <c r="P850" s="3" t="s">
        <v>8277</v>
      </c>
      <c r="Q850" s="3" t="str">
        <f t="shared" si="69"/>
        <v>music</v>
      </c>
      <c r="R850" s="3" t="str">
        <f t="shared" si="70"/>
        <v>metal</v>
      </c>
      <c r="S850" s="24">
        <f t="shared" si="71"/>
        <v>42078.792048611111</v>
      </c>
    </row>
    <row r="851" spans="1:19" ht="140.4" x14ac:dyDescent="0.4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26">
        <f t="shared" si="68"/>
        <v>119.9</v>
      </c>
      <c r="O851" s="3">
        <f t="shared" si="72"/>
        <v>41.704347826086959</v>
      </c>
      <c r="P851" s="3" t="s">
        <v>8277</v>
      </c>
      <c r="Q851" s="3" t="str">
        <f t="shared" si="69"/>
        <v>music</v>
      </c>
      <c r="R851" s="3" t="str">
        <f t="shared" si="70"/>
        <v>metal</v>
      </c>
      <c r="S851" s="24">
        <f t="shared" si="71"/>
        <v>42051.148888888885</v>
      </c>
    </row>
    <row r="852" spans="1:19" ht="93.6" x14ac:dyDescent="0.4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26">
        <f t="shared" si="68"/>
        <v>155.17499999999998</v>
      </c>
      <c r="O852" s="3">
        <f t="shared" si="72"/>
        <v>46.669172932330824</v>
      </c>
      <c r="P852" s="3" t="s">
        <v>8277</v>
      </c>
      <c r="Q852" s="3" t="str">
        <f t="shared" si="69"/>
        <v>music</v>
      </c>
      <c r="R852" s="3" t="str">
        <f t="shared" si="70"/>
        <v>metal</v>
      </c>
      <c r="S852" s="24">
        <f t="shared" si="71"/>
        <v>42452.827743055561</v>
      </c>
    </row>
    <row r="853" spans="1:19" ht="93.6" x14ac:dyDescent="0.4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26">
        <f t="shared" si="68"/>
        <v>130.44999999999999</v>
      </c>
      <c r="O853" s="3">
        <f t="shared" si="72"/>
        <v>37.271428571428572</v>
      </c>
      <c r="P853" s="3" t="s">
        <v>8277</v>
      </c>
      <c r="Q853" s="3" t="str">
        <f t="shared" si="69"/>
        <v>music</v>
      </c>
      <c r="R853" s="3" t="str">
        <f t="shared" si="70"/>
        <v>metal</v>
      </c>
      <c r="S853" s="24">
        <f t="shared" si="71"/>
        <v>42522.880243055552</v>
      </c>
    </row>
    <row r="854" spans="1:19" ht="93.6" x14ac:dyDescent="0.4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26">
        <f t="shared" si="68"/>
        <v>104.97142857142859</v>
      </c>
      <c r="O854" s="3">
        <f t="shared" si="72"/>
        <v>59.258064516129032</v>
      </c>
      <c r="P854" s="3" t="s">
        <v>8277</v>
      </c>
      <c r="Q854" s="3" t="str">
        <f t="shared" si="69"/>
        <v>music</v>
      </c>
      <c r="R854" s="3" t="str">
        <f t="shared" si="70"/>
        <v>metal</v>
      </c>
      <c r="S854" s="24">
        <f t="shared" si="71"/>
        <v>42656.805497685185</v>
      </c>
    </row>
    <row r="855" spans="1:19" ht="117" x14ac:dyDescent="0.4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26">
        <f t="shared" si="68"/>
        <v>100</v>
      </c>
      <c r="O855" s="3">
        <f t="shared" si="72"/>
        <v>30</v>
      </c>
      <c r="P855" s="3" t="s">
        <v>8277</v>
      </c>
      <c r="Q855" s="3" t="str">
        <f t="shared" si="69"/>
        <v>music</v>
      </c>
      <c r="R855" s="3" t="str">
        <f t="shared" si="70"/>
        <v>metal</v>
      </c>
      <c r="S855" s="24">
        <f t="shared" si="71"/>
        <v>42021.832280092596</v>
      </c>
    </row>
    <row r="856" spans="1:19" ht="93.6" x14ac:dyDescent="0.4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26">
        <f t="shared" si="68"/>
        <v>118.2205035971223</v>
      </c>
      <c r="O856" s="3">
        <f t="shared" si="72"/>
        <v>65.8623246492986</v>
      </c>
      <c r="P856" s="3" t="s">
        <v>8277</v>
      </c>
      <c r="Q856" s="3" t="str">
        <f t="shared" si="69"/>
        <v>music</v>
      </c>
      <c r="R856" s="3" t="str">
        <f t="shared" si="70"/>
        <v>metal</v>
      </c>
      <c r="S856" s="24">
        <f t="shared" si="71"/>
        <v>42702.212337962963</v>
      </c>
    </row>
    <row r="857" spans="1:19" ht="93.6" x14ac:dyDescent="0.4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26">
        <f t="shared" si="68"/>
        <v>103.44827586206897</v>
      </c>
      <c r="O857" s="3">
        <f t="shared" si="72"/>
        <v>31.914893617021278</v>
      </c>
      <c r="P857" s="3" t="s">
        <v>8277</v>
      </c>
      <c r="Q857" s="3" t="str">
        <f t="shared" si="69"/>
        <v>music</v>
      </c>
      <c r="R857" s="3" t="str">
        <f t="shared" si="70"/>
        <v>metal</v>
      </c>
      <c r="S857" s="24">
        <f t="shared" si="71"/>
        <v>42545.125196759254</v>
      </c>
    </row>
    <row r="858" spans="1:19" ht="140.4" x14ac:dyDescent="0.4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26">
        <f t="shared" si="68"/>
        <v>218.00000000000003</v>
      </c>
      <c r="O858" s="3">
        <f t="shared" si="72"/>
        <v>19.464285714285715</v>
      </c>
      <c r="P858" s="3" t="s">
        <v>8277</v>
      </c>
      <c r="Q858" s="3" t="str">
        <f t="shared" si="69"/>
        <v>music</v>
      </c>
      <c r="R858" s="3" t="str">
        <f t="shared" si="70"/>
        <v>metal</v>
      </c>
      <c r="S858" s="24">
        <f t="shared" si="71"/>
        <v>42609.311990740738</v>
      </c>
    </row>
    <row r="859" spans="1:19" ht="93.6" x14ac:dyDescent="0.4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26">
        <f t="shared" si="68"/>
        <v>100</v>
      </c>
      <c r="O859" s="3">
        <f t="shared" si="72"/>
        <v>50</v>
      </c>
      <c r="P859" s="3" t="s">
        <v>8277</v>
      </c>
      <c r="Q859" s="3" t="str">
        <f t="shared" si="69"/>
        <v>music</v>
      </c>
      <c r="R859" s="3" t="str">
        <f t="shared" si="70"/>
        <v>metal</v>
      </c>
      <c r="S859" s="24">
        <f t="shared" si="71"/>
        <v>42291.581377314811</v>
      </c>
    </row>
    <row r="860" spans="1:19" ht="140.4" x14ac:dyDescent="0.4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26">
        <f t="shared" si="68"/>
        <v>144.00583333333333</v>
      </c>
      <c r="O860" s="3">
        <f t="shared" si="72"/>
        <v>22.737763157894737</v>
      </c>
      <c r="P860" s="3" t="s">
        <v>8277</v>
      </c>
      <c r="Q860" s="3" t="str">
        <f t="shared" si="69"/>
        <v>music</v>
      </c>
      <c r="R860" s="3" t="str">
        <f t="shared" si="70"/>
        <v>metal</v>
      </c>
      <c r="S860" s="24">
        <f t="shared" si="71"/>
        <v>42079.745578703703</v>
      </c>
    </row>
    <row r="861" spans="1:19" ht="93.6" x14ac:dyDescent="0.4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26">
        <f t="shared" si="68"/>
        <v>104.67500000000001</v>
      </c>
      <c r="O861" s="3">
        <f t="shared" si="72"/>
        <v>42.724489795918366</v>
      </c>
      <c r="P861" s="3" t="s">
        <v>8277</v>
      </c>
      <c r="Q861" s="3" t="str">
        <f t="shared" si="69"/>
        <v>music</v>
      </c>
      <c r="R861" s="3" t="str">
        <f t="shared" si="70"/>
        <v>metal</v>
      </c>
      <c r="S861" s="24">
        <f t="shared" si="71"/>
        <v>42128.820231481484</v>
      </c>
    </row>
    <row r="862" spans="1:19" ht="140.4" x14ac:dyDescent="0.4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26">
        <f t="shared" si="68"/>
        <v>18.142857142857142</v>
      </c>
      <c r="P862" s="3" t="s">
        <v>8278</v>
      </c>
      <c r="Q862" s="3" t="str">
        <f t="shared" si="69"/>
        <v>music</v>
      </c>
      <c r="R862" s="3" t="str">
        <f t="shared" si="70"/>
        <v>jazz</v>
      </c>
      <c r="S862" s="24">
        <f t="shared" si="71"/>
        <v>41570.482789351852</v>
      </c>
    </row>
    <row r="863" spans="1:19" ht="117" x14ac:dyDescent="0.4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26">
        <f t="shared" si="68"/>
        <v>2.2444444444444445</v>
      </c>
      <c r="P863" s="3" t="s">
        <v>8278</v>
      </c>
      <c r="Q863" s="3" t="str">
        <f t="shared" si="69"/>
        <v>music</v>
      </c>
      <c r="R863" s="3" t="str">
        <f t="shared" si="70"/>
        <v>jazz</v>
      </c>
      <c r="S863" s="24">
        <f t="shared" si="71"/>
        <v>42599.965324074074</v>
      </c>
    </row>
    <row r="864" spans="1:19" ht="93.6" x14ac:dyDescent="0.4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26">
        <f t="shared" si="68"/>
        <v>0.33999999999999997</v>
      </c>
      <c r="P864" s="3" t="s">
        <v>8278</v>
      </c>
      <c r="Q864" s="3" t="str">
        <f t="shared" si="69"/>
        <v>music</v>
      </c>
      <c r="R864" s="3" t="str">
        <f t="shared" si="70"/>
        <v>jazz</v>
      </c>
      <c r="S864" s="24">
        <f t="shared" si="71"/>
        <v>41559.5549537037</v>
      </c>
    </row>
    <row r="865" spans="1:19" ht="93.6" x14ac:dyDescent="0.4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26">
        <f t="shared" si="68"/>
        <v>4.5</v>
      </c>
      <c r="P865" s="3" t="s">
        <v>8278</v>
      </c>
      <c r="Q865" s="3" t="str">
        <f t="shared" si="69"/>
        <v>music</v>
      </c>
      <c r="R865" s="3" t="str">
        <f t="shared" si="70"/>
        <v>jazz</v>
      </c>
      <c r="S865" s="24">
        <f t="shared" si="71"/>
        <v>40921.117662037039</v>
      </c>
    </row>
    <row r="866" spans="1:19" ht="117" x14ac:dyDescent="0.4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26">
        <f t="shared" si="68"/>
        <v>41.53846153846154</v>
      </c>
      <c r="P866" s="3" t="s">
        <v>8278</v>
      </c>
      <c r="Q866" s="3" t="str">
        <f t="shared" si="69"/>
        <v>music</v>
      </c>
      <c r="R866" s="3" t="str">
        <f t="shared" si="70"/>
        <v>jazz</v>
      </c>
      <c r="S866" s="24">
        <f t="shared" si="71"/>
        <v>41541.106921296298</v>
      </c>
    </row>
    <row r="867" spans="1:19" ht="117" x14ac:dyDescent="0.4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26">
        <f t="shared" si="68"/>
        <v>2.0454545454545454</v>
      </c>
      <c r="P867" s="3" t="s">
        <v>8278</v>
      </c>
      <c r="Q867" s="3" t="str">
        <f t="shared" si="69"/>
        <v>music</v>
      </c>
      <c r="R867" s="3" t="str">
        <f t="shared" si="70"/>
        <v>jazz</v>
      </c>
      <c r="S867" s="24">
        <f t="shared" si="71"/>
        <v>41230.773113425923</v>
      </c>
    </row>
    <row r="868" spans="1:19" ht="117" x14ac:dyDescent="0.4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26">
        <f t="shared" si="68"/>
        <v>18.285714285714285</v>
      </c>
      <c r="P868" s="3" t="s">
        <v>8278</v>
      </c>
      <c r="Q868" s="3" t="str">
        <f t="shared" si="69"/>
        <v>music</v>
      </c>
      <c r="R868" s="3" t="str">
        <f t="shared" si="70"/>
        <v>jazz</v>
      </c>
      <c r="S868" s="24">
        <f t="shared" si="71"/>
        <v>42025.637939814813</v>
      </c>
    </row>
    <row r="869" spans="1:19" ht="140.4" x14ac:dyDescent="0.4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26">
        <f t="shared" si="68"/>
        <v>24.02</v>
      </c>
      <c r="P869" s="3" t="s">
        <v>8278</v>
      </c>
      <c r="Q869" s="3" t="str">
        <f t="shared" si="69"/>
        <v>music</v>
      </c>
      <c r="R869" s="3" t="str">
        <f t="shared" si="70"/>
        <v>jazz</v>
      </c>
      <c r="S869" s="24">
        <f t="shared" si="71"/>
        <v>40088.105393518519</v>
      </c>
    </row>
    <row r="870" spans="1:19" ht="140.4" x14ac:dyDescent="0.4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26">
        <f t="shared" si="68"/>
        <v>0.1111111111111111</v>
      </c>
      <c r="P870" s="3" t="s">
        <v>8278</v>
      </c>
      <c r="Q870" s="3" t="str">
        <f t="shared" si="69"/>
        <v>music</v>
      </c>
      <c r="R870" s="3" t="str">
        <f t="shared" si="70"/>
        <v>jazz</v>
      </c>
      <c r="S870" s="24">
        <f t="shared" si="71"/>
        <v>41616.027754629627</v>
      </c>
    </row>
    <row r="871" spans="1:19" ht="140.4" x14ac:dyDescent="0.4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26">
        <f t="shared" si="68"/>
        <v>11.818181818181818</v>
      </c>
      <c r="P871" s="3" t="s">
        <v>8278</v>
      </c>
      <c r="Q871" s="3" t="str">
        <f t="shared" si="69"/>
        <v>music</v>
      </c>
      <c r="R871" s="3" t="str">
        <f t="shared" si="70"/>
        <v>jazz</v>
      </c>
      <c r="S871" s="24">
        <f t="shared" si="71"/>
        <v>41342.845567129625</v>
      </c>
    </row>
    <row r="872" spans="1:19" ht="140.4" x14ac:dyDescent="0.4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26">
        <f t="shared" si="68"/>
        <v>0.31</v>
      </c>
      <c r="P872" s="3" t="s">
        <v>8278</v>
      </c>
      <c r="Q872" s="3" t="str">
        <f t="shared" si="69"/>
        <v>music</v>
      </c>
      <c r="R872" s="3" t="str">
        <f t="shared" si="70"/>
        <v>jazz</v>
      </c>
      <c r="S872" s="24">
        <f t="shared" si="71"/>
        <v>41488.022256944445</v>
      </c>
    </row>
    <row r="873" spans="1:19" ht="117" x14ac:dyDescent="0.4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26">
        <f t="shared" si="68"/>
        <v>5.416666666666667</v>
      </c>
      <c r="P873" s="3" t="s">
        <v>8278</v>
      </c>
      <c r="Q873" s="3" t="str">
        <f t="shared" si="69"/>
        <v>music</v>
      </c>
      <c r="R873" s="3" t="str">
        <f t="shared" si="70"/>
        <v>jazz</v>
      </c>
      <c r="S873" s="24">
        <f t="shared" si="71"/>
        <v>41577.561284722222</v>
      </c>
    </row>
    <row r="874" spans="1:19" ht="117" x14ac:dyDescent="0.4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26">
        <f t="shared" si="68"/>
        <v>0.8125</v>
      </c>
      <c r="P874" s="3" t="s">
        <v>8278</v>
      </c>
      <c r="Q874" s="3" t="str">
        <f t="shared" si="69"/>
        <v>music</v>
      </c>
      <c r="R874" s="3" t="str">
        <f t="shared" si="70"/>
        <v>jazz</v>
      </c>
      <c r="S874" s="24">
        <f t="shared" si="71"/>
        <v>40567.825543981482</v>
      </c>
    </row>
    <row r="875" spans="1:19" ht="93.6" x14ac:dyDescent="0.4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26">
        <f t="shared" si="68"/>
        <v>1.2857142857142856</v>
      </c>
      <c r="P875" s="3" t="s">
        <v>8278</v>
      </c>
      <c r="Q875" s="3" t="str">
        <f t="shared" si="69"/>
        <v>music</v>
      </c>
      <c r="R875" s="3" t="str">
        <f t="shared" si="70"/>
        <v>jazz</v>
      </c>
      <c r="S875" s="24">
        <f t="shared" si="71"/>
        <v>41184.167129629626</v>
      </c>
    </row>
    <row r="876" spans="1:19" ht="117" x14ac:dyDescent="0.4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26">
        <f t="shared" si="68"/>
        <v>24.333333333333336</v>
      </c>
      <c r="P876" s="3" t="s">
        <v>8278</v>
      </c>
      <c r="Q876" s="3" t="str">
        <f t="shared" si="69"/>
        <v>music</v>
      </c>
      <c r="R876" s="3" t="str">
        <f t="shared" si="70"/>
        <v>jazz</v>
      </c>
      <c r="S876" s="24">
        <f t="shared" si="71"/>
        <v>41368.583726851852</v>
      </c>
    </row>
    <row r="877" spans="1:19" ht="140.4" x14ac:dyDescent="0.4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26">
        <f t="shared" si="68"/>
        <v>0</v>
      </c>
      <c r="P877" s="3" t="s">
        <v>8278</v>
      </c>
      <c r="Q877" s="3" t="str">
        <f t="shared" si="69"/>
        <v>music</v>
      </c>
      <c r="R877" s="3" t="str">
        <f t="shared" si="70"/>
        <v>jazz</v>
      </c>
      <c r="S877" s="24">
        <f t="shared" si="71"/>
        <v>42248.723738425921</v>
      </c>
    </row>
    <row r="878" spans="1:19" ht="46.8" x14ac:dyDescent="0.4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26">
        <f t="shared" si="68"/>
        <v>40.799492385786799</v>
      </c>
      <c r="P878" s="3" t="s">
        <v>8278</v>
      </c>
      <c r="Q878" s="3" t="str">
        <f t="shared" si="69"/>
        <v>music</v>
      </c>
      <c r="R878" s="3" t="str">
        <f t="shared" si="70"/>
        <v>jazz</v>
      </c>
      <c r="S878" s="24">
        <f t="shared" si="71"/>
        <v>41276.496840277774</v>
      </c>
    </row>
    <row r="879" spans="1:19" ht="117" x14ac:dyDescent="0.4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26">
        <f t="shared" si="68"/>
        <v>67.55</v>
      </c>
      <c r="P879" s="3" t="s">
        <v>8278</v>
      </c>
      <c r="Q879" s="3" t="str">
        <f t="shared" si="69"/>
        <v>music</v>
      </c>
      <c r="R879" s="3" t="str">
        <f t="shared" si="70"/>
        <v>jazz</v>
      </c>
      <c r="S879" s="24">
        <f t="shared" si="71"/>
        <v>41597.788888888885</v>
      </c>
    </row>
    <row r="880" spans="1:19" ht="140.4" x14ac:dyDescent="0.4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26">
        <f t="shared" si="68"/>
        <v>1.3</v>
      </c>
      <c r="P880" s="3" t="s">
        <v>8278</v>
      </c>
      <c r="Q880" s="3" t="str">
        <f t="shared" si="69"/>
        <v>music</v>
      </c>
      <c r="R880" s="3" t="str">
        <f t="shared" si="70"/>
        <v>jazz</v>
      </c>
      <c r="S880" s="24">
        <f t="shared" si="71"/>
        <v>40505.232916666668</v>
      </c>
    </row>
    <row r="881" spans="1:19" ht="140.4" x14ac:dyDescent="0.4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26">
        <f t="shared" si="68"/>
        <v>30.666666666666664</v>
      </c>
      <c r="P881" s="3" t="s">
        <v>8278</v>
      </c>
      <c r="Q881" s="3" t="str">
        <f t="shared" si="69"/>
        <v>music</v>
      </c>
      <c r="R881" s="3" t="str">
        <f t="shared" si="70"/>
        <v>jazz</v>
      </c>
      <c r="S881" s="24">
        <f t="shared" si="71"/>
        <v>41037.829918981479</v>
      </c>
    </row>
    <row r="882" spans="1:19" ht="117" x14ac:dyDescent="0.4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26">
        <f t="shared" si="68"/>
        <v>2.9894179894179893</v>
      </c>
      <c r="P882" s="3" t="s">
        <v>8279</v>
      </c>
      <c r="Q882" s="3" t="str">
        <f t="shared" si="69"/>
        <v>music</v>
      </c>
      <c r="R882" s="3" t="str">
        <f t="shared" si="70"/>
        <v>indie rock</v>
      </c>
      <c r="S882" s="24">
        <f t="shared" si="71"/>
        <v>41179.32104166667</v>
      </c>
    </row>
    <row r="883" spans="1:19" ht="93.6" x14ac:dyDescent="0.4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26">
        <f t="shared" si="68"/>
        <v>0.8</v>
      </c>
      <c r="P883" s="3" t="s">
        <v>8279</v>
      </c>
      <c r="Q883" s="3" t="str">
        <f t="shared" si="69"/>
        <v>music</v>
      </c>
      <c r="R883" s="3" t="str">
        <f t="shared" si="70"/>
        <v>indie rock</v>
      </c>
      <c r="S883" s="24">
        <f t="shared" si="71"/>
        <v>40877.25099537037</v>
      </c>
    </row>
    <row r="884" spans="1:19" ht="117" x14ac:dyDescent="0.4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26">
        <f t="shared" si="68"/>
        <v>20.133333333333333</v>
      </c>
      <c r="P884" s="3" t="s">
        <v>8279</v>
      </c>
      <c r="Q884" s="3" t="str">
        <f t="shared" si="69"/>
        <v>music</v>
      </c>
      <c r="R884" s="3" t="str">
        <f t="shared" si="70"/>
        <v>indie rock</v>
      </c>
      <c r="S884" s="24">
        <f t="shared" si="71"/>
        <v>40759.860532407409</v>
      </c>
    </row>
    <row r="885" spans="1:19" ht="117" x14ac:dyDescent="0.4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26">
        <f t="shared" si="68"/>
        <v>40.020000000000003</v>
      </c>
      <c r="P885" s="3" t="s">
        <v>8279</v>
      </c>
      <c r="Q885" s="3" t="str">
        <f t="shared" si="69"/>
        <v>music</v>
      </c>
      <c r="R885" s="3" t="str">
        <f t="shared" si="70"/>
        <v>indie rock</v>
      </c>
      <c r="S885" s="24">
        <f t="shared" si="71"/>
        <v>42371.935590277775</v>
      </c>
    </row>
    <row r="886" spans="1:19" ht="93.6" x14ac:dyDescent="0.4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26">
        <f t="shared" si="68"/>
        <v>1</v>
      </c>
      <c r="P886" s="3" t="s">
        <v>8279</v>
      </c>
      <c r="Q886" s="3" t="str">
        <f t="shared" si="69"/>
        <v>music</v>
      </c>
      <c r="R886" s="3" t="str">
        <f t="shared" si="70"/>
        <v>indie rock</v>
      </c>
      <c r="S886" s="24">
        <f t="shared" si="71"/>
        <v>40981.802615740744</v>
      </c>
    </row>
    <row r="887" spans="1:19" ht="117" x14ac:dyDescent="0.4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26">
        <f t="shared" si="68"/>
        <v>75</v>
      </c>
      <c r="P887" s="3" t="s">
        <v>8279</v>
      </c>
      <c r="Q887" s="3" t="str">
        <f t="shared" si="69"/>
        <v>music</v>
      </c>
      <c r="R887" s="3" t="str">
        <f t="shared" si="70"/>
        <v>indie rock</v>
      </c>
      <c r="S887" s="24">
        <f t="shared" si="71"/>
        <v>42713.941099537042</v>
      </c>
    </row>
    <row r="888" spans="1:19" ht="140.4" x14ac:dyDescent="0.4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26">
        <f t="shared" si="68"/>
        <v>41</v>
      </c>
      <c r="P888" s="3" t="s">
        <v>8279</v>
      </c>
      <c r="Q888" s="3" t="str">
        <f t="shared" si="69"/>
        <v>music</v>
      </c>
      <c r="R888" s="3" t="str">
        <f t="shared" si="70"/>
        <v>indie rock</v>
      </c>
      <c r="S888" s="24">
        <f t="shared" si="71"/>
        <v>42603.870520833334</v>
      </c>
    </row>
    <row r="889" spans="1:19" ht="140.4" x14ac:dyDescent="0.4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26">
        <f t="shared" si="68"/>
        <v>0</v>
      </c>
      <c r="P889" s="3" t="s">
        <v>8279</v>
      </c>
      <c r="Q889" s="3" t="str">
        <f t="shared" si="69"/>
        <v>music</v>
      </c>
      <c r="R889" s="3" t="str">
        <f t="shared" si="70"/>
        <v>indie rock</v>
      </c>
      <c r="S889" s="24">
        <f t="shared" si="71"/>
        <v>41026.958969907406</v>
      </c>
    </row>
    <row r="890" spans="1:19" ht="140.4" x14ac:dyDescent="0.4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26">
        <f t="shared" si="68"/>
        <v>7.1999999999999993</v>
      </c>
      <c r="P890" s="3" t="s">
        <v>8279</v>
      </c>
      <c r="Q890" s="3" t="str">
        <f t="shared" si="69"/>
        <v>music</v>
      </c>
      <c r="R890" s="3" t="str">
        <f t="shared" si="70"/>
        <v>indie rock</v>
      </c>
      <c r="S890" s="24">
        <f t="shared" si="71"/>
        <v>40751.753298611111</v>
      </c>
    </row>
    <row r="891" spans="1:19" ht="117" x14ac:dyDescent="0.4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26">
        <f t="shared" si="68"/>
        <v>9.4412800000000008</v>
      </c>
      <c r="P891" s="3" t="s">
        <v>8279</v>
      </c>
      <c r="Q891" s="3" t="str">
        <f t="shared" si="69"/>
        <v>music</v>
      </c>
      <c r="R891" s="3" t="str">
        <f t="shared" si="70"/>
        <v>indie rock</v>
      </c>
      <c r="S891" s="24">
        <f t="shared" si="71"/>
        <v>41887.784062500003</v>
      </c>
    </row>
    <row r="892" spans="1:19" ht="117" x14ac:dyDescent="0.4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26">
        <f t="shared" si="68"/>
        <v>4.1666666666666661</v>
      </c>
      <c r="P892" s="3" t="s">
        <v>8279</v>
      </c>
      <c r="Q892" s="3" t="str">
        <f t="shared" si="69"/>
        <v>music</v>
      </c>
      <c r="R892" s="3" t="str">
        <f t="shared" si="70"/>
        <v>indie rock</v>
      </c>
      <c r="S892" s="24">
        <f t="shared" si="71"/>
        <v>41569.698831018519</v>
      </c>
    </row>
    <row r="893" spans="1:19" ht="117" x14ac:dyDescent="0.4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26">
        <f t="shared" si="68"/>
        <v>3.25</v>
      </c>
      <c r="P893" s="3" t="s">
        <v>8279</v>
      </c>
      <c r="Q893" s="3" t="str">
        <f t="shared" si="69"/>
        <v>music</v>
      </c>
      <c r="R893" s="3" t="str">
        <f t="shared" si="70"/>
        <v>indie rock</v>
      </c>
      <c r="S893" s="24">
        <f t="shared" si="71"/>
        <v>41842.031597222223</v>
      </c>
    </row>
    <row r="894" spans="1:19" ht="117" x14ac:dyDescent="0.4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26">
        <f t="shared" si="68"/>
        <v>40.75</v>
      </c>
      <c r="P894" s="3" t="s">
        <v>8279</v>
      </c>
      <c r="Q894" s="3" t="str">
        <f t="shared" si="69"/>
        <v>music</v>
      </c>
      <c r="R894" s="3" t="str">
        <f t="shared" si="70"/>
        <v>indie rock</v>
      </c>
      <c r="S894" s="24">
        <f t="shared" si="71"/>
        <v>40304.20003472222</v>
      </c>
    </row>
    <row r="895" spans="1:19" ht="117" x14ac:dyDescent="0.4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26">
        <f t="shared" si="68"/>
        <v>10</v>
      </c>
      <c r="P895" s="3" t="s">
        <v>8279</v>
      </c>
      <c r="Q895" s="3" t="str">
        <f t="shared" si="69"/>
        <v>music</v>
      </c>
      <c r="R895" s="3" t="str">
        <f t="shared" si="70"/>
        <v>indie rock</v>
      </c>
      <c r="S895" s="24">
        <f t="shared" si="71"/>
        <v>42065.897719907407</v>
      </c>
    </row>
    <row r="896" spans="1:19" ht="140.4" x14ac:dyDescent="0.4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26">
        <f t="shared" si="68"/>
        <v>39.17</v>
      </c>
      <c r="P896" s="3" t="s">
        <v>8279</v>
      </c>
      <c r="Q896" s="3" t="str">
        <f t="shared" si="69"/>
        <v>music</v>
      </c>
      <c r="R896" s="3" t="str">
        <f t="shared" si="70"/>
        <v>indie rock</v>
      </c>
      <c r="S896" s="24">
        <f t="shared" si="71"/>
        <v>42496.98159722222</v>
      </c>
    </row>
    <row r="897" spans="1:19" ht="140.4" x14ac:dyDescent="0.4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26">
        <f t="shared" si="68"/>
        <v>2.4375</v>
      </c>
      <c r="P897" s="3" t="s">
        <v>8279</v>
      </c>
      <c r="Q897" s="3" t="str">
        <f t="shared" si="69"/>
        <v>music</v>
      </c>
      <c r="R897" s="3" t="str">
        <f t="shared" si="70"/>
        <v>indie rock</v>
      </c>
      <c r="S897" s="24">
        <f t="shared" si="71"/>
        <v>40431.127650462964</v>
      </c>
    </row>
    <row r="898" spans="1:19" ht="140.4" x14ac:dyDescent="0.4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26">
        <f t="shared" ref="N898:N961" si="73">E898/D898*100</f>
        <v>40</v>
      </c>
      <c r="P898" s="3" t="s">
        <v>8279</v>
      </c>
      <c r="Q898" s="3" t="str">
        <f t="shared" si="69"/>
        <v>music</v>
      </c>
      <c r="R898" s="3" t="str">
        <f t="shared" si="70"/>
        <v>indie rock</v>
      </c>
      <c r="S898" s="24">
        <f t="shared" si="71"/>
        <v>42218.872986111106</v>
      </c>
    </row>
    <row r="899" spans="1:19" ht="140.4" x14ac:dyDescent="0.4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26">
        <f t="shared" si="73"/>
        <v>0</v>
      </c>
      <c r="P899" s="3" t="s">
        <v>8279</v>
      </c>
      <c r="Q899" s="3" t="str">
        <f t="shared" ref="Q899:Q962" si="74">LEFT(P:P,SEARCH("/",P:P,1)-1)</f>
        <v>music</v>
      </c>
      <c r="R899" s="3" t="str">
        <f t="shared" ref="R899:R962" si="75">RIGHT(P:P, LEN(P:P) - FIND("/", P:P))</f>
        <v>indie rock</v>
      </c>
      <c r="S899" s="24">
        <f t="shared" ref="S899:S962" si="76">(J899/86400) +25569</f>
        <v>41211.688750000001</v>
      </c>
    </row>
    <row r="900" spans="1:19" ht="117" x14ac:dyDescent="0.4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26">
        <f t="shared" si="73"/>
        <v>2.8000000000000003</v>
      </c>
      <c r="P900" s="3" t="s">
        <v>8279</v>
      </c>
      <c r="Q900" s="3" t="str">
        <f t="shared" si="74"/>
        <v>music</v>
      </c>
      <c r="R900" s="3" t="str">
        <f t="shared" si="75"/>
        <v>indie rock</v>
      </c>
      <c r="S900" s="24">
        <f t="shared" si="76"/>
        <v>40878.758217592593</v>
      </c>
    </row>
    <row r="901" spans="1:19" ht="93.6" x14ac:dyDescent="0.4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26">
        <f t="shared" si="73"/>
        <v>37.333333333333336</v>
      </c>
      <c r="P901" s="3" t="s">
        <v>8279</v>
      </c>
      <c r="Q901" s="3" t="str">
        <f t="shared" si="74"/>
        <v>music</v>
      </c>
      <c r="R901" s="3" t="str">
        <f t="shared" si="75"/>
        <v>indie rock</v>
      </c>
      <c r="S901" s="24">
        <f t="shared" si="76"/>
        <v>40646.099097222221</v>
      </c>
    </row>
    <row r="902" spans="1:19" ht="93.6" x14ac:dyDescent="0.4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26">
        <f t="shared" si="73"/>
        <v>0.42</v>
      </c>
      <c r="P902" s="3" t="s">
        <v>8278</v>
      </c>
      <c r="Q902" s="3" t="str">
        <f t="shared" si="74"/>
        <v>music</v>
      </c>
      <c r="R902" s="3" t="str">
        <f t="shared" si="75"/>
        <v>jazz</v>
      </c>
      <c r="S902" s="24">
        <f t="shared" si="76"/>
        <v>42429.84956018519</v>
      </c>
    </row>
    <row r="903" spans="1:19" ht="140.4" x14ac:dyDescent="0.4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26">
        <f t="shared" si="73"/>
        <v>0</v>
      </c>
      <c r="P903" s="3" t="s">
        <v>8278</v>
      </c>
      <c r="Q903" s="3" t="str">
        <f t="shared" si="74"/>
        <v>music</v>
      </c>
      <c r="R903" s="3" t="str">
        <f t="shared" si="75"/>
        <v>jazz</v>
      </c>
      <c r="S903" s="24">
        <f t="shared" si="76"/>
        <v>40291.81150462963</v>
      </c>
    </row>
    <row r="904" spans="1:19" ht="140.4" x14ac:dyDescent="0.4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26">
        <f t="shared" si="73"/>
        <v>0.3</v>
      </c>
      <c r="P904" s="3" t="s">
        <v>8278</v>
      </c>
      <c r="Q904" s="3" t="str">
        <f t="shared" si="74"/>
        <v>music</v>
      </c>
      <c r="R904" s="3" t="str">
        <f t="shared" si="75"/>
        <v>jazz</v>
      </c>
      <c r="S904" s="24">
        <f t="shared" si="76"/>
        <v>41829.965532407405</v>
      </c>
    </row>
    <row r="905" spans="1:19" ht="117" x14ac:dyDescent="0.4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26">
        <f t="shared" si="73"/>
        <v>3.2</v>
      </c>
      <c r="P905" s="3" t="s">
        <v>8278</v>
      </c>
      <c r="Q905" s="3" t="str">
        <f t="shared" si="74"/>
        <v>music</v>
      </c>
      <c r="R905" s="3" t="str">
        <f t="shared" si="75"/>
        <v>jazz</v>
      </c>
      <c r="S905" s="24">
        <f t="shared" si="76"/>
        <v>41149.796064814815</v>
      </c>
    </row>
    <row r="906" spans="1:19" ht="117" x14ac:dyDescent="0.4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26">
        <f t="shared" si="73"/>
        <v>0.30199999999999999</v>
      </c>
      <c r="P906" s="3" t="s">
        <v>8278</v>
      </c>
      <c r="Q906" s="3" t="str">
        <f t="shared" si="74"/>
        <v>music</v>
      </c>
      <c r="R906" s="3" t="str">
        <f t="shared" si="75"/>
        <v>jazz</v>
      </c>
      <c r="S906" s="24">
        <f t="shared" si="76"/>
        <v>42342.080289351856</v>
      </c>
    </row>
    <row r="907" spans="1:19" ht="93.6" x14ac:dyDescent="0.4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26">
        <f t="shared" si="73"/>
        <v>3.0153846153846153</v>
      </c>
      <c r="P907" s="3" t="s">
        <v>8278</v>
      </c>
      <c r="Q907" s="3" t="str">
        <f t="shared" si="74"/>
        <v>music</v>
      </c>
      <c r="R907" s="3" t="str">
        <f t="shared" si="75"/>
        <v>jazz</v>
      </c>
      <c r="S907" s="24">
        <f t="shared" si="76"/>
        <v>40507.239884259259</v>
      </c>
    </row>
    <row r="908" spans="1:19" ht="70.2" x14ac:dyDescent="0.4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26">
        <f t="shared" si="73"/>
        <v>0</v>
      </c>
      <c r="P908" s="3" t="s">
        <v>8278</v>
      </c>
      <c r="Q908" s="3" t="str">
        <f t="shared" si="74"/>
        <v>music</v>
      </c>
      <c r="R908" s="3" t="str">
        <f t="shared" si="75"/>
        <v>jazz</v>
      </c>
      <c r="S908" s="24">
        <f t="shared" si="76"/>
        <v>41681.189699074072</v>
      </c>
    </row>
    <row r="909" spans="1:19" ht="93.6" x14ac:dyDescent="0.4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26">
        <f t="shared" si="73"/>
        <v>0</v>
      </c>
      <c r="P909" s="3" t="s">
        <v>8278</v>
      </c>
      <c r="Q909" s="3" t="str">
        <f t="shared" si="74"/>
        <v>music</v>
      </c>
      <c r="R909" s="3" t="str">
        <f t="shared" si="75"/>
        <v>jazz</v>
      </c>
      <c r="S909" s="24">
        <f t="shared" si="76"/>
        <v>40767.192395833335</v>
      </c>
    </row>
    <row r="910" spans="1:19" ht="93.6" x14ac:dyDescent="0.4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26">
        <f t="shared" si="73"/>
        <v>0</v>
      </c>
      <c r="P910" s="3" t="s">
        <v>8278</v>
      </c>
      <c r="Q910" s="3" t="str">
        <f t="shared" si="74"/>
        <v>music</v>
      </c>
      <c r="R910" s="3" t="str">
        <f t="shared" si="75"/>
        <v>jazz</v>
      </c>
      <c r="S910" s="24">
        <f t="shared" si="76"/>
        <v>40340.801562499997</v>
      </c>
    </row>
    <row r="911" spans="1:19" ht="117" x14ac:dyDescent="0.4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26">
        <f t="shared" si="73"/>
        <v>3.25</v>
      </c>
      <c r="P911" s="3" t="s">
        <v>8278</v>
      </c>
      <c r="Q911" s="3" t="str">
        <f t="shared" si="74"/>
        <v>music</v>
      </c>
      <c r="R911" s="3" t="str">
        <f t="shared" si="75"/>
        <v>jazz</v>
      </c>
      <c r="S911" s="24">
        <f t="shared" si="76"/>
        <v>41081.69027777778</v>
      </c>
    </row>
    <row r="912" spans="1:19" ht="117" x14ac:dyDescent="0.4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26">
        <f t="shared" si="73"/>
        <v>22.363636363636363</v>
      </c>
      <c r="P912" s="3" t="s">
        <v>8278</v>
      </c>
      <c r="Q912" s="3" t="str">
        <f t="shared" si="74"/>
        <v>music</v>
      </c>
      <c r="R912" s="3" t="str">
        <f t="shared" si="75"/>
        <v>jazz</v>
      </c>
      <c r="S912" s="24">
        <f t="shared" si="76"/>
        <v>42737.545358796298</v>
      </c>
    </row>
    <row r="913" spans="1:19" ht="117" x14ac:dyDescent="0.4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26">
        <f t="shared" si="73"/>
        <v>0</v>
      </c>
      <c r="P913" s="3" t="s">
        <v>8278</v>
      </c>
      <c r="Q913" s="3" t="str">
        <f t="shared" si="74"/>
        <v>music</v>
      </c>
      <c r="R913" s="3" t="str">
        <f t="shared" si="75"/>
        <v>jazz</v>
      </c>
      <c r="S913" s="24">
        <f t="shared" si="76"/>
        <v>41642.005150462966</v>
      </c>
    </row>
    <row r="914" spans="1:19" ht="93.6" x14ac:dyDescent="0.4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26">
        <f t="shared" si="73"/>
        <v>0.85714285714285721</v>
      </c>
      <c r="P914" s="3" t="s">
        <v>8278</v>
      </c>
      <c r="Q914" s="3" t="str">
        <f t="shared" si="74"/>
        <v>music</v>
      </c>
      <c r="R914" s="3" t="str">
        <f t="shared" si="75"/>
        <v>jazz</v>
      </c>
      <c r="S914" s="24">
        <f t="shared" si="76"/>
        <v>41194.109340277777</v>
      </c>
    </row>
    <row r="915" spans="1:19" ht="117" x14ac:dyDescent="0.4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26">
        <f t="shared" si="73"/>
        <v>6.6066666666666665</v>
      </c>
      <c r="P915" s="3" t="s">
        <v>8278</v>
      </c>
      <c r="Q915" s="3" t="str">
        <f t="shared" si="74"/>
        <v>music</v>
      </c>
      <c r="R915" s="3" t="str">
        <f t="shared" si="75"/>
        <v>jazz</v>
      </c>
      <c r="S915" s="24">
        <f t="shared" si="76"/>
        <v>41004.139108796298</v>
      </c>
    </row>
    <row r="916" spans="1:19" ht="93.6" x14ac:dyDescent="0.4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26">
        <f t="shared" si="73"/>
        <v>0</v>
      </c>
      <c r="P916" s="3" t="s">
        <v>8278</v>
      </c>
      <c r="Q916" s="3" t="str">
        <f t="shared" si="74"/>
        <v>music</v>
      </c>
      <c r="R916" s="3" t="str">
        <f t="shared" si="75"/>
        <v>jazz</v>
      </c>
      <c r="S916" s="24">
        <f t="shared" si="76"/>
        <v>41116.763275462959</v>
      </c>
    </row>
    <row r="917" spans="1:19" ht="93.6" x14ac:dyDescent="0.4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26">
        <f t="shared" si="73"/>
        <v>5.7692307692307692</v>
      </c>
      <c r="P917" s="3" t="s">
        <v>8278</v>
      </c>
      <c r="Q917" s="3" t="str">
        <f t="shared" si="74"/>
        <v>music</v>
      </c>
      <c r="R917" s="3" t="str">
        <f t="shared" si="75"/>
        <v>jazz</v>
      </c>
      <c r="S917" s="24">
        <f t="shared" si="76"/>
        <v>40937.679560185185</v>
      </c>
    </row>
    <row r="918" spans="1:19" ht="93.6" x14ac:dyDescent="0.4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26">
        <f t="shared" si="73"/>
        <v>0</v>
      </c>
      <c r="P918" s="3" t="s">
        <v>8278</v>
      </c>
      <c r="Q918" s="3" t="str">
        <f t="shared" si="74"/>
        <v>music</v>
      </c>
      <c r="R918" s="3" t="str">
        <f t="shared" si="75"/>
        <v>jazz</v>
      </c>
      <c r="S918" s="24">
        <f t="shared" si="76"/>
        <v>40434.853402777779</v>
      </c>
    </row>
    <row r="919" spans="1:19" ht="140.4" x14ac:dyDescent="0.4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26">
        <f t="shared" si="73"/>
        <v>0.6</v>
      </c>
      <c r="P919" s="3" t="s">
        <v>8278</v>
      </c>
      <c r="Q919" s="3" t="str">
        <f t="shared" si="74"/>
        <v>music</v>
      </c>
      <c r="R919" s="3" t="str">
        <f t="shared" si="75"/>
        <v>jazz</v>
      </c>
      <c r="S919" s="24">
        <f t="shared" si="76"/>
        <v>41802.94363425926</v>
      </c>
    </row>
    <row r="920" spans="1:19" ht="140.4" x14ac:dyDescent="0.4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26">
        <f t="shared" si="73"/>
        <v>5.0256410256410255</v>
      </c>
      <c r="P920" s="3" t="s">
        <v>8278</v>
      </c>
      <c r="Q920" s="3" t="str">
        <f t="shared" si="74"/>
        <v>music</v>
      </c>
      <c r="R920" s="3" t="str">
        <f t="shared" si="75"/>
        <v>jazz</v>
      </c>
      <c r="S920" s="24">
        <f t="shared" si="76"/>
        <v>41944.916215277779</v>
      </c>
    </row>
    <row r="921" spans="1:19" ht="46.8" x14ac:dyDescent="0.4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26">
        <f t="shared" si="73"/>
        <v>0.5</v>
      </c>
      <c r="P921" s="3" t="s">
        <v>8278</v>
      </c>
      <c r="Q921" s="3" t="str">
        <f t="shared" si="74"/>
        <v>music</v>
      </c>
      <c r="R921" s="3" t="str">
        <f t="shared" si="75"/>
        <v>jazz</v>
      </c>
      <c r="S921" s="24">
        <f t="shared" si="76"/>
        <v>41227.641724537039</v>
      </c>
    </row>
    <row r="922" spans="1:19" ht="117" x14ac:dyDescent="0.4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26">
        <f t="shared" si="73"/>
        <v>0</v>
      </c>
      <c r="P922" s="3" t="s">
        <v>8278</v>
      </c>
      <c r="Q922" s="3" t="str">
        <f t="shared" si="74"/>
        <v>music</v>
      </c>
      <c r="R922" s="3" t="str">
        <f t="shared" si="75"/>
        <v>jazz</v>
      </c>
      <c r="S922" s="24">
        <f t="shared" si="76"/>
        <v>41562.671550925923</v>
      </c>
    </row>
    <row r="923" spans="1:19" ht="140.4" x14ac:dyDescent="0.4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26">
        <f t="shared" si="73"/>
        <v>30.9</v>
      </c>
      <c r="P923" s="3" t="s">
        <v>8278</v>
      </c>
      <c r="Q923" s="3" t="str">
        <f t="shared" si="74"/>
        <v>music</v>
      </c>
      <c r="R923" s="3" t="str">
        <f t="shared" si="75"/>
        <v>jazz</v>
      </c>
      <c r="S923" s="24">
        <f t="shared" si="76"/>
        <v>40847.171018518522</v>
      </c>
    </row>
    <row r="924" spans="1:19" ht="117" x14ac:dyDescent="0.4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26">
        <f t="shared" si="73"/>
        <v>21.037037037037038</v>
      </c>
      <c r="P924" s="3" t="s">
        <v>8278</v>
      </c>
      <c r="Q924" s="3" t="str">
        <f t="shared" si="74"/>
        <v>music</v>
      </c>
      <c r="R924" s="3" t="str">
        <f t="shared" si="75"/>
        <v>jazz</v>
      </c>
      <c r="S924" s="24">
        <f t="shared" si="76"/>
        <v>41878.530011574076</v>
      </c>
    </row>
    <row r="925" spans="1:19" ht="117" x14ac:dyDescent="0.4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26">
        <f t="shared" si="73"/>
        <v>2.1999999999999997</v>
      </c>
      <c r="P925" s="3" t="s">
        <v>8278</v>
      </c>
      <c r="Q925" s="3" t="str">
        <f t="shared" si="74"/>
        <v>music</v>
      </c>
      <c r="R925" s="3" t="str">
        <f t="shared" si="75"/>
        <v>jazz</v>
      </c>
      <c r="S925" s="24">
        <f t="shared" si="76"/>
        <v>41934.959756944445</v>
      </c>
    </row>
    <row r="926" spans="1:19" ht="117" x14ac:dyDescent="0.4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26">
        <f t="shared" si="73"/>
        <v>10.9</v>
      </c>
      <c r="P926" s="3" t="s">
        <v>8278</v>
      </c>
      <c r="Q926" s="3" t="str">
        <f t="shared" si="74"/>
        <v>music</v>
      </c>
      <c r="R926" s="3" t="str">
        <f t="shared" si="75"/>
        <v>jazz</v>
      </c>
      <c r="S926" s="24">
        <f t="shared" si="76"/>
        <v>41288.942928240736</v>
      </c>
    </row>
    <row r="927" spans="1:19" ht="117" x14ac:dyDescent="0.4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26">
        <f t="shared" si="73"/>
        <v>2.666666666666667</v>
      </c>
      <c r="P927" s="3" t="s">
        <v>8278</v>
      </c>
      <c r="Q927" s="3" t="str">
        <f t="shared" si="74"/>
        <v>music</v>
      </c>
      <c r="R927" s="3" t="str">
        <f t="shared" si="75"/>
        <v>jazz</v>
      </c>
      <c r="S927" s="24">
        <f t="shared" si="76"/>
        <v>41575.880914351852</v>
      </c>
    </row>
    <row r="928" spans="1:19" ht="140.4" x14ac:dyDescent="0.4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26">
        <f t="shared" si="73"/>
        <v>0</v>
      </c>
      <c r="P928" s="3" t="s">
        <v>8278</v>
      </c>
      <c r="Q928" s="3" t="str">
        <f t="shared" si="74"/>
        <v>music</v>
      </c>
      <c r="R928" s="3" t="str">
        <f t="shared" si="75"/>
        <v>jazz</v>
      </c>
      <c r="S928" s="24">
        <f t="shared" si="76"/>
        <v>40338.02002314815</v>
      </c>
    </row>
    <row r="929" spans="1:19" ht="70.2" x14ac:dyDescent="0.4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26">
        <f t="shared" si="73"/>
        <v>0</v>
      </c>
      <c r="P929" s="3" t="s">
        <v>8278</v>
      </c>
      <c r="Q929" s="3" t="str">
        <f t="shared" si="74"/>
        <v>music</v>
      </c>
      <c r="R929" s="3" t="str">
        <f t="shared" si="75"/>
        <v>jazz</v>
      </c>
      <c r="S929" s="24">
        <f t="shared" si="76"/>
        <v>41013.822858796295</v>
      </c>
    </row>
    <row r="930" spans="1:19" ht="93.6" x14ac:dyDescent="0.4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26">
        <f t="shared" si="73"/>
        <v>10.86206896551724</v>
      </c>
      <c r="P930" s="3" t="s">
        <v>8278</v>
      </c>
      <c r="Q930" s="3" t="str">
        <f t="shared" si="74"/>
        <v>music</v>
      </c>
      <c r="R930" s="3" t="str">
        <f t="shared" si="75"/>
        <v>jazz</v>
      </c>
      <c r="S930" s="24">
        <f t="shared" si="76"/>
        <v>41180.86241898148</v>
      </c>
    </row>
    <row r="931" spans="1:19" ht="117" x14ac:dyDescent="0.4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26">
        <f t="shared" si="73"/>
        <v>0</v>
      </c>
      <c r="P931" s="3" t="s">
        <v>8278</v>
      </c>
      <c r="Q931" s="3" t="str">
        <f t="shared" si="74"/>
        <v>music</v>
      </c>
      <c r="R931" s="3" t="str">
        <f t="shared" si="75"/>
        <v>jazz</v>
      </c>
      <c r="S931" s="24">
        <f t="shared" si="76"/>
        <v>40978.238067129627</v>
      </c>
    </row>
    <row r="932" spans="1:19" ht="140.4" x14ac:dyDescent="0.4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26">
        <f t="shared" si="73"/>
        <v>38.333333333333336</v>
      </c>
      <c r="P932" s="3" t="s">
        <v>8278</v>
      </c>
      <c r="Q932" s="3" t="str">
        <f t="shared" si="74"/>
        <v>music</v>
      </c>
      <c r="R932" s="3" t="str">
        <f t="shared" si="75"/>
        <v>jazz</v>
      </c>
      <c r="S932" s="24">
        <f t="shared" si="76"/>
        <v>40312.915578703702</v>
      </c>
    </row>
    <row r="933" spans="1:19" ht="117" x14ac:dyDescent="0.4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26">
        <f t="shared" si="73"/>
        <v>6.5500000000000007</v>
      </c>
      <c r="P933" s="3" t="s">
        <v>8278</v>
      </c>
      <c r="Q933" s="3" t="str">
        <f t="shared" si="74"/>
        <v>music</v>
      </c>
      <c r="R933" s="3" t="str">
        <f t="shared" si="75"/>
        <v>jazz</v>
      </c>
      <c r="S933" s="24">
        <f t="shared" si="76"/>
        <v>41680.359976851854</v>
      </c>
    </row>
    <row r="934" spans="1:19" ht="70.2" x14ac:dyDescent="0.4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26">
        <f t="shared" si="73"/>
        <v>14.536842105263158</v>
      </c>
      <c r="P934" s="3" t="s">
        <v>8278</v>
      </c>
      <c r="Q934" s="3" t="str">
        <f t="shared" si="74"/>
        <v>music</v>
      </c>
      <c r="R934" s="3" t="str">
        <f t="shared" si="75"/>
        <v>jazz</v>
      </c>
      <c r="S934" s="24">
        <f t="shared" si="76"/>
        <v>41310.969270833331</v>
      </c>
    </row>
    <row r="935" spans="1:19" ht="117" x14ac:dyDescent="0.4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26">
        <f t="shared" si="73"/>
        <v>6</v>
      </c>
      <c r="P935" s="3" t="s">
        <v>8278</v>
      </c>
      <c r="Q935" s="3" t="str">
        <f t="shared" si="74"/>
        <v>music</v>
      </c>
      <c r="R935" s="3" t="str">
        <f t="shared" si="75"/>
        <v>jazz</v>
      </c>
      <c r="S935" s="24">
        <f t="shared" si="76"/>
        <v>41711.169085648144</v>
      </c>
    </row>
    <row r="936" spans="1:19" ht="117" x14ac:dyDescent="0.4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26">
        <f t="shared" si="73"/>
        <v>30.4</v>
      </c>
      <c r="P936" s="3" t="s">
        <v>8278</v>
      </c>
      <c r="Q936" s="3" t="str">
        <f t="shared" si="74"/>
        <v>music</v>
      </c>
      <c r="R936" s="3" t="str">
        <f t="shared" si="75"/>
        <v>jazz</v>
      </c>
      <c r="S936" s="24">
        <f t="shared" si="76"/>
        <v>41733.737083333333</v>
      </c>
    </row>
    <row r="937" spans="1:19" ht="117" x14ac:dyDescent="0.4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26">
        <f t="shared" si="73"/>
        <v>1.4285714285714286</v>
      </c>
      <c r="P937" s="3" t="s">
        <v>8278</v>
      </c>
      <c r="Q937" s="3" t="str">
        <f t="shared" si="74"/>
        <v>music</v>
      </c>
      <c r="R937" s="3" t="str">
        <f t="shared" si="75"/>
        <v>jazz</v>
      </c>
      <c r="S937" s="24">
        <f t="shared" si="76"/>
        <v>42368.333668981482</v>
      </c>
    </row>
    <row r="938" spans="1:19" ht="93.6" x14ac:dyDescent="0.4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26">
        <f t="shared" si="73"/>
        <v>0</v>
      </c>
      <c r="P938" s="3" t="s">
        <v>8278</v>
      </c>
      <c r="Q938" s="3" t="str">
        <f t="shared" si="74"/>
        <v>music</v>
      </c>
      <c r="R938" s="3" t="str">
        <f t="shared" si="75"/>
        <v>jazz</v>
      </c>
      <c r="S938" s="24">
        <f t="shared" si="76"/>
        <v>40883.024178240739</v>
      </c>
    </row>
    <row r="939" spans="1:19" ht="117" x14ac:dyDescent="0.4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26">
        <f t="shared" si="73"/>
        <v>1.1428571428571428</v>
      </c>
      <c r="P939" s="3" t="s">
        <v>8278</v>
      </c>
      <c r="Q939" s="3" t="str">
        <f t="shared" si="74"/>
        <v>music</v>
      </c>
      <c r="R939" s="3" t="str">
        <f t="shared" si="75"/>
        <v>jazz</v>
      </c>
      <c r="S939" s="24">
        <f t="shared" si="76"/>
        <v>41551.798113425924</v>
      </c>
    </row>
    <row r="940" spans="1:19" ht="93.6" x14ac:dyDescent="0.4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26">
        <f t="shared" si="73"/>
        <v>0.35714285714285715</v>
      </c>
      <c r="P940" s="3" t="s">
        <v>8278</v>
      </c>
      <c r="Q940" s="3" t="str">
        <f t="shared" si="74"/>
        <v>music</v>
      </c>
      <c r="R940" s="3" t="str">
        <f t="shared" si="75"/>
        <v>jazz</v>
      </c>
      <c r="S940" s="24">
        <f t="shared" si="76"/>
        <v>41124.479722222226</v>
      </c>
    </row>
    <row r="941" spans="1:19" ht="117" x14ac:dyDescent="0.4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26">
        <f t="shared" si="73"/>
        <v>1.4545454545454546</v>
      </c>
      <c r="P941" s="3" t="s">
        <v>8278</v>
      </c>
      <c r="Q941" s="3" t="str">
        <f t="shared" si="74"/>
        <v>music</v>
      </c>
      <c r="R941" s="3" t="str">
        <f t="shared" si="75"/>
        <v>jazz</v>
      </c>
      <c r="S941" s="24">
        <f t="shared" si="76"/>
        <v>41416.763171296298</v>
      </c>
    </row>
    <row r="942" spans="1:19" ht="117" x14ac:dyDescent="0.4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26">
        <f t="shared" si="73"/>
        <v>17.155555555555555</v>
      </c>
      <c r="P942" s="3" t="s">
        <v>8273</v>
      </c>
      <c r="Q942" s="3" t="str">
        <f t="shared" si="74"/>
        <v>technology</v>
      </c>
      <c r="R942" s="3" t="str">
        <f t="shared" si="75"/>
        <v>wearables</v>
      </c>
      <c r="S942" s="24">
        <f t="shared" si="76"/>
        <v>42182.008402777778</v>
      </c>
    </row>
    <row r="943" spans="1:19" ht="117" x14ac:dyDescent="0.4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26">
        <f t="shared" si="73"/>
        <v>2.3220000000000001</v>
      </c>
      <c r="P943" s="3" t="s">
        <v>8273</v>
      </c>
      <c r="Q943" s="3" t="str">
        <f t="shared" si="74"/>
        <v>technology</v>
      </c>
      <c r="R943" s="3" t="str">
        <f t="shared" si="75"/>
        <v>wearables</v>
      </c>
      <c r="S943" s="24">
        <f t="shared" si="76"/>
        <v>42746.096585648149</v>
      </c>
    </row>
    <row r="944" spans="1:19" ht="117" x14ac:dyDescent="0.4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26">
        <f t="shared" si="73"/>
        <v>8.9066666666666663</v>
      </c>
      <c r="P944" s="3" t="s">
        <v>8273</v>
      </c>
      <c r="Q944" s="3" t="str">
        <f t="shared" si="74"/>
        <v>technology</v>
      </c>
      <c r="R944" s="3" t="str">
        <f t="shared" si="75"/>
        <v>wearables</v>
      </c>
      <c r="S944" s="24">
        <f t="shared" si="76"/>
        <v>42382.843287037038</v>
      </c>
    </row>
    <row r="945" spans="1:19" ht="93.6" x14ac:dyDescent="0.4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26">
        <f t="shared" si="73"/>
        <v>9.6333333333333346</v>
      </c>
      <c r="P945" s="3" t="s">
        <v>8273</v>
      </c>
      <c r="Q945" s="3" t="str">
        <f t="shared" si="74"/>
        <v>technology</v>
      </c>
      <c r="R945" s="3" t="str">
        <f t="shared" si="75"/>
        <v>wearables</v>
      </c>
      <c r="S945" s="24">
        <f t="shared" si="76"/>
        <v>42673.66788194445</v>
      </c>
    </row>
    <row r="946" spans="1:19" ht="117" x14ac:dyDescent="0.4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26">
        <f t="shared" si="73"/>
        <v>13.325999999999999</v>
      </c>
      <c r="P946" s="3" t="s">
        <v>8273</v>
      </c>
      <c r="Q946" s="3" t="str">
        <f t="shared" si="74"/>
        <v>technology</v>
      </c>
      <c r="R946" s="3" t="str">
        <f t="shared" si="75"/>
        <v>wearables</v>
      </c>
      <c r="S946" s="24">
        <f t="shared" si="76"/>
        <v>42444.583912037036</v>
      </c>
    </row>
    <row r="947" spans="1:19" ht="117" x14ac:dyDescent="0.4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26">
        <f t="shared" si="73"/>
        <v>2.484</v>
      </c>
      <c r="P947" s="3" t="s">
        <v>8273</v>
      </c>
      <c r="Q947" s="3" t="str">
        <f t="shared" si="74"/>
        <v>technology</v>
      </c>
      <c r="R947" s="3" t="str">
        <f t="shared" si="75"/>
        <v>wearables</v>
      </c>
      <c r="S947" s="24">
        <f t="shared" si="76"/>
        <v>42732.872986111106</v>
      </c>
    </row>
    <row r="948" spans="1:19" ht="93.6" x14ac:dyDescent="0.4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26">
        <f t="shared" si="73"/>
        <v>1.9066666666666665</v>
      </c>
      <c r="P948" s="3" t="s">
        <v>8273</v>
      </c>
      <c r="Q948" s="3" t="str">
        <f t="shared" si="74"/>
        <v>technology</v>
      </c>
      <c r="R948" s="3" t="str">
        <f t="shared" si="75"/>
        <v>wearables</v>
      </c>
      <c r="S948" s="24">
        <f t="shared" si="76"/>
        <v>42592.750555555554</v>
      </c>
    </row>
    <row r="949" spans="1:19" ht="117" x14ac:dyDescent="0.4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26">
        <f t="shared" si="73"/>
        <v>0</v>
      </c>
      <c r="P949" s="3" t="s">
        <v>8273</v>
      </c>
      <c r="Q949" s="3" t="str">
        <f t="shared" si="74"/>
        <v>technology</v>
      </c>
      <c r="R949" s="3" t="str">
        <f t="shared" si="75"/>
        <v>wearables</v>
      </c>
      <c r="S949" s="24">
        <f t="shared" si="76"/>
        <v>42491.781319444446</v>
      </c>
    </row>
    <row r="950" spans="1:19" ht="117" x14ac:dyDescent="0.4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26">
        <f t="shared" si="73"/>
        <v>12</v>
      </c>
      <c r="P950" s="3" t="s">
        <v>8273</v>
      </c>
      <c r="Q950" s="3" t="str">
        <f t="shared" si="74"/>
        <v>technology</v>
      </c>
      <c r="R950" s="3" t="str">
        <f t="shared" si="75"/>
        <v>wearables</v>
      </c>
      <c r="S950" s="24">
        <f t="shared" si="76"/>
        <v>42411.828287037039</v>
      </c>
    </row>
    <row r="951" spans="1:19" ht="117" x14ac:dyDescent="0.4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26">
        <f t="shared" si="73"/>
        <v>1.365</v>
      </c>
      <c r="P951" s="3" t="s">
        <v>8273</v>
      </c>
      <c r="Q951" s="3" t="str">
        <f t="shared" si="74"/>
        <v>technology</v>
      </c>
      <c r="R951" s="3" t="str">
        <f t="shared" si="75"/>
        <v>wearables</v>
      </c>
      <c r="S951" s="24">
        <f t="shared" si="76"/>
        <v>42361.043703703705</v>
      </c>
    </row>
    <row r="952" spans="1:19" ht="93.6" x14ac:dyDescent="0.4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26">
        <f t="shared" si="73"/>
        <v>28.04</v>
      </c>
      <c r="P952" s="3" t="s">
        <v>8273</v>
      </c>
      <c r="Q952" s="3" t="str">
        <f t="shared" si="74"/>
        <v>technology</v>
      </c>
      <c r="R952" s="3" t="str">
        <f t="shared" si="75"/>
        <v>wearables</v>
      </c>
      <c r="S952" s="24">
        <f t="shared" si="76"/>
        <v>42356.750706018516</v>
      </c>
    </row>
    <row r="953" spans="1:19" ht="46.8" x14ac:dyDescent="0.4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26">
        <f t="shared" si="73"/>
        <v>38.39</v>
      </c>
      <c r="P953" s="3" t="s">
        <v>8273</v>
      </c>
      <c r="Q953" s="3" t="str">
        <f t="shared" si="74"/>
        <v>technology</v>
      </c>
      <c r="R953" s="3" t="str">
        <f t="shared" si="75"/>
        <v>wearables</v>
      </c>
      <c r="S953" s="24">
        <f t="shared" si="76"/>
        <v>42480.653611111113</v>
      </c>
    </row>
    <row r="954" spans="1:19" ht="70.2" x14ac:dyDescent="0.4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26">
        <f t="shared" si="73"/>
        <v>39.942857142857143</v>
      </c>
      <c r="P954" s="3" t="s">
        <v>8273</v>
      </c>
      <c r="Q954" s="3" t="str">
        <f t="shared" si="74"/>
        <v>technology</v>
      </c>
      <c r="R954" s="3" t="str">
        <f t="shared" si="75"/>
        <v>wearables</v>
      </c>
      <c r="S954" s="24">
        <f t="shared" si="76"/>
        <v>42662.613564814819</v>
      </c>
    </row>
    <row r="955" spans="1:19" ht="117" x14ac:dyDescent="0.4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26">
        <f t="shared" si="73"/>
        <v>0.84</v>
      </c>
      <c r="P955" s="3" t="s">
        <v>8273</v>
      </c>
      <c r="Q955" s="3" t="str">
        <f t="shared" si="74"/>
        <v>technology</v>
      </c>
      <c r="R955" s="3" t="str">
        <f t="shared" si="75"/>
        <v>wearables</v>
      </c>
      <c r="S955" s="24">
        <f t="shared" si="76"/>
        <v>41999.164340277777</v>
      </c>
    </row>
    <row r="956" spans="1:19" ht="117" x14ac:dyDescent="0.4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26">
        <f t="shared" si="73"/>
        <v>43.406666666666666</v>
      </c>
      <c r="P956" s="3" t="s">
        <v>8273</v>
      </c>
      <c r="Q956" s="3" t="str">
        <f t="shared" si="74"/>
        <v>technology</v>
      </c>
      <c r="R956" s="3" t="str">
        <f t="shared" si="75"/>
        <v>wearables</v>
      </c>
      <c r="S956" s="24">
        <f t="shared" si="76"/>
        <v>42194.833784722221</v>
      </c>
    </row>
    <row r="957" spans="1:19" ht="117" x14ac:dyDescent="0.4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26">
        <f t="shared" si="73"/>
        <v>5.6613333333333333</v>
      </c>
      <c r="P957" s="3" t="s">
        <v>8273</v>
      </c>
      <c r="Q957" s="3" t="str">
        <f t="shared" si="74"/>
        <v>technology</v>
      </c>
      <c r="R957" s="3" t="str">
        <f t="shared" si="75"/>
        <v>wearables</v>
      </c>
      <c r="S957" s="24">
        <f t="shared" si="76"/>
        <v>42586.295138888891</v>
      </c>
    </row>
    <row r="958" spans="1:19" ht="140.4" x14ac:dyDescent="0.4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26">
        <f t="shared" si="73"/>
        <v>1.722</v>
      </c>
      <c r="P958" s="3" t="s">
        <v>8273</v>
      </c>
      <c r="Q958" s="3" t="str">
        <f t="shared" si="74"/>
        <v>technology</v>
      </c>
      <c r="R958" s="3" t="str">
        <f t="shared" si="75"/>
        <v>wearables</v>
      </c>
      <c r="S958" s="24">
        <f t="shared" si="76"/>
        <v>42060.913877314815</v>
      </c>
    </row>
    <row r="959" spans="1:19" ht="70.2" x14ac:dyDescent="0.4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26">
        <f t="shared" si="73"/>
        <v>1.9416666666666664</v>
      </c>
      <c r="P959" s="3" t="s">
        <v>8273</v>
      </c>
      <c r="Q959" s="3" t="str">
        <f t="shared" si="74"/>
        <v>technology</v>
      </c>
      <c r="R959" s="3" t="str">
        <f t="shared" si="75"/>
        <v>wearables</v>
      </c>
      <c r="S959" s="24">
        <f t="shared" si="76"/>
        <v>42660.552465277782</v>
      </c>
    </row>
    <row r="960" spans="1:19" ht="140.4" x14ac:dyDescent="0.4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26">
        <f t="shared" si="73"/>
        <v>11.328275684711327</v>
      </c>
      <c r="P960" s="3" t="s">
        <v>8273</v>
      </c>
      <c r="Q960" s="3" t="str">
        <f t="shared" si="74"/>
        <v>technology</v>
      </c>
      <c r="R960" s="3" t="str">
        <f t="shared" si="75"/>
        <v>wearables</v>
      </c>
      <c r="S960" s="24">
        <f t="shared" si="76"/>
        <v>42082.802812499998</v>
      </c>
    </row>
    <row r="961" spans="1:19" ht="117" x14ac:dyDescent="0.4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26">
        <f t="shared" si="73"/>
        <v>38.86</v>
      </c>
      <c r="P961" s="3" t="s">
        <v>8273</v>
      </c>
      <c r="Q961" s="3" t="str">
        <f t="shared" si="74"/>
        <v>technology</v>
      </c>
      <c r="R961" s="3" t="str">
        <f t="shared" si="75"/>
        <v>wearables</v>
      </c>
      <c r="S961" s="24">
        <f t="shared" si="76"/>
        <v>41993.174363425926</v>
      </c>
    </row>
    <row r="962" spans="1:19" ht="117" x14ac:dyDescent="0.4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26">
        <f t="shared" ref="N962:N1025" si="77">E962/D962*100</f>
        <v>46.100628930817614</v>
      </c>
      <c r="P962" s="3" t="s">
        <v>8273</v>
      </c>
      <c r="Q962" s="3" t="str">
        <f t="shared" si="74"/>
        <v>technology</v>
      </c>
      <c r="R962" s="3" t="str">
        <f t="shared" si="75"/>
        <v>wearables</v>
      </c>
      <c r="S962" s="24">
        <f t="shared" si="76"/>
        <v>42766.626793981486</v>
      </c>
    </row>
    <row r="963" spans="1:19" ht="93.6" x14ac:dyDescent="0.4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26">
        <f t="shared" si="77"/>
        <v>42.188421052631583</v>
      </c>
      <c r="P963" s="3" t="s">
        <v>8273</v>
      </c>
      <c r="Q963" s="3" t="str">
        <f t="shared" ref="Q963:Q1026" si="78">LEFT(P:P,SEARCH("/",P:P,1)-1)</f>
        <v>technology</v>
      </c>
      <c r="R963" s="3" t="str">
        <f t="shared" ref="R963:R1026" si="79">RIGHT(P:P, LEN(P:P) - FIND("/", P:P))</f>
        <v>wearables</v>
      </c>
      <c r="S963" s="24">
        <f t="shared" ref="S963:S1026" si="80">(J963/86400) +25569</f>
        <v>42740.693692129629</v>
      </c>
    </row>
    <row r="964" spans="1:19" ht="117" x14ac:dyDescent="0.4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26">
        <f t="shared" si="77"/>
        <v>28.48</v>
      </c>
      <c r="P964" s="3" t="s">
        <v>8273</v>
      </c>
      <c r="Q964" s="3" t="str">
        <f t="shared" si="78"/>
        <v>technology</v>
      </c>
      <c r="R964" s="3" t="str">
        <f t="shared" si="79"/>
        <v>wearables</v>
      </c>
      <c r="S964" s="24">
        <f t="shared" si="80"/>
        <v>42373.712418981479</v>
      </c>
    </row>
    <row r="965" spans="1:19" ht="70.2" x14ac:dyDescent="0.4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26">
        <f t="shared" si="77"/>
        <v>1.077142857142857</v>
      </c>
      <c r="P965" s="3" t="s">
        <v>8273</v>
      </c>
      <c r="Q965" s="3" t="str">
        <f t="shared" si="78"/>
        <v>technology</v>
      </c>
      <c r="R965" s="3" t="str">
        <f t="shared" si="79"/>
        <v>wearables</v>
      </c>
      <c r="S965" s="24">
        <f t="shared" si="80"/>
        <v>42625.635636574079</v>
      </c>
    </row>
    <row r="966" spans="1:19" ht="117" x14ac:dyDescent="0.4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26">
        <f t="shared" si="77"/>
        <v>0.79909090909090907</v>
      </c>
      <c r="P966" s="3" t="s">
        <v>8273</v>
      </c>
      <c r="Q966" s="3" t="str">
        <f t="shared" si="78"/>
        <v>technology</v>
      </c>
      <c r="R966" s="3" t="str">
        <f t="shared" si="79"/>
        <v>wearables</v>
      </c>
      <c r="S966" s="24">
        <f t="shared" si="80"/>
        <v>42208.628692129627</v>
      </c>
    </row>
    <row r="967" spans="1:19" ht="117" x14ac:dyDescent="0.4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26">
        <f t="shared" si="77"/>
        <v>1.1919999999999999</v>
      </c>
      <c r="P967" s="3" t="s">
        <v>8273</v>
      </c>
      <c r="Q967" s="3" t="str">
        <f t="shared" si="78"/>
        <v>technology</v>
      </c>
      <c r="R967" s="3" t="str">
        <f t="shared" si="79"/>
        <v>wearables</v>
      </c>
      <c r="S967" s="24">
        <f t="shared" si="80"/>
        <v>42637.016736111109</v>
      </c>
    </row>
    <row r="968" spans="1:19" ht="93.6" x14ac:dyDescent="0.4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26">
        <f t="shared" si="77"/>
        <v>14.799999999999999</v>
      </c>
      <c r="P968" s="3" t="s">
        <v>8273</v>
      </c>
      <c r="Q968" s="3" t="str">
        <f t="shared" si="78"/>
        <v>technology</v>
      </c>
      <c r="R968" s="3" t="str">
        <f t="shared" si="79"/>
        <v>wearables</v>
      </c>
      <c r="S968" s="24">
        <f t="shared" si="80"/>
        <v>42619.635787037041</v>
      </c>
    </row>
    <row r="969" spans="1:19" ht="93.6" x14ac:dyDescent="0.4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26">
        <f t="shared" si="77"/>
        <v>17.810000000000002</v>
      </c>
      <c r="P969" s="3" t="s">
        <v>8273</v>
      </c>
      <c r="Q969" s="3" t="str">
        <f t="shared" si="78"/>
        <v>technology</v>
      </c>
      <c r="R969" s="3" t="str">
        <f t="shared" si="79"/>
        <v>wearables</v>
      </c>
      <c r="S969" s="24">
        <f t="shared" si="80"/>
        <v>42422.254328703704</v>
      </c>
    </row>
    <row r="970" spans="1:19" ht="117" x14ac:dyDescent="0.4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26">
        <f t="shared" si="77"/>
        <v>1.325</v>
      </c>
      <c r="P970" s="3" t="s">
        <v>8273</v>
      </c>
      <c r="Q970" s="3" t="str">
        <f t="shared" si="78"/>
        <v>technology</v>
      </c>
      <c r="R970" s="3" t="str">
        <f t="shared" si="79"/>
        <v>wearables</v>
      </c>
      <c r="S970" s="24">
        <f t="shared" si="80"/>
        <v>41836.847615740742</v>
      </c>
    </row>
    <row r="971" spans="1:19" ht="70.2" x14ac:dyDescent="0.4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26">
        <f t="shared" si="77"/>
        <v>46.666666666666664</v>
      </c>
      <c r="P971" s="3" t="s">
        <v>8273</v>
      </c>
      <c r="Q971" s="3" t="str">
        <f t="shared" si="78"/>
        <v>technology</v>
      </c>
      <c r="R971" s="3" t="str">
        <f t="shared" si="79"/>
        <v>wearables</v>
      </c>
      <c r="S971" s="24">
        <f t="shared" si="80"/>
        <v>42742.30332175926</v>
      </c>
    </row>
    <row r="972" spans="1:19" ht="117" x14ac:dyDescent="0.4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26">
        <f t="shared" si="77"/>
        <v>45.92</v>
      </c>
      <c r="P972" s="3" t="s">
        <v>8273</v>
      </c>
      <c r="Q972" s="3" t="str">
        <f t="shared" si="78"/>
        <v>technology</v>
      </c>
      <c r="R972" s="3" t="str">
        <f t="shared" si="79"/>
        <v>wearables</v>
      </c>
      <c r="S972" s="24">
        <f t="shared" si="80"/>
        <v>42721.220520833333</v>
      </c>
    </row>
    <row r="973" spans="1:19" ht="117" x14ac:dyDescent="0.4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26">
        <f t="shared" si="77"/>
        <v>0.22599999999999998</v>
      </c>
      <c r="P973" s="3" t="s">
        <v>8273</v>
      </c>
      <c r="Q973" s="3" t="str">
        <f t="shared" si="78"/>
        <v>technology</v>
      </c>
      <c r="R973" s="3" t="str">
        <f t="shared" si="79"/>
        <v>wearables</v>
      </c>
      <c r="S973" s="24">
        <f t="shared" si="80"/>
        <v>42111.709027777775</v>
      </c>
    </row>
    <row r="974" spans="1:19" ht="117" x14ac:dyDescent="0.4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26">
        <f t="shared" si="77"/>
        <v>34.625</v>
      </c>
      <c r="P974" s="3" t="s">
        <v>8273</v>
      </c>
      <c r="Q974" s="3" t="str">
        <f t="shared" si="78"/>
        <v>technology</v>
      </c>
      <c r="R974" s="3" t="str">
        <f t="shared" si="79"/>
        <v>wearables</v>
      </c>
      <c r="S974" s="24">
        <f t="shared" si="80"/>
        <v>41856.865717592591</v>
      </c>
    </row>
    <row r="975" spans="1:19" ht="117" x14ac:dyDescent="0.4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26">
        <f t="shared" si="77"/>
        <v>2.0549999999999997</v>
      </c>
      <c r="P975" s="3" t="s">
        <v>8273</v>
      </c>
      <c r="Q975" s="3" t="str">
        <f t="shared" si="78"/>
        <v>technology</v>
      </c>
      <c r="R975" s="3" t="str">
        <f t="shared" si="79"/>
        <v>wearables</v>
      </c>
      <c r="S975" s="24">
        <f t="shared" si="80"/>
        <v>42257.014965277776</v>
      </c>
    </row>
    <row r="976" spans="1:19" ht="117" x14ac:dyDescent="0.4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26">
        <f t="shared" si="77"/>
        <v>0.55999999999999994</v>
      </c>
      <c r="P976" s="3" t="s">
        <v>8273</v>
      </c>
      <c r="Q976" s="3" t="str">
        <f t="shared" si="78"/>
        <v>technology</v>
      </c>
      <c r="R976" s="3" t="str">
        <f t="shared" si="79"/>
        <v>wearables</v>
      </c>
      <c r="S976" s="24">
        <f t="shared" si="80"/>
        <v>42424.749490740738</v>
      </c>
    </row>
    <row r="977" spans="1:19" ht="117" x14ac:dyDescent="0.4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26">
        <f t="shared" si="77"/>
        <v>2.6069999999999998</v>
      </c>
      <c r="P977" s="3" t="s">
        <v>8273</v>
      </c>
      <c r="Q977" s="3" t="str">
        <f t="shared" si="78"/>
        <v>technology</v>
      </c>
      <c r="R977" s="3" t="str">
        <f t="shared" si="79"/>
        <v>wearables</v>
      </c>
      <c r="S977" s="24">
        <f t="shared" si="80"/>
        <v>42489.696585648147</v>
      </c>
    </row>
    <row r="978" spans="1:19" ht="140.4" x14ac:dyDescent="0.4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26">
        <f t="shared" si="77"/>
        <v>1.9259999999999999</v>
      </c>
      <c r="P978" s="3" t="s">
        <v>8273</v>
      </c>
      <c r="Q978" s="3" t="str">
        <f t="shared" si="78"/>
        <v>technology</v>
      </c>
      <c r="R978" s="3" t="str">
        <f t="shared" si="79"/>
        <v>wearables</v>
      </c>
      <c r="S978" s="24">
        <f t="shared" si="80"/>
        <v>42185.058993055558</v>
      </c>
    </row>
    <row r="979" spans="1:19" ht="117" x14ac:dyDescent="0.4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26">
        <f t="shared" si="77"/>
        <v>33.666666666666664</v>
      </c>
      <c r="P979" s="3" t="s">
        <v>8273</v>
      </c>
      <c r="Q979" s="3" t="str">
        <f t="shared" si="78"/>
        <v>technology</v>
      </c>
      <c r="R979" s="3" t="str">
        <f t="shared" si="79"/>
        <v>wearables</v>
      </c>
      <c r="S979" s="24">
        <f t="shared" si="80"/>
        <v>42391.942094907412</v>
      </c>
    </row>
    <row r="980" spans="1:19" ht="117" x14ac:dyDescent="0.4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26">
        <f t="shared" si="77"/>
        <v>56.263267182990241</v>
      </c>
      <c r="P980" s="3" t="s">
        <v>8273</v>
      </c>
      <c r="Q980" s="3" t="str">
        <f t="shared" si="78"/>
        <v>technology</v>
      </c>
      <c r="R980" s="3" t="str">
        <f t="shared" si="79"/>
        <v>wearables</v>
      </c>
      <c r="S980" s="24">
        <f t="shared" si="80"/>
        <v>42395.309039351851</v>
      </c>
    </row>
    <row r="981" spans="1:19" ht="140.4" x14ac:dyDescent="0.4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26">
        <f t="shared" si="77"/>
        <v>82.817599999999999</v>
      </c>
      <c r="P981" s="3" t="s">
        <v>8273</v>
      </c>
      <c r="Q981" s="3" t="str">
        <f t="shared" si="78"/>
        <v>technology</v>
      </c>
      <c r="R981" s="3" t="str">
        <f t="shared" si="79"/>
        <v>wearables</v>
      </c>
      <c r="S981" s="24">
        <f t="shared" si="80"/>
        <v>42506.416990740741</v>
      </c>
    </row>
    <row r="982" spans="1:19" ht="140.4" x14ac:dyDescent="0.4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26">
        <f t="shared" si="77"/>
        <v>14.860000000000001</v>
      </c>
      <c r="P982" s="3" t="s">
        <v>8273</v>
      </c>
      <c r="Q982" s="3" t="str">
        <f t="shared" si="78"/>
        <v>technology</v>
      </c>
      <c r="R982" s="3" t="str">
        <f t="shared" si="79"/>
        <v>wearables</v>
      </c>
      <c r="S982" s="24">
        <f t="shared" si="80"/>
        <v>41928.904189814813</v>
      </c>
    </row>
    <row r="983" spans="1:19" ht="140.4" x14ac:dyDescent="0.4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26">
        <f t="shared" si="77"/>
        <v>1.2375123751237513E-2</v>
      </c>
      <c r="P983" s="3" t="s">
        <v>8273</v>
      </c>
      <c r="Q983" s="3" t="str">
        <f t="shared" si="78"/>
        <v>technology</v>
      </c>
      <c r="R983" s="3" t="str">
        <f t="shared" si="79"/>
        <v>wearables</v>
      </c>
      <c r="S983" s="24">
        <f t="shared" si="80"/>
        <v>41830.947013888886</v>
      </c>
    </row>
    <row r="984" spans="1:19" ht="93.6" x14ac:dyDescent="0.4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26">
        <f t="shared" si="77"/>
        <v>1.7142857142857144E-2</v>
      </c>
      <c r="P984" s="3" t="s">
        <v>8273</v>
      </c>
      <c r="Q984" s="3" t="str">
        <f t="shared" si="78"/>
        <v>technology</v>
      </c>
      <c r="R984" s="3" t="str">
        <f t="shared" si="79"/>
        <v>wearables</v>
      </c>
      <c r="S984" s="24">
        <f t="shared" si="80"/>
        <v>42615.753310185188</v>
      </c>
    </row>
    <row r="985" spans="1:19" ht="117" x14ac:dyDescent="0.4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26">
        <f t="shared" si="77"/>
        <v>29.506136117214709</v>
      </c>
      <c r="P985" s="3" t="s">
        <v>8273</v>
      </c>
      <c r="Q985" s="3" t="str">
        <f t="shared" si="78"/>
        <v>technology</v>
      </c>
      <c r="R985" s="3" t="str">
        <f t="shared" si="79"/>
        <v>wearables</v>
      </c>
      <c r="S985" s="24">
        <f t="shared" si="80"/>
        <v>42574.667650462958</v>
      </c>
    </row>
    <row r="986" spans="1:19" ht="163.80000000000001" x14ac:dyDescent="0.4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26">
        <f t="shared" si="77"/>
        <v>1.06</v>
      </c>
      <c r="P986" s="3" t="s">
        <v>8273</v>
      </c>
      <c r="Q986" s="3" t="str">
        <f t="shared" si="78"/>
        <v>technology</v>
      </c>
      <c r="R986" s="3" t="str">
        <f t="shared" si="79"/>
        <v>wearables</v>
      </c>
      <c r="S986" s="24">
        <f t="shared" si="80"/>
        <v>42061.11583333333</v>
      </c>
    </row>
    <row r="987" spans="1:19" ht="117" x14ac:dyDescent="0.4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26">
        <f t="shared" si="77"/>
        <v>6.293333333333333</v>
      </c>
      <c r="P987" s="3" t="s">
        <v>8273</v>
      </c>
      <c r="Q987" s="3" t="str">
        <f t="shared" si="78"/>
        <v>technology</v>
      </c>
      <c r="R987" s="3" t="str">
        <f t="shared" si="79"/>
        <v>wearables</v>
      </c>
      <c r="S987" s="24">
        <f t="shared" si="80"/>
        <v>42339.967708333337</v>
      </c>
    </row>
    <row r="988" spans="1:19" ht="140.4" x14ac:dyDescent="0.4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26">
        <f t="shared" si="77"/>
        <v>12.75</v>
      </c>
      <c r="P988" s="3" t="s">
        <v>8273</v>
      </c>
      <c r="Q988" s="3" t="str">
        <f t="shared" si="78"/>
        <v>technology</v>
      </c>
      <c r="R988" s="3" t="str">
        <f t="shared" si="79"/>
        <v>wearables</v>
      </c>
      <c r="S988" s="24">
        <f t="shared" si="80"/>
        <v>42324.767361111109</v>
      </c>
    </row>
    <row r="989" spans="1:19" ht="117" x14ac:dyDescent="0.4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26">
        <f t="shared" si="77"/>
        <v>13.22</v>
      </c>
      <c r="P989" s="3" t="s">
        <v>8273</v>
      </c>
      <c r="Q989" s="3" t="str">
        <f t="shared" si="78"/>
        <v>technology</v>
      </c>
      <c r="R989" s="3" t="str">
        <f t="shared" si="79"/>
        <v>wearables</v>
      </c>
      <c r="S989" s="24">
        <f t="shared" si="80"/>
        <v>41773.294560185182</v>
      </c>
    </row>
    <row r="990" spans="1:19" ht="117" x14ac:dyDescent="0.4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26">
        <f t="shared" si="77"/>
        <v>0</v>
      </c>
      <c r="P990" s="3" t="s">
        <v>8273</v>
      </c>
      <c r="Q990" s="3" t="str">
        <f t="shared" si="78"/>
        <v>technology</v>
      </c>
      <c r="R990" s="3" t="str">
        <f t="shared" si="79"/>
        <v>wearables</v>
      </c>
      <c r="S990" s="24">
        <f t="shared" si="80"/>
        <v>42614.356770833328</v>
      </c>
    </row>
    <row r="991" spans="1:19" ht="46.8" x14ac:dyDescent="0.4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26">
        <f t="shared" si="77"/>
        <v>16.77</v>
      </c>
      <c r="P991" s="3" t="s">
        <v>8273</v>
      </c>
      <c r="Q991" s="3" t="str">
        <f t="shared" si="78"/>
        <v>technology</v>
      </c>
      <c r="R991" s="3" t="str">
        <f t="shared" si="79"/>
        <v>wearables</v>
      </c>
      <c r="S991" s="24">
        <f t="shared" si="80"/>
        <v>42611.933969907404</v>
      </c>
    </row>
    <row r="992" spans="1:19" ht="117" x14ac:dyDescent="0.4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26">
        <f t="shared" si="77"/>
        <v>0.104</v>
      </c>
      <c r="P992" s="3" t="s">
        <v>8273</v>
      </c>
      <c r="Q992" s="3" t="str">
        <f t="shared" si="78"/>
        <v>technology</v>
      </c>
      <c r="R992" s="3" t="str">
        <f t="shared" si="79"/>
        <v>wearables</v>
      </c>
      <c r="S992" s="24">
        <f t="shared" si="80"/>
        <v>41855.784305555557</v>
      </c>
    </row>
    <row r="993" spans="1:19" ht="140.4" x14ac:dyDescent="0.4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26">
        <f t="shared" si="77"/>
        <v>4.24</v>
      </c>
      <c r="P993" s="3" t="s">
        <v>8273</v>
      </c>
      <c r="Q993" s="3" t="str">
        <f t="shared" si="78"/>
        <v>technology</v>
      </c>
      <c r="R993" s="3" t="str">
        <f t="shared" si="79"/>
        <v>wearables</v>
      </c>
      <c r="S993" s="24">
        <f t="shared" si="80"/>
        <v>42538.75680555556</v>
      </c>
    </row>
    <row r="994" spans="1:19" ht="117" x14ac:dyDescent="0.4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26">
        <f t="shared" si="77"/>
        <v>0.46699999999999997</v>
      </c>
      <c r="P994" s="3" t="s">
        <v>8273</v>
      </c>
      <c r="Q994" s="3" t="str">
        <f t="shared" si="78"/>
        <v>technology</v>
      </c>
      <c r="R994" s="3" t="str">
        <f t="shared" si="79"/>
        <v>wearables</v>
      </c>
      <c r="S994" s="24">
        <f t="shared" si="80"/>
        <v>42437.924988425926</v>
      </c>
    </row>
    <row r="995" spans="1:19" ht="117" x14ac:dyDescent="0.4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26">
        <f t="shared" si="77"/>
        <v>25.087142857142858</v>
      </c>
      <c r="P995" s="3" t="s">
        <v>8273</v>
      </c>
      <c r="Q995" s="3" t="str">
        <f t="shared" si="78"/>
        <v>technology</v>
      </c>
      <c r="R995" s="3" t="str">
        <f t="shared" si="79"/>
        <v>wearables</v>
      </c>
      <c r="S995" s="24">
        <f t="shared" si="80"/>
        <v>42652.964907407411</v>
      </c>
    </row>
    <row r="996" spans="1:19" ht="163.80000000000001" x14ac:dyDescent="0.4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26">
        <f t="shared" si="77"/>
        <v>2.3345000000000002</v>
      </c>
      <c r="P996" s="3" t="s">
        <v>8273</v>
      </c>
      <c r="Q996" s="3" t="str">
        <f t="shared" si="78"/>
        <v>technology</v>
      </c>
      <c r="R996" s="3" t="str">
        <f t="shared" si="79"/>
        <v>wearables</v>
      </c>
      <c r="S996" s="24">
        <f t="shared" si="80"/>
        <v>41921.263078703705</v>
      </c>
    </row>
    <row r="997" spans="1:19" ht="117" x14ac:dyDescent="0.4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26">
        <f t="shared" si="77"/>
        <v>7.26</v>
      </c>
      <c r="P997" s="3" t="s">
        <v>8273</v>
      </c>
      <c r="Q997" s="3" t="str">
        <f t="shared" si="78"/>
        <v>technology</v>
      </c>
      <c r="R997" s="3" t="str">
        <f t="shared" si="79"/>
        <v>wearables</v>
      </c>
      <c r="S997" s="24">
        <f t="shared" si="80"/>
        <v>41947.940740740742</v>
      </c>
    </row>
    <row r="998" spans="1:19" ht="93.6" x14ac:dyDescent="0.4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26">
        <f t="shared" si="77"/>
        <v>1.625</v>
      </c>
      <c r="P998" s="3" t="s">
        <v>8273</v>
      </c>
      <c r="Q998" s="3" t="str">
        <f t="shared" si="78"/>
        <v>technology</v>
      </c>
      <c r="R998" s="3" t="str">
        <f t="shared" si="79"/>
        <v>wearables</v>
      </c>
      <c r="S998" s="24">
        <f t="shared" si="80"/>
        <v>41817.866435185184</v>
      </c>
    </row>
    <row r="999" spans="1:19" ht="93.6" x14ac:dyDescent="0.4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26">
        <f t="shared" si="77"/>
        <v>1.3</v>
      </c>
      <c r="P999" s="3" t="s">
        <v>8273</v>
      </c>
      <c r="Q999" s="3" t="str">
        <f t="shared" si="78"/>
        <v>technology</v>
      </c>
      <c r="R999" s="3" t="str">
        <f t="shared" si="79"/>
        <v>wearables</v>
      </c>
      <c r="S999" s="24">
        <f t="shared" si="80"/>
        <v>41941.10297453704</v>
      </c>
    </row>
    <row r="1000" spans="1:19" ht="93.6" x14ac:dyDescent="0.4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26">
        <f t="shared" si="77"/>
        <v>58.558333333333337</v>
      </c>
      <c r="P1000" s="3" t="s">
        <v>8273</v>
      </c>
      <c r="Q1000" s="3" t="str">
        <f t="shared" si="78"/>
        <v>technology</v>
      </c>
      <c r="R1000" s="3" t="str">
        <f t="shared" si="79"/>
        <v>wearables</v>
      </c>
      <c r="S1000" s="24">
        <f t="shared" si="80"/>
        <v>42282.168993055559</v>
      </c>
    </row>
    <row r="1001" spans="1:19" ht="93.6" x14ac:dyDescent="0.4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26">
        <f t="shared" si="77"/>
        <v>7.7886666666666677</v>
      </c>
      <c r="P1001" s="3" t="s">
        <v>8273</v>
      </c>
      <c r="Q1001" s="3" t="str">
        <f t="shared" si="78"/>
        <v>technology</v>
      </c>
      <c r="R1001" s="3" t="str">
        <f t="shared" si="79"/>
        <v>wearables</v>
      </c>
      <c r="S1001" s="24">
        <f t="shared" si="80"/>
        <v>41926.29965277778</v>
      </c>
    </row>
    <row r="1002" spans="1:19" ht="117" x14ac:dyDescent="0.4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26">
        <f t="shared" si="77"/>
        <v>2.2157147647256061</v>
      </c>
      <c r="P1002" s="3" t="s">
        <v>8273</v>
      </c>
      <c r="Q1002" s="3" t="str">
        <f t="shared" si="78"/>
        <v>technology</v>
      </c>
      <c r="R1002" s="3" t="str">
        <f t="shared" si="79"/>
        <v>wearables</v>
      </c>
      <c r="S1002" s="24">
        <f t="shared" si="80"/>
        <v>42749.05972222222</v>
      </c>
    </row>
    <row r="1003" spans="1:19" ht="140.4" x14ac:dyDescent="0.4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8219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26">
        <f t="shared" si="77"/>
        <v>104</v>
      </c>
      <c r="O1003" s="3">
        <f>E1003/L1003</f>
        <v>1300</v>
      </c>
      <c r="P1003" s="3" t="s">
        <v>8273</v>
      </c>
      <c r="Q1003" s="3" t="str">
        <f t="shared" si="78"/>
        <v>technology</v>
      </c>
      <c r="R1003" s="3" t="str">
        <f t="shared" si="79"/>
        <v>wearables</v>
      </c>
      <c r="S1003" s="24">
        <f t="shared" si="80"/>
        <v>42720.720057870371</v>
      </c>
    </row>
    <row r="1004" spans="1:19" ht="117" x14ac:dyDescent="0.4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26">
        <f t="shared" si="77"/>
        <v>29.6029602960296</v>
      </c>
      <c r="P1004" s="3" t="s">
        <v>8273</v>
      </c>
      <c r="Q1004" s="3" t="str">
        <f t="shared" si="78"/>
        <v>technology</v>
      </c>
      <c r="R1004" s="3" t="str">
        <f t="shared" si="79"/>
        <v>wearables</v>
      </c>
      <c r="S1004" s="24">
        <f t="shared" si="80"/>
        <v>42325.684189814812</v>
      </c>
    </row>
    <row r="1005" spans="1:19" ht="93.6" x14ac:dyDescent="0.4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26">
        <f t="shared" si="77"/>
        <v>16.055</v>
      </c>
      <c r="P1005" s="3" t="s">
        <v>8273</v>
      </c>
      <c r="Q1005" s="3" t="str">
        <f t="shared" si="78"/>
        <v>technology</v>
      </c>
      <c r="R1005" s="3" t="str">
        <f t="shared" si="79"/>
        <v>wearables</v>
      </c>
      <c r="S1005" s="24">
        <f t="shared" si="80"/>
        <v>42780.709039351852</v>
      </c>
    </row>
    <row r="1006" spans="1:19" ht="93.6" x14ac:dyDescent="0.4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26">
        <f t="shared" si="77"/>
        <v>82.207999999999998</v>
      </c>
      <c r="P1006" s="3" t="s">
        <v>8273</v>
      </c>
      <c r="Q1006" s="3" t="str">
        <f t="shared" si="78"/>
        <v>technology</v>
      </c>
      <c r="R1006" s="3" t="str">
        <f t="shared" si="79"/>
        <v>wearables</v>
      </c>
      <c r="S1006" s="24">
        <f t="shared" si="80"/>
        <v>42388.708645833336</v>
      </c>
    </row>
    <row r="1007" spans="1:19" ht="93.6" x14ac:dyDescent="0.4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26">
        <f t="shared" si="77"/>
        <v>75.051000000000002</v>
      </c>
      <c r="P1007" s="3" t="s">
        <v>8273</v>
      </c>
      <c r="Q1007" s="3" t="str">
        <f t="shared" si="78"/>
        <v>technology</v>
      </c>
      <c r="R1007" s="3" t="str">
        <f t="shared" si="79"/>
        <v>wearables</v>
      </c>
      <c r="S1007" s="24">
        <f t="shared" si="80"/>
        <v>42276.624803240746</v>
      </c>
    </row>
    <row r="1008" spans="1:19" ht="117" x14ac:dyDescent="0.4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26">
        <f t="shared" si="77"/>
        <v>5.8500000000000005</v>
      </c>
      <c r="P1008" s="3" t="s">
        <v>8273</v>
      </c>
      <c r="Q1008" s="3" t="str">
        <f t="shared" si="78"/>
        <v>technology</v>
      </c>
      <c r="R1008" s="3" t="str">
        <f t="shared" si="79"/>
        <v>wearables</v>
      </c>
      <c r="S1008" s="24">
        <f t="shared" si="80"/>
        <v>41977.040185185186</v>
      </c>
    </row>
    <row r="1009" spans="1:19" ht="117" x14ac:dyDescent="0.4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26">
        <f t="shared" si="77"/>
        <v>44.32</v>
      </c>
      <c r="P1009" s="3" t="s">
        <v>8273</v>
      </c>
      <c r="Q1009" s="3" t="str">
        <f t="shared" si="78"/>
        <v>technology</v>
      </c>
      <c r="R1009" s="3" t="str">
        <f t="shared" si="79"/>
        <v>wearables</v>
      </c>
      <c r="S1009" s="24">
        <f t="shared" si="80"/>
        <v>42676.583599537036</v>
      </c>
    </row>
    <row r="1010" spans="1:19" ht="140.4" x14ac:dyDescent="0.4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26">
        <f t="shared" si="77"/>
        <v>0.26737967914438499</v>
      </c>
      <c r="P1010" s="3" t="s">
        <v>8273</v>
      </c>
      <c r="Q1010" s="3" t="str">
        <f t="shared" si="78"/>
        <v>technology</v>
      </c>
      <c r="R1010" s="3" t="str">
        <f t="shared" si="79"/>
        <v>wearables</v>
      </c>
      <c r="S1010" s="24">
        <f t="shared" si="80"/>
        <v>42702.809201388889</v>
      </c>
    </row>
    <row r="1011" spans="1:19" ht="140.4" x14ac:dyDescent="0.4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26">
        <f t="shared" si="77"/>
        <v>13.13</v>
      </c>
      <c r="P1011" s="3" t="s">
        <v>8273</v>
      </c>
      <c r="Q1011" s="3" t="str">
        <f t="shared" si="78"/>
        <v>technology</v>
      </c>
      <c r="R1011" s="3" t="str">
        <f t="shared" si="79"/>
        <v>wearables</v>
      </c>
      <c r="S1011" s="24">
        <f t="shared" si="80"/>
        <v>42510.604699074072</v>
      </c>
    </row>
    <row r="1012" spans="1:19" ht="140.4" x14ac:dyDescent="0.4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26">
        <f t="shared" si="77"/>
        <v>0.19088937093275488</v>
      </c>
      <c r="P1012" s="3" t="s">
        <v>8273</v>
      </c>
      <c r="Q1012" s="3" t="str">
        <f t="shared" si="78"/>
        <v>technology</v>
      </c>
      <c r="R1012" s="3" t="str">
        <f t="shared" si="79"/>
        <v>wearables</v>
      </c>
      <c r="S1012" s="24">
        <f t="shared" si="80"/>
        <v>42561.829421296294</v>
      </c>
    </row>
    <row r="1013" spans="1:19" ht="117" x14ac:dyDescent="0.4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26">
        <f t="shared" si="77"/>
        <v>0.375</v>
      </c>
      <c r="P1013" s="3" t="s">
        <v>8273</v>
      </c>
      <c r="Q1013" s="3" t="str">
        <f t="shared" si="78"/>
        <v>technology</v>
      </c>
      <c r="R1013" s="3" t="str">
        <f t="shared" si="79"/>
        <v>wearables</v>
      </c>
      <c r="S1013" s="24">
        <f t="shared" si="80"/>
        <v>41946.898090277777</v>
      </c>
    </row>
    <row r="1014" spans="1:19" ht="140.4" x14ac:dyDescent="0.4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8219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26">
        <f t="shared" si="77"/>
        <v>21535.021000000001</v>
      </c>
      <c r="O1014" s="3">
        <f>E1014/L1014</f>
        <v>1389.3561935483872</v>
      </c>
      <c r="P1014" s="3" t="s">
        <v>8273</v>
      </c>
      <c r="Q1014" s="3" t="str">
        <f t="shared" si="78"/>
        <v>technology</v>
      </c>
      <c r="R1014" s="3" t="str">
        <f t="shared" si="79"/>
        <v>wearables</v>
      </c>
      <c r="S1014" s="24">
        <f t="shared" si="80"/>
        <v>42714.440416666665</v>
      </c>
    </row>
    <row r="1015" spans="1:19" ht="117" x14ac:dyDescent="0.4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26">
        <f t="shared" si="77"/>
        <v>34.527999999999999</v>
      </c>
      <c r="P1015" s="3" t="s">
        <v>8273</v>
      </c>
      <c r="Q1015" s="3" t="str">
        <f t="shared" si="78"/>
        <v>technology</v>
      </c>
      <c r="R1015" s="3" t="str">
        <f t="shared" si="79"/>
        <v>wearables</v>
      </c>
      <c r="S1015" s="24">
        <f t="shared" si="80"/>
        <v>42339.833981481483</v>
      </c>
    </row>
    <row r="1016" spans="1:19" ht="70.2" x14ac:dyDescent="0.4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26">
        <f t="shared" si="77"/>
        <v>30.599999999999998</v>
      </c>
      <c r="P1016" s="3" t="s">
        <v>8273</v>
      </c>
      <c r="Q1016" s="3" t="str">
        <f t="shared" si="78"/>
        <v>technology</v>
      </c>
      <c r="R1016" s="3" t="str">
        <f t="shared" si="79"/>
        <v>wearables</v>
      </c>
      <c r="S1016" s="24">
        <f t="shared" si="80"/>
        <v>41955.002488425926</v>
      </c>
    </row>
    <row r="1017" spans="1:19" ht="93.6" x14ac:dyDescent="0.4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26">
        <f t="shared" si="77"/>
        <v>2.666666666666667</v>
      </c>
      <c r="P1017" s="3" t="s">
        <v>8273</v>
      </c>
      <c r="Q1017" s="3" t="str">
        <f t="shared" si="78"/>
        <v>technology</v>
      </c>
      <c r="R1017" s="3" t="str">
        <f t="shared" si="79"/>
        <v>wearables</v>
      </c>
      <c r="S1017" s="24">
        <f t="shared" si="80"/>
        <v>42303.878414351857</v>
      </c>
    </row>
    <row r="1018" spans="1:19" ht="93.6" x14ac:dyDescent="0.4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26">
        <f t="shared" si="77"/>
        <v>2.8420000000000001</v>
      </c>
      <c r="P1018" s="3" t="s">
        <v>8273</v>
      </c>
      <c r="Q1018" s="3" t="str">
        <f t="shared" si="78"/>
        <v>technology</v>
      </c>
      <c r="R1018" s="3" t="str">
        <f t="shared" si="79"/>
        <v>wearables</v>
      </c>
      <c r="S1018" s="24">
        <f t="shared" si="80"/>
        <v>42422.107129629629</v>
      </c>
    </row>
    <row r="1019" spans="1:19" ht="140.4" x14ac:dyDescent="0.4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26">
        <f t="shared" si="77"/>
        <v>22.878799999999998</v>
      </c>
      <c r="P1019" s="3" t="s">
        <v>8273</v>
      </c>
      <c r="Q1019" s="3" t="str">
        <f t="shared" si="78"/>
        <v>technology</v>
      </c>
      <c r="R1019" s="3" t="str">
        <f t="shared" si="79"/>
        <v>wearables</v>
      </c>
      <c r="S1019" s="24">
        <f t="shared" si="80"/>
        <v>42289.675173611111</v>
      </c>
    </row>
    <row r="1020" spans="1:19" ht="93.6" x14ac:dyDescent="0.4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26">
        <f t="shared" si="77"/>
        <v>3.105</v>
      </c>
      <c r="P1020" s="3" t="s">
        <v>8273</v>
      </c>
      <c r="Q1020" s="3" t="str">
        <f t="shared" si="78"/>
        <v>technology</v>
      </c>
      <c r="R1020" s="3" t="str">
        <f t="shared" si="79"/>
        <v>wearables</v>
      </c>
      <c r="S1020" s="24">
        <f t="shared" si="80"/>
        <v>42535.492280092592</v>
      </c>
    </row>
    <row r="1021" spans="1:19" ht="93.6" x14ac:dyDescent="0.4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26">
        <f t="shared" si="77"/>
        <v>47.333333333333336</v>
      </c>
      <c r="P1021" s="3" t="s">
        <v>8273</v>
      </c>
      <c r="Q1021" s="3" t="str">
        <f t="shared" si="78"/>
        <v>technology</v>
      </c>
      <c r="R1021" s="3" t="str">
        <f t="shared" si="79"/>
        <v>wearables</v>
      </c>
      <c r="S1021" s="24">
        <f t="shared" si="80"/>
        <v>42009.973946759259</v>
      </c>
    </row>
    <row r="1022" spans="1:19" ht="117" x14ac:dyDescent="0.4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26">
        <f t="shared" si="77"/>
        <v>205.54838709677421</v>
      </c>
      <c r="O1022" s="3">
        <f t="shared" ref="O1022:O1041" si="81">E1022/L1022</f>
        <v>106.2</v>
      </c>
      <c r="P1022" s="3" t="s">
        <v>8280</v>
      </c>
      <c r="Q1022" s="3" t="str">
        <f t="shared" si="78"/>
        <v>music</v>
      </c>
      <c r="R1022" s="3" t="str">
        <f t="shared" si="79"/>
        <v>electronic music</v>
      </c>
      <c r="S1022" s="24">
        <f t="shared" si="80"/>
        <v>42127.069548611107</v>
      </c>
    </row>
    <row r="1023" spans="1:19" ht="93.6" x14ac:dyDescent="0.4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26">
        <f t="shared" si="77"/>
        <v>351.80366666666669</v>
      </c>
      <c r="O1023" s="3">
        <f t="shared" si="81"/>
        <v>22.079728033472804</v>
      </c>
      <c r="P1023" s="3" t="s">
        <v>8280</v>
      </c>
      <c r="Q1023" s="3" t="str">
        <f t="shared" si="78"/>
        <v>music</v>
      </c>
      <c r="R1023" s="3" t="str">
        <f t="shared" si="79"/>
        <v>electronic music</v>
      </c>
      <c r="S1023" s="24">
        <f t="shared" si="80"/>
        <v>42271.251979166671</v>
      </c>
    </row>
    <row r="1024" spans="1:19" ht="70.2" x14ac:dyDescent="0.4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26">
        <f t="shared" si="77"/>
        <v>114.9</v>
      </c>
      <c r="O1024" s="3">
        <f t="shared" si="81"/>
        <v>31.054054054054053</v>
      </c>
      <c r="P1024" s="3" t="s">
        <v>8280</v>
      </c>
      <c r="Q1024" s="3" t="str">
        <f t="shared" si="78"/>
        <v>music</v>
      </c>
      <c r="R1024" s="3" t="str">
        <f t="shared" si="79"/>
        <v>electronic music</v>
      </c>
      <c r="S1024" s="24">
        <f t="shared" si="80"/>
        <v>42111.646724537037</v>
      </c>
    </row>
    <row r="1025" spans="1:19" ht="93.6" x14ac:dyDescent="0.4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26">
        <f t="shared" si="77"/>
        <v>237.15</v>
      </c>
      <c r="O1025" s="3">
        <f t="shared" si="81"/>
        <v>36.206106870229007</v>
      </c>
      <c r="P1025" s="3" t="s">
        <v>8280</v>
      </c>
      <c r="Q1025" s="3" t="str">
        <f t="shared" si="78"/>
        <v>music</v>
      </c>
      <c r="R1025" s="3" t="str">
        <f t="shared" si="79"/>
        <v>electronic music</v>
      </c>
      <c r="S1025" s="24">
        <f t="shared" si="80"/>
        <v>42145.919687500005</v>
      </c>
    </row>
    <row r="1026" spans="1:19" ht="117" x14ac:dyDescent="0.4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26">
        <f t="shared" ref="N1026:N1089" si="82">E1026/D1026*100</f>
        <v>118.63774999999998</v>
      </c>
      <c r="O1026" s="3">
        <f t="shared" si="81"/>
        <v>388.9762295081967</v>
      </c>
      <c r="P1026" s="3" t="s">
        <v>8280</v>
      </c>
      <c r="Q1026" s="3" t="str">
        <f t="shared" si="78"/>
        <v>music</v>
      </c>
      <c r="R1026" s="3" t="str">
        <f t="shared" si="79"/>
        <v>electronic music</v>
      </c>
      <c r="S1026" s="24">
        <f t="shared" si="80"/>
        <v>42370.580590277779</v>
      </c>
    </row>
    <row r="1027" spans="1:19" ht="93.6" x14ac:dyDescent="0.4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26">
        <f t="shared" si="82"/>
        <v>109.92831428571431</v>
      </c>
      <c r="O1027" s="3">
        <f t="shared" si="81"/>
        <v>71.848571428571432</v>
      </c>
      <c r="P1027" s="3" t="s">
        <v>8280</v>
      </c>
      <c r="Q1027" s="3" t="str">
        <f t="shared" ref="Q1027:Q1090" si="83">LEFT(P:P,SEARCH("/",P:P,1)-1)</f>
        <v>music</v>
      </c>
      <c r="R1027" s="3" t="str">
        <f t="shared" ref="R1027:R1090" si="84">RIGHT(P:P, LEN(P:P) - FIND("/", P:P))</f>
        <v>electronic music</v>
      </c>
      <c r="S1027" s="24">
        <f t="shared" ref="S1027:S1090" si="85">(J1027/86400) +25569</f>
        <v>42049.833761574075</v>
      </c>
    </row>
    <row r="1028" spans="1:19" ht="117" x14ac:dyDescent="0.4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26">
        <f t="shared" si="82"/>
        <v>100.00828571428571</v>
      </c>
      <c r="O1028" s="3">
        <f t="shared" si="81"/>
        <v>57.381803278688523</v>
      </c>
      <c r="P1028" s="3" t="s">
        <v>8280</v>
      </c>
      <c r="Q1028" s="3" t="str">
        <f t="shared" si="83"/>
        <v>music</v>
      </c>
      <c r="R1028" s="3" t="str">
        <f t="shared" si="84"/>
        <v>electronic music</v>
      </c>
      <c r="S1028" s="24">
        <f t="shared" si="85"/>
        <v>42426.407592592594</v>
      </c>
    </row>
    <row r="1029" spans="1:19" ht="117" x14ac:dyDescent="0.4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26">
        <f t="shared" si="82"/>
        <v>103.09292094387415</v>
      </c>
      <c r="O1029" s="3">
        <f t="shared" si="81"/>
        <v>69.666666666666671</v>
      </c>
      <c r="P1029" s="3" t="s">
        <v>8280</v>
      </c>
      <c r="Q1029" s="3" t="str">
        <f t="shared" si="83"/>
        <v>music</v>
      </c>
      <c r="R1029" s="3" t="str">
        <f t="shared" si="84"/>
        <v>electronic music</v>
      </c>
      <c r="S1029" s="24">
        <f t="shared" si="85"/>
        <v>41905.034108796295</v>
      </c>
    </row>
    <row r="1030" spans="1:19" ht="117" x14ac:dyDescent="0.4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26">
        <f t="shared" si="82"/>
        <v>117.27000000000001</v>
      </c>
      <c r="O1030" s="3">
        <f t="shared" si="81"/>
        <v>45.988235294117644</v>
      </c>
      <c r="P1030" s="3" t="s">
        <v>8280</v>
      </c>
      <c r="Q1030" s="3" t="str">
        <f t="shared" si="83"/>
        <v>music</v>
      </c>
      <c r="R1030" s="3" t="str">
        <f t="shared" si="84"/>
        <v>electronic music</v>
      </c>
      <c r="S1030" s="24">
        <f t="shared" si="85"/>
        <v>42755.627372685187</v>
      </c>
    </row>
    <row r="1031" spans="1:19" ht="93.6" x14ac:dyDescent="0.4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26">
        <f t="shared" si="82"/>
        <v>111.75999999999999</v>
      </c>
      <c r="O1031" s="3">
        <f t="shared" si="81"/>
        <v>79.262411347517727</v>
      </c>
      <c r="P1031" s="3" t="s">
        <v>8280</v>
      </c>
      <c r="Q1031" s="3" t="str">
        <f t="shared" si="83"/>
        <v>music</v>
      </c>
      <c r="R1031" s="3" t="str">
        <f t="shared" si="84"/>
        <v>electronic music</v>
      </c>
      <c r="S1031" s="24">
        <f t="shared" si="85"/>
        <v>42044.711886574078</v>
      </c>
    </row>
    <row r="1032" spans="1:19" ht="70.2" x14ac:dyDescent="0.4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26">
        <f t="shared" si="82"/>
        <v>342.09999999999997</v>
      </c>
      <c r="O1032" s="3">
        <f t="shared" si="81"/>
        <v>43.031446540880502</v>
      </c>
      <c r="P1032" s="3" t="s">
        <v>8280</v>
      </c>
      <c r="Q1032" s="3" t="str">
        <f t="shared" si="83"/>
        <v>music</v>
      </c>
      <c r="R1032" s="3" t="str">
        <f t="shared" si="84"/>
        <v>electronic music</v>
      </c>
      <c r="S1032" s="24">
        <f t="shared" si="85"/>
        <v>42611.483206018514</v>
      </c>
    </row>
    <row r="1033" spans="1:19" ht="140.4" x14ac:dyDescent="0.4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26">
        <f t="shared" si="82"/>
        <v>107.4</v>
      </c>
      <c r="O1033" s="3">
        <f t="shared" si="81"/>
        <v>108.48484848484848</v>
      </c>
      <c r="P1033" s="3" t="s">
        <v>8280</v>
      </c>
      <c r="Q1033" s="3" t="str">
        <f t="shared" si="83"/>
        <v>music</v>
      </c>
      <c r="R1033" s="3" t="str">
        <f t="shared" si="84"/>
        <v>electronic music</v>
      </c>
      <c r="S1033" s="24">
        <f t="shared" si="85"/>
        <v>42324.764004629629</v>
      </c>
    </row>
    <row r="1034" spans="1:19" ht="46.8" x14ac:dyDescent="0.4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26">
        <f t="shared" si="82"/>
        <v>108.49703703703703</v>
      </c>
      <c r="O1034" s="3">
        <f t="shared" si="81"/>
        <v>61.029583333333335</v>
      </c>
      <c r="P1034" s="3" t="s">
        <v>8280</v>
      </c>
      <c r="Q1034" s="3" t="str">
        <f t="shared" si="83"/>
        <v>music</v>
      </c>
      <c r="R1034" s="3" t="str">
        <f t="shared" si="84"/>
        <v>electronic music</v>
      </c>
      <c r="S1034" s="24">
        <f t="shared" si="85"/>
        <v>42514.666956018518</v>
      </c>
    </row>
    <row r="1035" spans="1:19" ht="140.4" x14ac:dyDescent="0.4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26">
        <f t="shared" si="82"/>
        <v>102.86144578313252</v>
      </c>
      <c r="O1035" s="3">
        <f t="shared" si="81"/>
        <v>50.592592592592595</v>
      </c>
      <c r="P1035" s="3" t="s">
        <v>8280</v>
      </c>
      <c r="Q1035" s="3" t="str">
        <f t="shared" si="83"/>
        <v>music</v>
      </c>
      <c r="R1035" s="3" t="str">
        <f t="shared" si="84"/>
        <v>electronic music</v>
      </c>
      <c r="S1035" s="24">
        <f t="shared" si="85"/>
        <v>42688.732407407406</v>
      </c>
    </row>
    <row r="1036" spans="1:19" ht="117" x14ac:dyDescent="0.4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26">
        <f t="shared" si="82"/>
        <v>130.0018</v>
      </c>
      <c r="O1036" s="3">
        <f t="shared" si="81"/>
        <v>39.157168674698795</v>
      </c>
      <c r="P1036" s="3" t="s">
        <v>8280</v>
      </c>
      <c r="Q1036" s="3" t="str">
        <f t="shared" si="83"/>
        <v>music</v>
      </c>
      <c r="R1036" s="3" t="str">
        <f t="shared" si="84"/>
        <v>electronic music</v>
      </c>
      <c r="S1036" s="24">
        <f t="shared" si="85"/>
        <v>42555.166712962964</v>
      </c>
    </row>
    <row r="1037" spans="1:19" ht="117" x14ac:dyDescent="0.4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26">
        <f t="shared" si="82"/>
        <v>107.65217391304347</v>
      </c>
      <c r="O1037" s="3">
        <f t="shared" si="81"/>
        <v>65.15789473684211</v>
      </c>
      <c r="P1037" s="3" t="s">
        <v>8280</v>
      </c>
      <c r="Q1037" s="3" t="str">
        <f t="shared" si="83"/>
        <v>music</v>
      </c>
      <c r="R1037" s="3" t="str">
        <f t="shared" si="84"/>
        <v>electronic music</v>
      </c>
      <c r="S1037" s="24">
        <f t="shared" si="85"/>
        <v>42016.641435185185</v>
      </c>
    </row>
    <row r="1038" spans="1:19" ht="93.6" x14ac:dyDescent="0.4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26">
        <f t="shared" si="82"/>
        <v>112.36044444444444</v>
      </c>
      <c r="O1038" s="3">
        <f t="shared" si="81"/>
        <v>23.963127962085309</v>
      </c>
      <c r="P1038" s="3" t="s">
        <v>8280</v>
      </c>
      <c r="Q1038" s="3" t="str">
        <f t="shared" si="83"/>
        <v>music</v>
      </c>
      <c r="R1038" s="3" t="str">
        <f t="shared" si="84"/>
        <v>electronic music</v>
      </c>
      <c r="S1038" s="24">
        <f t="shared" si="85"/>
        <v>41249.448958333334</v>
      </c>
    </row>
    <row r="1039" spans="1:19" ht="117" x14ac:dyDescent="0.4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26">
        <f t="shared" si="82"/>
        <v>102.1</v>
      </c>
      <c r="O1039" s="3">
        <f t="shared" si="81"/>
        <v>48.61904761904762</v>
      </c>
      <c r="P1039" s="3" t="s">
        <v>8280</v>
      </c>
      <c r="Q1039" s="3" t="str">
        <f t="shared" si="83"/>
        <v>music</v>
      </c>
      <c r="R1039" s="3" t="str">
        <f t="shared" si="84"/>
        <v>electronic music</v>
      </c>
      <c r="S1039" s="24">
        <f t="shared" si="85"/>
        <v>42119.822476851856</v>
      </c>
    </row>
    <row r="1040" spans="1:19" ht="140.4" x14ac:dyDescent="0.4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26">
        <f t="shared" si="82"/>
        <v>145.33333333333334</v>
      </c>
      <c r="O1040" s="3">
        <f t="shared" si="81"/>
        <v>35.73770491803279</v>
      </c>
      <c r="P1040" s="3" t="s">
        <v>8280</v>
      </c>
      <c r="Q1040" s="3" t="str">
        <f t="shared" si="83"/>
        <v>music</v>
      </c>
      <c r="R1040" s="3" t="str">
        <f t="shared" si="84"/>
        <v>electronic music</v>
      </c>
      <c r="S1040" s="24">
        <f t="shared" si="85"/>
        <v>42418.231747685189</v>
      </c>
    </row>
    <row r="1041" spans="1:19" ht="140.4" x14ac:dyDescent="0.4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26">
        <f t="shared" si="82"/>
        <v>128.19999999999999</v>
      </c>
      <c r="O1041" s="3">
        <f t="shared" si="81"/>
        <v>21.366666666666667</v>
      </c>
      <c r="P1041" s="3" t="s">
        <v>8280</v>
      </c>
      <c r="Q1041" s="3" t="str">
        <f t="shared" si="83"/>
        <v>music</v>
      </c>
      <c r="R1041" s="3" t="str">
        <f t="shared" si="84"/>
        <v>electronic music</v>
      </c>
      <c r="S1041" s="24">
        <f t="shared" si="85"/>
        <v>42692.109328703707</v>
      </c>
    </row>
    <row r="1042" spans="1:19" ht="117" x14ac:dyDescent="0.4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26">
        <f t="shared" si="82"/>
        <v>0.29411764705882354</v>
      </c>
      <c r="P1042" s="3" t="s">
        <v>8281</v>
      </c>
      <c r="Q1042" s="3" t="str">
        <f t="shared" si="83"/>
        <v>journalism</v>
      </c>
      <c r="R1042" s="3" t="str">
        <f t="shared" si="84"/>
        <v>audio</v>
      </c>
      <c r="S1042" s="24">
        <f t="shared" si="85"/>
        <v>42579.708437499998</v>
      </c>
    </row>
    <row r="1043" spans="1:19" ht="93.6" x14ac:dyDescent="0.4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26">
        <f t="shared" si="82"/>
        <v>0</v>
      </c>
      <c r="P1043" s="3" t="s">
        <v>8281</v>
      </c>
      <c r="Q1043" s="3" t="str">
        <f t="shared" si="83"/>
        <v>journalism</v>
      </c>
      <c r="R1043" s="3" t="str">
        <f t="shared" si="84"/>
        <v>audio</v>
      </c>
      <c r="S1043" s="24">
        <f t="shared" si="85"/>
        <v>41831.06009259259</v>
      </c>
    </row>
    <row r="1044" spans="1:19" ht="140.4" x14ac:dyDescent="0.4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26">
        <f t="shared" si="82"/>
        <v>1.5384615384615385</v>
      </c>
      <c r="P1044" s="3" t="s">
        <v>8281</v>
      </c>
      <c r="Q1044" s="3" t="str">
        <f t="shared" si="83"/>
        <v>journalism</v>
      </c>
      <c r="R1044" s="3" t="str">
        <f t="shared" si="84"/>
        <v>audio</v>
      </c>
      <c r="S1044" s="24">
        <f t="shared" si="85"/>
        <v>41851.696157407408</v>
      </c>
    </row>
    <row r="1045" spans="1:19" ht="93.6" x14ac:dyDescent="0.4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26">
        <f t="shared" si="82"/>
        <v>8.5370000000000008</v>
      </c>
      <c r="P1045" s="3" t="s">
        <v>8281</v>
      </c>
      <c r="Q1045" s="3" t="str">
        <f t="shared" si="83"/>
        <v>journalism</v>
      </c>
      <c r="R1045" s="3" t="str">
        <f t="shared" si="84"/>
        <v>audio</v>
      </c>
      <c r="S1045" s="24">
        <f t="shared" si="85"/>
        <v>42114.252951388888</v>
      </c>
    </row>
    <row r="1046" spans="1:19" ht="140.4" x14ac:dyDescent="0.4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26">
        <f t="shared" si="82"/>
        <v>8.5714285714285715E-2</v>
      </c>
      <c r="P1046" s="3" t="s">
        <v>8281</v>
      </c>
      <c r="Q1046" s="3" t="str">
        <f t="shared" si="83"/>
        <v>journalism</v>
      </c>
      <c r="R1046" s="3" t="str">
        <f t="shared" si="84"/>
        <v>audio</v>
      </c>
      <c r="S1046" s="24">
        <f t="shared" si="85"/>
        <v>42011.925937499997</v>
      </c>
    </row>
    <row r="1047" spans="1:19" ht="93.6" x14ac:dyDescent="0.4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26">
        <f t="shared" si="82"/>
        <v>2.6599999999999997</v>
      </c>
      <c r="P1047" s="3" t="s">
        <v>8281</v>
      </c>
      <c r="Q1047" s="3" t="str">
        <f t="shared" si="83"/>
        <v>journalism</v>
      </c>
      <c r="R1047" s="3" t="str">
        <f t="shared" si="84"/>
        <v>audio</v>
      </c>
      <c r="S1047" s="24">
        <f t="shared" si="85"/>
        <v>41844.874421296292</v>
      </c>
    </row>
    <row r="1048" spans="1:19" ht="117" x14ac:dyDescent="0.4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26">
        <f t="shared" si="82"/>
        <v>0</v>
      </c>
      <c r="P1048" s="3" t="s">
        <v>8281</v>
      </c>
      <c r="Q1048" s="3" t="str">
        <f t="shared" si="83"/>
        <v>journalism</v>
      </c>
      <c r="R1048" s="3" t="str">
        <f t="shared" si="84"/>
        <v>audio</v>
      </c>
      <c r="S1048" s="24">
        <f t="shared" si="85"/>
        <v>42319.851388888885</v>
      </c>
    </row>
    <row r="1049" spans="1:19" ht="93.6" x14ac:dyDescent="0.4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26">
        <f t="shared" si="82"/>
        <v>0.05</v>
      </c>
      <c r="P1049" s="3" t="s">
        <v>8281</v>
      </c>
      <c r="Q1049" s="3" t="str">
        <f t="shared" si="83"/>
        <v>journalism</v>
      </c>
      <c r="R1049" s="3" t="str">
        <f t="shared" si="84"/>
        <v>audio</v>
      </c>
      <c r="S1049" s="24">
        <f t="shared" si="85"/>
        <v>41918.818460648152</v>
      </c>
    </row>
    <row r="1050" spans="1:19" ht="117" x14ac:dyDescent="0.4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26">
        <f t="shared" si="82"/>
        <v>1.4133333333333333</v>
      </c>
      <c r="P1050" s="3" t="s">
        <v>8281</v>
      </c>
      <c r="Q1050" s="3" t="str">
        <f t="shared" si="83"/>
        <v>journalism</v>
      </c>
      <c r="R1050" s="3" t="str">
        <f t="shared" si="84"/>
        <v>audio</v>
      </c>
      <c r="S1050" s="24">
        <f t="shared" si="85"/>
        <v>42598.053113425922</v>
      </c>
    </row>
    <row r="1051" spans="1:19" x14ac:dyDescent="0.4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26">
        <f t="shared" si="82"/>
        <v>0</v>
      </c>
      <c r="P1051" s="3" t="s">
        <v>8281</v>
      </c>
      <c r="Q1051" s="3" t="str">
        <f t="shared" si="83"/>
        <v>journalism</v>
      </c>
      <c r="R1051" s="3" t="str">
        <f t="shared" si="84"/>
        <v>audio</v>
      </c>
      <c r="S1051" s="24">
        <f t="shared" si="85"/>
        <v>42382.431076388893</v>
      </c>
    </row>
    <row r="1052" spans="1:19" ht="46.8" x14ac:dyDescent="0.4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26">
        <f t="shared" si="82"/>
        <v>0</v>
      </c>
      <c r="P1052" s="3" t="s">
        <v>8281</v>
      </c>
      <c r="Q1052" s="3" t="str">
        <f t="shared" si="83"/>
        <v>journalism</v>
      </c>
      <c r="R1052" s="3" t="str">
        <f t="shared" si="84"/>
        <v>audio</v>
      </c>
      <c r="S1052" s="24">
        <f t="shared" si="85"/>
        <v>42231.7971875</v>
      </c>
    </row>
    <row r="1053" spans="1:19" ht="117" x14ac:dyDescent="0.4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26">
        <f t="shared" si="82"/>
        <v>0</v>
      </c>
      <c r="P1053" s="3" t="s">
        <v>8281</v>
      </c>
      <c r="Q1053" s="3" t="str">
        <f t="shared" si="83"/>
        <v>journalism</v>
      </c>
      <c r="R1053" s="3" t="str">
        <f t="shared" si="84"/>
        <v>audio</v>
      </c>
      <c r="S1053" s="24">
        <f t="shared" si="85"/>
        <v>41850.014178240745</v>
      </c>
    </row>
    <row r="1054" spans="1:19" ht="140.4" x14ac:dyDescent="0.4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26">
        <f t="shared" si="82"/>
        <v>0</v>
      </c>
      <c r="P1054" s="3" t="s">
        <v>8281</v>
      </c>
      <c r="Q1054" s="3" t="str">
        <f t="shared" si="83"/>
        <v>journalism</v>
      </c>
      <c r="R1054" s="3" t="str">
        <f t="shared" si="84"/>
        <v>audio</v>
      </c>
      <c r="S1054" s="24">
        <f t="shared" si="85"/>
        <v>42483.797395833331</v>
      </c>
    </row>
    <row r="1055" spans="1:19" ht="117" x14ac:dyDescent="0.4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26">
        <f t="shared" si="82"/>
        <v>1</v>
      </c>
      <c r="P1055" s="3" t="s">
        <v>8281</v>
      </c>
      <c r="Q1055" s="3" t="str">
        <f t="shared" si="83"/>
        <v>journalism</v>
      </c>
      <c r="R1055" s="3" t="str">
        <f t="shared" si="84"/>
        <v>audio</v>
      </c>
      <c r="S1055" s="24">
        <f t="shared" si="85"/>
        <v>42775.172824074078</v>
      </c>
    </row>
    <row r="1056" spans="1:19" ht="140.4" x14ac:dyDescent="0.4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26">
        <f t="shared" si="82"/>
        <v>0</v>
      </c>
      <c r="P1056" s="3" t="s">
        <v>8281</v>
      </c>
      <c r="Q1056" s="3" t="str">
        <f t="shared" si="83"/>
        <v>journalism</v>
      </c>
      <c r="R1056" s="3" t="str">
        <f t="shared" si="84"/>
        <v>audio</v>
      </c>
      <c r="S1056" s="24">
        <f t="shared" si="85"/>
        <v>41831.851840277777</v>
      </c>
    </row>
    <row r="1057" spans="1:19" ht="117" x14ac:dyDescent="0.4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26">
        <f t="shared" si="82"/>
        <v>0</v>
      </c>
      <c r="P1057" s="3" t="s">
        <v>8281</v>
      </c>
      <c r="Q1057" s="3" t="str">
        <f t="shared" si="83"/>
        <v>journalism</v>
      </c>
      <c r="R1057" s="3" t="str">
        <f t="shared" si="84"/>
        <v>audio</v>
      </c>
      <c r="S1057" s="24">
        <f t="shared" si="85"/>
        <v>42406.992418981477</v>
      </c>
    </row>
    <row r="1058" spans="1:19" ht="140.4" x14ac:dyDescent="0.4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26">
        <f t="shared" si="82"/>
        <v>0</v>
      </c>
      <c r="P1058" s="3" t="s">
        <v>8281</v>
      </c>
      <c r="Q1058" s="3" t="str">
        <f t="shared" si="83"/>
        <v>journalism</v>
      </c>
      <c r="R1058" s="3" t="str">
        <f t="shared" si="84"/>
        <v>audio</v>
      </c>
      <c r="S1058" s="24">
        <f t="shared" si="85"/>
        <v>42058.719641203701</v>
      </c>
    </row>
    <row r="1059" spans="1:19" ht="117" x14ac:dyDescent="0.4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26">
        <f t="shared" si="82"/>
        <v>0</v>
      </c>
      <c r="P1059" s="3" t="s">
        <v>8281</v>
      </c>
      <c r="Q1059" s="3" t="str">
        <f t="shared" si="83"/>
        <v>journalism</v>
      </c>
      <c r="R1059" s="3" t="str">
        <f t="shared" si="84"/>
        <v>audio</v>
      </c>
      <c r="S1059" s="24">
        <f t="shared" si="85"/>
        <v>42678.871331018519</v>
      </c>
    </row>
    <row r="1060" spans="1:19" ht="140.4" x14ac:dyDescent="0.4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26">
        <f t="shared" si="82"/>
        <v>0</v>
      </c>
      <c r="P1060" s="3" t="s">
        <v>8281</v>
      </c>
      <c r="Q1060" s="3" t="str">
        <f t="shared" si="83"/>
        <v>journalism</v>
      </c>
      <c r="R1060" s="3" t="str">
        <f t="shared" si="84"/>
        <v>audio</v>
      </c>
      <c r="S1060" s="24">
        <f t="shared" si="85"/>
        <v>42047.900960648149</v>
      </c>
    </row>
    <row r="1061" spans="1:19" ht="46.8" x14ac:dyDescent="0.4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26">
        <f t="shared" si="82"/>
        <v>0</v>
      </c>
      <c r="P1061" s="3" t="s">
        <v>8281</v>
      </c>
      <c r="Q1061" s="3" t="str">
        <f t="shared" si="83"/>
        <v>journalism</v>
      </c>
      <c r="R1061" s="3" t="str">
        <f t="shared" si="84"/>
        <v>audio</v>
      </c>
      <c r="S1061" s="24">
        <f t="shared" si="85"/>
        <v>42046.79</v>
      </c>
    </row>
    <row r="1062" spans="1:19" ht="140.4" x14ac:dyDescent="0.4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26">
        <f t="shared" si="82"/>
        <v>1</v>
      </c>
      <c r="P1062" s="3" t="s">
        <v>8281</v>
      </c>
      <c r="Q1062" s="3" t="str">
        <f t="shared" si="83"/>
        <v>journalism</v>
      </c>
      <c r="R1062" s="3" t="str">
        <f t="shared" si="84"/>
        <v>audio</v>
      </c>
      <c r="S1062" s="24">
        <f t="shared" si="85"/>
        <v>42079.913113425922</v>
      </c>
    </row>
    <row r="1063" spans="1:19" ht="93.6" x14ac:dyDescent="0.4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26">
        <f t="shared" si="82"/>
        <v>0</v>
      </c>
      <c r="P1063" s="3" t="s">
        <v>8281</v>
      </c>
      <c r="Q1063" s="3" t="str">
        <f t="shared" si="83"/>
        <v>journalism</v>
      </c>
      <c r="R1063" s="3" t="str">
        <f t="shared" si="84"/>
        <v>audio</v>
      </c>
      <c r="S1063" s="24">
        <f t="shared" si="85"/>
        <v>42432.276712962965</v>
      </c>
    </row>
    <row r="1064" spans="1:19" ht="46.8" x14ac:dyDescent="0.4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26">
        <f t="shared" si="82"/>
        <v>95.477386934673376</v>
      </c>
      <c r="P1064" s="3" t="s">
        <v>8281</v>
      </c>
      <c r="Q1064" s="3" t="str">
        <f t="shared" si="83"/>
        <v>journalism</v>
      </c>
      <c r="R1064" s="3" t="str">
        <f t="shared" si="84"/>
        <v>audio</v>
      </c>
      <c r="S1064" s="24">
        <f t="shared" si="85"/>
        <v>42556.807187500002</v>
      </c>
    </row>
    <row r="1065" spans="1:19" ht="140.4" x14ac:dyDescent="0.4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26">
        <f t="shared" si="82"/>
        <v>0</v>
      </c>
      <c r="P1065" s="3" t="s">
        <v>8281</v>
      </c>
      <c r="Q1065" s="3" t="str">
        <f t="shared" si="83"/>
        <v>journalism</v>
      </c>
      <c r="R1065" s="3" t="str">
        <f t="shared" si="84"/>
        <v>audio</v>
      </c>
      <c r="S1065" s="24">
        <f t="shared" si="85"/>
        <v>42583.030810185184</v>
      </c>
    </row>
    <row r="1066" spans="1:19" ht="117" x14ac:dyDescent="0.4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26">
        <f t="shared" si="82"/>
        <v>8.974444444444444</v>
      </c>
      <c r="P1066" s="3" t="s">
        <v>8282</v>
      </c>
      <c r="Q1066" s="3" t="str">
        <f t="shared" si="83"/>
        <v>games</v>
      </c>
      <c r="R1066" s="3" t="str">
        <f t="shared" si="84"/>
        <v>video games</v>
      </c>
      <c r="S1066" s="24">
        <f t="shared" si="85"/>
        <v>41417.228043981479</v>
      </c>
    </row>
    <row r="1067" spans="1:19" ht="140.4" x14ac:dyDescent="0.4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26">
        <f t="shared" si="82"/>
        <v>2.7</v>
      </c>
      <c r="P1067" s="3" t="s">
        <v>8282</v>
      </c>
      <c r="Q1067" s="3" t="str">
        <f t="shared" si="83"/>
        <v>games</v>
      </c>
      <c r="R1067" s="3" t="str">
        <f t="shared" si="84"/>
        <v>video games</v>
      </c>
      <c r="S1067" s="24">
        <f t="shared" si="85"/>
        <v>41661.381041666667</v>
      </c>
    </row>
    <row r="1068" spans="1:19" ht="117" x14ac:dyDescent="0.4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26">
        <f t="shared" si="82"/>
        <v>3.3673333333333333</v>
      </c>
      <c r="P1068" s="3" t="s">
        <v>8282</v>
      </c>
      <c r="Q1068" s="3" t="str">
        <f t="shared" si="83"/>
        <v>games</v>
      </c>
      <c r="R1068" s="3" t="str">
        <f t="shared" si="84"/>
        <v>video games</v>
      </c>
      <c r="S1068" s="24">
        <f t="shared" si="85"/>
        <v>41445.962754629625</v>
      </c>
    </row>
    <row r="1069" spans="1:19" ht="117" x14ac:dyDescent="0.4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26">
        <f t="shared" si="82"/>
        <v>26</v>
      </c>
      <c r="P1069" s="3" t="s">
        <v>8282</v>
      </c>
      <c r="Q1069" s="3" t="str">
        <f t="shared" si="83"/>
        <v>games</v>
      </c>
      <c r="R1069" s="3" t="str">
        <f t="shared" si="84"/>
        <v>video games</v>
      </c>
      <c r="S1069" s="24">
        <f t="shared" si="85"/>
        <v>41599.855682870373</v>
      </c>
    </row>
    <row r="1070" spans="1:19" ht="140.4" x14ac:dyDescent="0.4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26">
        <f t="shared" si="82"/>
        <v>0.15</v>
      </c>
      <c r="P1070" s="3" t="s">
        <v>8282</v>
      </c>
      <c r="Q1070" s="3" t="str">
        <f t="shared" si="83"/>
        <v>games</v>
      </c>
      <c r="R1070" s="3" t="str">
        <f t="shared" si="84"/>
        <v>video games</v>
      </c>
      <c r="S1070" s="24">
        <f t="shared" si="85"/>
        <v>42440.371111111112</v>
      </c>
    </row>
    <row r="1071" spans="1:19" ht="93.6" x14ac:dyDescent="0.4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26">
        <f t="shared" si="82"/>
        <v>38.636363636363633</v>
      </c>
      <c r="P1071" s="3" t="s">
        <v>8282</v>
      </c>
      <c r="Q1071" s="3" t="str">
        <f t="shared" si="83"/>
        <v>games</v>
      </c>
      <c r="R1071" s="3" t="str">
        <f t="shared" si="84"/>
        <v>video games</v>
      </c>
      <c r="S1071" s="24">
        <f t="shared" si="85"/>
        <v>41572.229849537034</v>
      </c>
    </row>
    <row r="1072" spans="1:19" ht="117" x14ac:dyDescent="0.4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26">
        <f t="shared" si="82"/>
        <v>0.70000000000000007</v>
      </c>
      <c r="P1072" s="3" t="s">
        <v>8282</v>
      </c>
      <c r="Q1072" s="3" t="str">
        <f t="shared" si="83"/>
        <v>games</v>
      </c>
      <c r="R1072" s="3" t="str">
        <f t="shared" si="84"/>
        <v>video games</v>
      </c>
      <c r="S1072" s="24">
        <f t="shared" si="85"/>
        <v>41163.011828703704</v>
      </c>
    </row>
    <row r="1073" spans="1:19" ht="117" x14ac:dyDescent="0.4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26">
        <f t="shared" si="82"/>
        <v>0</v>
      </c>
      <c r="P1073" s="3" t="s">
        <v>8282</v>
      </c>
      <c r="Q1073" s="3" t="str">
        <f t="shared" si="83"/>
        <v>games</v>
      </c>
      <c r="R1073" s="3" t="str">
        <f t="shared" si="84"/>
        <v>video games</v>
      </c>
      <c r="S1073" s="24">
        <f t="shared" si="85"/>
        <v>42295.753391203703</v>
      </c>
    </row>
    <row r="1074" spans="1:19" ht="140.4" x14ac:dyDescent="0.4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26">
        <f t="shared" si="82"/>
        <v>6.8000000000000005E-2</v>
      </c>
      <c r="P1074" s="3" t="s">
        <v>8282</v>
      </c>
      <c r="Q1074" s="3" t="str">
        <f t="shared" si="83"/>
        <v>games</v>
      </c>
      <c r="R1074" s="3" t="str">
        <f t="shared" si="84"/>
        <v>video games</v>
      </c>
      <c r="S1074" s="24">
        <f t="shared" si="85"/>
        <v>41645.832141203704</v>
      </c>
    </row>
    <row r="1075" spans="1:19" ht="93.6" x14ac:dyDescent="0.4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26">
        <f t="shared" si="82"/>
        <v>1.3333333333333335</v>
      </c>
      <c r="P1075" s="3" t="s">
        <v>8282</v>
      </c>
      <c r="Q1075" s="3" t="str">
        <f t="shared" si="83"/>
        <v>games</v>
      </c>
      <c r="R1075" s="3" t="str">
        <f t="shared" si="84"/>
        <v>video games</v>
      </c>
      <c r="S1075" s="24">
        <f t="shared" si="85"/>
        <v>40802.964594907404</v>
      </c>
    </row>
    <row r="1076" spans="1:19" ht="140.4" x14ac:dyDescent="0.4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26">
        <f t="shared" si="82"/>
        <v>6.3092592592592585</v>
      </c>
      <c r="P1076" s="3" t="s">
        <v>8282</v>
      </c>
      <c r="Q1076" s="3" t="str">
        <f t="shared" si="83"/>
        <v>games</v>
      </c>
      <c r="R1076" s="3" t="str">
        <f t="shared" si="84"/>
        <v>video games</v>
      </c>
      <c r="S1076" s="24">
        <f t="shared" si="85"/>
        <v>41613.172974537039</v>
      </c>
    </row>
    <row r="1077" spans="1:19" ht="93.6" x14ac:dyDescent="0.4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26">
        <f t="shared" si="82"/>
        <v>4.5</v>
      </c>
      <c r="P1077" s="3" t="s">
        <v>8282</v>
      </c>
      <c r="Q1077" s="3" t="str">
        <f t="shared" si="83"/>
        <v>games</v>
      </c>
      <c r="R1077" s="3" t="str">
        <f t="shared" si="84"/>
        <v>video games</v>
      </c>
      <c r="S1077" s="24">
        <f t="shared" si="85"/>
        <v>41005.904120370367</v>
      </c>
    </row>
    <row r="1078" spans="1:19" ht="117" x14ac:dyDescent="0.4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26">
        <f t="shared" si="82"/>
        <v>62.765333333333331</v>
      </c>
      <c r="P1078" s="3" t="s">
        <v>8282</v>
      </c>
      <c r="Q1078" s="3" t="str">
        <f t="shared" si="83"/>
        <v>games</v>
      </c>
      <c r="R1078" s="3" t="str">
        <f t="shared" si="84"/>
        <v>video games</v>
      </c>
      <c r="S1078" s="24">
        <f t="shared" si="85"/>
        <v>41838.377893518518</v>
      </c>
    </row>
    <row r="1079" spans="1:19" ht="117" x14ac:dyDescent="0.4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26">
        <f t="shared" si="82"/>
        <v>29.376000000000001</v>
      </c>
      <c r="P1079" s="3" t="s">
        <v>8282</v>
      </c>
      <c r="Q1079" s="3" t="str">
        <f t="shared" si="83"/>
        <v>games</v>
      </c>
      <c r="R1079" s="3" t="str">
        <f t="shared" si="84"/>
        <v>video games</v>
      </c>
      <c r="S1079" s="24">
        <f t="shared" si="85"/>
        <v>42353.16679398148</v>
      </c>
    </row>
    <row r="1080" spans="1:19" ht="140.4" x14ac:dyDescent="0.4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26">
        <f t="shared" si="82"/>
        <v>7.5</v>
      </c>
      <c r="P1080" s="3" t="s">
        <v>8282</v>
      </c>
      <c r="Q1080" s="3" t="str">
        <f t="shared" si="83"/>
        <v>games</v>
      </c>
      <c r="R1080" s="3" t="str">
        <f t="shared" si="84"/>
        <v>video games</v>
      </c>
      <c r="S1080" s="24">
        <f t="shared" si="85"/>
        <v>40701.195844907408</v>
      </c>
    </row>
    <row r="1081" spans="1:19" ht="117" x14ac:dyDescent="0.4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26">
        <f t="shared" si="82"/>
        <v>2.6076923076923078</v>
      </c>
      <c r="P1081" s="3" t="s">
        <v>8282</v>
      </c>
      <c r="Q1081" s="3" t="str">
        <f t="shared" si="83"/>
        <v>games</v>
      </c>
      <c r="R1081" s="3" t="str">
        <f t="shared" si="84"/>
        <v>video games</v>
      </c>
      <c r="S1081" s="24">
        <f t="shared" si="85"/>
        <v>42479.566388888888</v>
      </c>
    </row>
    <row r="1082" spans="1:19" ht="93.6" x14ac:dyDescent="0.4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26">
        <f t="shared" si="82"/>
        <v>9.1050000000000004</v>
      </c>
      <c r="P1082" s="3" t="s">
        <v>8282</v>
      </c>
      <c r="Q1082" s="3" t="str">
        <f t="shared" si="83"/>
        <v>games</v>
      </c>
      <c r="R1082" s="3" t="str">
        <f t="shared" si="84"/>
        <v>video games</v>
      </c>
      <c r="S1082" s="24">
        <f t="shared" si="85"/>
        <v>41740.138113425928</v>
      </c>
    </row>
    <row r="1083" spans="1:19" ht="93.6" x14ac:dyDescent="0.4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26">
        <f t="shared" si="82"/>
        <v>1.7647058823529412E-2</v>
      </c>
      <c r="P1083" s="3" t="s">
        <v>8282</v>
      </c>
      <c r="Q1083" s="3" t="str">
        <f t="shared" si="83"/>
        <v>games</v>
      </c>
      <c r="R1083" s="3" t="str">
        <f t="shared" si="84"/>
        <v>video games</v>
      </c>
      <c r="S1083" s="24">
        <f t="shared" si="85"/>
        <v>42002.926990740743</v>
      </c>
    </row>
    <row r="1084" spans="1:19" ht="93.6" x14ac:dyDescent="0.4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26">
        <f t="shared" si="82"/>
        <v>0.55999999999999994</v>
      </c>
      <c r="P1084" s="3" t="s">
        <v>8282</v>
      </c>
      <c r="Q1084" s="3" t="str">
        <f t="shared" si="83"/>
        <v>games</v>
      </c>
      <c r="R1084" s="3" t="str">
        <f t="shared" si="84"/>
        <v>video games</v>
      </c>
      <c r="S1084" s="24">
        <f t="shared" si="85"/>
        <v>41101.906111111108</v>
      </c>
    </row>
    <row r="1085" spans="1:19" ht="117" x14ac:dyDescent="0.4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26">
        <f t="shared" si="82"/>
        <v>0.82000000000000006</v>
      </c>
      <c r="P1085" s="3" t="s">
        <v>8282</v>
      </c>
      <c r="Q1085" s="3" t="str">
        <f t="shared" si="83"/>
        <v>games</v>
      </c>
      <c r="R1085" s="3" t="str">
        <f t="shared" si="84"/>
        <v>video games</v>
      </c>
      <c r="S1085" s="24">
        <f t="shared" si="85"/>
        <v>41793.659525462965</v>
      </c>
    </row>
    <row r="1086" spans="1:19" ht="46.8" x14ac:dyDescent="0.4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26">
        <f t="shared" si="82"/>
        <v>0</v>
      </c>
      <c r="P1086" s="3" t="s">
        <v>8282</v>
      </c>
      <c r="Q1086" s="3" t="str">
        <f t="shared" si="83"/>
        <v>games</v>
      </c>
      <c r="R1086" s="3" t="str">
        <f t="shared" si="84"/>
        <v>video games</v>
      </c>
      <c r="S1086" s="24">
        <f t="shared" si="85"/>
        <v>41829.912083333329</v>
      </c>
    </row>
    <row r="1087" spans="1:19" ht="93.6" x14ac:dyDescent="0.4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26">
        <f t="shared" si="82"/>
        <v>3.42</v>
      </c>
      <c r="P1087" s="3" t="s">
        <v>8282</v>
      </c>
      <c r="Q1087" s="3" t="str">
        <f t="shared" si="83"/>
        <v>games</v>
      </c>
      <c r="R1087" s="3" t="str">
        <f t="shared" si="84"/>
        <v>video games</v>
      </c>
      <c r="S1087" s="24">
        <f t="shared" si="85"/>
        <v>42413.671006944445</v>
      </c>
    </row>
    <row r="1088" spans="1:19" ht="46.8" x14ac:dyDescent="0.4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26">
        <f t="shared" si="82"/>
        <v>8.3333333333333343E-2</v>
      </c>
      <c r="P1088" s="3" t="s">
        <v>8282</v>
      </c>
      <c r="Q1088" s="3" t="str">
        <f t="shared" si="83"/>
        <v>games</v>
      </c>
      <c r="R1088" s="3" t="str">
        <f t="shared" si="84"/>
        <v>video games</v>
      </c>
      <c r="S1088" s="24">
        <f t="shared" si="85"/>
        <v>41845.866793981484</v>
      </c>
    </row>
    <row r="1089" spans="1:19" ht="117" x14ac:dyDescent="0.4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26">
        <f t="shared" si="82"/>
        <v>0</v>
      </c>
      <c r="P1089" s="3" t="s">
        <v>8282</v>
      </c>
      <c r="Q1089" s="3" t="str">
        <f t="shared" si="83"/>
        <v>games</v>
      </c>
      <c r="R1089" s="3" t="str">
        <f t="shared" si="84"/>
        <v>video games</v>
      </c>
      <c r="S1089" s="24">
        <f t="shared" si="85"/>
        <v>41775.713969907403</v>
      </c>
    </row>
    <row r="1090" spans="1:19" ht="93.6" x14ac:dyDescent="0.4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26">
        <f t="shared" ref="N1090:N1153" si="86">E1090/D1090*100</f>
        <v>14.182977777777777</v>
      </c>
      <c r="P1090" s="3" t="s">
        <v>8282</v>
      </c>
      <c r="Q1090" s="3" t="str">
        <f t="shared" si="83"/>
        <v>games</v>
      </c>
      <c r="R1090" s="3" t="str">
        <f t="shared" si="84"/>
        <v>video games</v>
      </c>
      <c r="S1090" s="24">
        <f t="shared" si="85"/>
        <v>41723.799386574072</v>
      </c>
    </row>
    <row r="1091" spans="1:19" ht="70.2" x14ac:dyDescent="0.4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26">
        <f t="shared" si="86"/>
        <v>7.8266666666666662</v>
      </c>
      <c r="P1091" s="3" t="s">
        <v>8282</v>
      </c>
      <c r="Q1091" s="3" t="str">
        <f t="shared" ref="Q1091:Q1154" si="87">LEFT(P:P,SEARCH("/",P:P,1)-1)</f>
        <v>games</v>
      </c>
      <c r="R1091" s="3" t="str">
        <f t="shared" ref="R1091:R1154" si="88">RIGHT(P:P, LEN(P:P) - FIND("/", P:P))</f>
        <v>video games</v>
      </c>
      <c r="S1091" s="24">
        <f t="shared" ref="S1091:S1154" si="89">(J1091/86400) +25569</f>
        <v>42151.189525462964</v>
      </c>
    </row>
    <row r="1092" spans="1:19" ht="140.4" x14ac:dyDescent="0.4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26">
        <f t="shared" si="86"/>
        <v>3.8464497269020695E-2</v>
      </c>
      <c r="P1092" s="3" t="s">
        <v>8282</v>
      </c>
      <c r="Q1092" s="3" t="str">
        <f t="shared" si="87"/>
        <v>games</v>
      </c>
      <c r="R1092" s="3" t="str">
        <f t="shared" si="88"/>
        <v>video games</v>
      </c>
      <c r="S1092" s="24">
        <f t="shared" si="89"/>
        <v>42123.185798611114</v>
      </c>
    </row>
    <row r="1093" spans="1:19" ht="117" x14ac:dyDescent="0.4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26">
        <f t="shared" si="86"/>
        <v>12.5</v>
      </c>
      <c r="P1093" s="3" t="s">
        <v>8282</v>
      </c>
      <c r="Q1093" s="3" t="str">
        <f t="shared" si="87"/>
        <v>games</v>
      </c>
      <c r="R1093" s="3" t="str">
        <f t="shared" si="88"/>
        <v>video games</v>
      </c>
      <c r="S1093" s="24">
        <f t="shared" si="89"/>
        <v>42440.820277777777</v>
      </c>
    </row>
    <row r="1094" spans="1:19" ht="140.4" x14ac:dyDescent="0.4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26">
        <f t="shared" si="86"/>
        <v>1.05</v>
      </c>
      <c r="P1094" s="3" t="s">
        <v>8282</v>
      </c>
      <c r="Q1094" s="3" t="str">
        <f t="shared" si="87"/>
        <v>games</v>
      </c>
      <c r="R1094" s="3" t="str">
        <f t="shared" si="88"/>
        <v>video games</v>
      </c>
      <c r="S1094" s="24">
        <f t="shared" si="89"/>
        <v>41250.025902777779</v>
      </c>
    </row>
    <row r="1095" spans="1:19" ht="117" x14ac:dyDescent="0.4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26">
        <f t="shared" si="86"/>
        <v>14.083333333333334</v>
      </c>
      <c r="P1095" s="3" t="s">
        <v>8282</v>
      </c>
      <c r="Q1095" s="3" t="str">
        <f t="shared" si="87"/>
        <v>games</v>
      </c>
      <c r="R1095" s="3" t="str">
        <f t="shared" si="88"/>
        <v>video games</v>
      </c>
      <c r="S1095" s="24">
        <f t="shared" si="89"/>
        <v>42396.973807870367</v>
      </c>
    </row>
    <row r="1096" spans="1:19" ht="117" x14ac:dyDescent="0.4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26">
        <f t="shared" si="86"/>
        <v>18.300055555555556</v>
      </c>
      <c r="P1096" s="3" t="s">
        <v>8282</v>
      </c>
      <c r="Q1096" s="3" t="str">
        <f t="shared" si="87"/>
        <v>games</v>
      </c>
      <c r="R1096" s="3" t="str">
        <f t="shared" si="88"/>
        <v>video games</v>
      </c>
      <c r="S1096" s="24">
        <f t="shared" si="89"/>
        <v>40795.71334490741</v>
      </c>
    </row>
    <row r="1097" spans="1:19" ht="117" x14ac:dyDescent="0.4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26">
        <f t="shared" si="86"/>
        <v>5.0347999999999997</v>
      </c>
      <c r="P1097" s="3" t="s">
        <v>8282</v>
      </c>
      <c r="Q1097" s="3" t="str">
        <f t="shared" si="87"/>
        <v>games</v>
      </c>
      <c r="R1097" s="3" t="str">
        <f t="shared" si="88"/>
        <v>video games</v>
      </c>
      <c r="S1097" s="24">
        <f t="shared" si="89"/>
        <v>41486.537268518521</v>
      </c>
    </row>
    <row r="1098" spans="1:19" ht="117" x14ac:dyDescent="0.4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26">
        <f t="shared" si="86"/>
        <v>17.933333333333334</v>
      </c>
      <c r="P1098" s="3" t="s">
        <v>8282</v>
      </c>
      <c r="Q1098" s="3" t="str">
        <f t="shared" si="87"/>
        <v>games</v>
      </c>
      <c r="R1098" s="3" t="str">
        <f t="shared" si="88"/>
        <v>video games</v>
      </c>
      <c r="S1098" s="24">
        <f t="shared" si="89"/>
        <v>41885.51798611111</v>
      </c>
    </row>
    <row r="1099" spans="1:19" ht="117" x14ac:dyDescent="0.4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26">
        <f t="shared" si="86"/>
        <v>4.7E-2</v>
      </c>
      <c r="P1099" s="3" t="s">
        <v>8282</v>
      </c>
      <c r="Q1099" s="3" t="str">
        <f t="shared" si="87"/>
        <v>games</v>
      </c>
      <c r="R1099" s="3" t="str">
        <f t="shared" si="88"/>
        <v>video games</v>
      </c>
      <c r="S1099" s="24">
        <f t="shared" si="89"/>
        <v>41660.792557870373</v>
      </c>
    </row>
    <row r="1100" spans="1:19" ht="70.2" x14ac:dyDescent="0.4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26">
        <f t="shared" si="86"/>
        <v>7.2120000000000006</v>
      </c>
      <c r="P1100" s="3" t="s">
        <v>8282</v>
      </c>
      <c r="Q1100" s="3" t="str">
        <f t="shared" si="87"/>
        <v>games</v>
      </c>
      <c r="R1100" s="3" t="str">
        <f t="shared" si="88"/>
        <v>video games</v>
      </c>
      <c r="S1100" s="24">
        <f t="shared" si="89"/>
        <v>41712.762673611112</v>
      </c>
    </row>
    <row r="1101" spans="1:19" ht="140.4" x14ac:dyDescent="0.4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26">
        <f t="shared" si="86"/>
        <v>0.5</v>
      </c>
      <c r="P1101" s="3" t="s">
        <v>8282</v>
      </c>
      <c r="Q1101" s="3" t="str">
        <f t="shared" si="87"/>
        <v>games</v>
      </c>
      <c r="R1101" s="3" t="str">
        <f t="shared" si="88"/>
        <v>video games</v>
      </c>
      <c r="S1101" s="24">
        <f t="shared" si="89"/>
        <v>42107.836435185185</v>
      </c>
    </row>
    <row r="1102" spans="1:19" ht="117" x14ac:dyDescent="0.4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26">
        <f t="shared" si="86"/>
        <v>2.5</v>
      </c>
      <c r="P1102" s="3" t="s">
        <v>8282</v>
      </c>
      <c r="Q1102" s="3" t="str">
        <f t="shared" si="87"/>
        <v>games</v>
      </c>
      <c r="R1102" s="3" t="str">
        <f t="shared" si="88"/>
        <v>video games</v>
      </c>
      <c r="S1102" s="24">
        <f t="shared" si="89"/>
        <v>42384.110775462963</v>
      </c>
    </row>
    <row r="1103" spans="1:19" ht="93.6" x14ac:dyDescent="0.4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26">
        <f t="shared" si="86"/>
        <v>4.1000000000000002E-2</v>
      </c>
      <c r="P1103" s="3" t="s">
        <v>8282</v>
      </c>
      <c r="Q1103" s="3" t="str">
        <f t="shared" si="87"/>
        <v>games</v>
      </c>
      <c r="R1103" s="3" t="str">
        <f t="shared" si="88"/>
        <v>video games</v>
      </c>
      <c r="S1103" s="24">
        <f t="shared" si="89"/>
        <v>42538.77243055556</v>
      </c>
    </row>
    <row r="1104" spans="1:19" ht="117" x14ac:dyDescent="0.4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26">
        <f t="shared" si="86"/>
        <v>5.3125</v>
      </c>
      <c r="P1104" s="3" t="s">
        <v>8282</v>
      </c>
      <c r="Q1104" s="3" t="str">
        <f t="shared" si="87"/>
        <v>games</v>
      </c>
      <c r="R1104" s="3" t="str">
        <f t="shared" si="88"/>
        <v>video games</v>
      </c>
      <c r="S1104" s="24">
        <f t="shared" si="89"/>
        <v>41577.045428240745</v>
      </c>
    </row>
    <row r="1105" spans="1:19" ht="117" x14ac:dyDescent="0.4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26">
        <f t="shared" si="86"/>
        <v>1.6199999999999999</v>
      </c>
      <c r="P1105" s="3" t="s">
        <v>8282</v>
      </c>
      <c r="Q1105" s="3" t="str">
        <f t="shared" si="87"/>
        <v>games</v>
      </c>
      <c r="R1105" s="3" t="str">
        <f t="shared" si="88"/>
        <v>video games</v>
      </c>
      <c r="S1105" s="24">
        <f t="shared" si="89"/>
        <v>42479.22210648148</v>
      </c>
    </row>
    <row r="1106" spans="1:19" ht="117" x14ac:dyDescent="0.4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26">
        <f t="shared" si="86"/>
        <v>4.9516666666666671</v>
      </c>
      <c r="P1106" s="3" t="s">
        <v>8282</v>
      </c>
      <c r="Q1106" s="3" t="str">
        <f t="shared" si="87"/>
        <v>games</v>
      </c>
      <c r="R1106" s="3" t="str">
        <f t="shared" si="88"/>
        <v>video games</v>
      </c>
      <c r="S1106" s="24">
        <f t="shared" si="89"/>
        <v>41771.40996527778</v>
      </c>
    </row>
    <row r="1107" spans="1:19" ht="140.4" x14ac:dyDescent="0.4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26">
        <f t="shared" si="86"/>
        <v>0.159</v>
      </c>
      <c r="P1107" s="3" t="s">
        <v>8282</v>
      </c>
      <c r="Q1107" s="3" t="str">
        <f t="shared" si="87"/>
        <v>games</v>
      </c>
      <c r="R1107" s="3" t="str">
        <f t="shared" si="88"/>
        <v>video games</v>
      </c>
      <c r="S1107" s="24">
        <f t="shared" si="89"/>
        <v>41692.135729166665</v>
      </c>
    </row>
    <row r="1108" spans="1:19" ht="117" x14ac:dyDescent="0.4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26">
        <f t="shared" si="86"/>
        <v>41.25</v>
      </c>
      <c r="P1108" s="3" t="s">
        <v>8282</v>
      </c>
      <c r="Q1108" s="3" t="str">
        <f t="shared" si="87"/>
        <v>games</v>
      </c>
      <c r="R1108" s="3" t="str">
        <f t="shared" si="88"/>
        <v>video games</v>
      </c>
      <c r="S1108" s="24">
        <f t="shared" si="89"/>
        <v>40973.740451388891</v>
      </c>
    </row>
    <row r="1109" spans="1:19" ht="117" x14ac:dyDescent="0.4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26">
        <f t="shared" si="86"/>
        <v>0</v>
      </c>
      <c r="P1109" s="3" t="s">
        <v>8282</v>
      </c>
      <c r="Q1109" s="3" t="str">
        <f t="shared" si="87"/>
        <v>games</v>
      </c>
      <c r="R1109" s="3" t="str">
        <f t="shared" si="88"/>
        <v>video games</v>
      </c>
      <c r="S1109" s="24">
        <f t="shared" si="89"/>
        <v>41813.861388888887</v>
      </c>
    </row>
    <row r="1110" spans="1:19" ht="140.4" x14ac:dyDescent="0.4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26">
        <f t="shared" si="86"/>
        <v>2.93</v>
      </c>
      <c r="P1110" s="3" t="s">
        <v>8282</v>
      </c>
      <c r="Q1110" s="3" t="str">
        <f t="shared" si="87"/>
        <v>games</v>
      </c>
      <c r="R1110" s="3" t="str">
        <f t="shared" si="88"/>
        <v>video games</v>
      </c>
      <c r="S1110" s="24">
        <f t="shared" si="89"/>
        <v>40952.636979166666</v>
      </c>
    </row>
    <row r="1111" spans="1:19" ht="140.4" x14ac:dyDescent="0.4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26">
        <f t="shared" si="86"/>
        <v>0.44999999999999996</v>
      </c>
      <c r="P1111" s="3" t="s">
        <v>8282</v>
      </c>
      <c r="Q1111" s="3" t="str">
        <f t="shared" si="87"/>
        <v>games</v>
      </c>
      <c r="R1111" s="3" t="str">
        <f t="shared" si="88"/>
        <v>video games</v>
      </c>
      <c r="S1111" s="24">
        <f t="shared" si="89"/>
        <v>42662.752199074079</v>
      </c>
    </row>
    <row r="1112" spans="1:19" ht="117" x14ac:dyDescent="0.4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26">
        <f t="shared" si="86"/>
        <v>0.51</v>
      </c>
      <c r="P1112" s="3" t="s">
        <v>8282</v>
      </c>
      <c r="Q1112" s="3" t="str">
        <f t="shared" si="87"/>
        <v>games</v>
      </c>
      <c r="R1112" s="3" t="str">
        <f t="shared" si="88"/>
        <v>video games</v>
      </c>
      <c r="S1112" s="24">
        <f t="shared" si="89"/>
        <v>41220.933124999996</v>
      </c>
    </row>
    <row r="1113" spans="1:19" ht="140.4" x14ac:dyDescent="0.4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26">
        <f t="shared" si="86"/>
        <v>0.04</v>
      </c>
      <c r="P1113" s="3" t="s">
        <v>8282</v>
      </c>
      <c r="Q1113" s="3" t="str">
        <f t="shared" si="87"/>
        <v>games</v>
      </c>
      <c r="R1113" s="3" t="str">
        <f t="shared" si="88"/>
        <v>video games</v>
      </c>
      <c r="S1113" s="24">
        <f t="shared" si="89"/>
        <v>42347.203587962962</v>
      </c>
    </row>
    <row r="1114" spans="1:19" ht="117" x14ac:dyDescent="0.4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26">
        <f t="shared" si="86"/>
        <v>35.537409090909087</v>
      </c>
      <c r="P1114" s="3" t="s">
        <v>8282</v>
      </c>
      <c r="Q1114" s="3" t="str">
        <f t="shared" si="87"/>
        <v>games</v>
      </c>
      <c r="R1114" s="3" t="str">
        <f t="shared" si="88"/>
        <v>video games</v>
      </c>
      <c r="S1114" s="24">
        <f t="shared" si="89"/>
        <v>41963.759386574078</v>
      </c>
    </row>
    <row r="1115" spans="1:19" ht="140.4" x14ac:dyDescent="0.4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26">
        <f t="shared" si="86"/>
        <v>0.5</v>
      </c>
      <c r="P1115" s="3" t="s">
        <v>8282</v>
      </c>
      <c r="Q1115" s="3" t="str">
        <f t="shared" si="87"/>
        <v>games</v>
      </c>
      <c r="R1115" s="3" t="str">
        <f t="shared" si="88"/>
        <v>video games</v>
      </c>
      <c r="S1115" s="24">
        <f t="shared" si="89"/>
        <v>41835.977083333331</v>
      </c>
    </row>
    <row r="1116" spans="1:19" ht="140.4" x14ac:dyDescent="0.4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26">
        <f t="shared" si="86"/>
        <v>0.16666666666666669</v>
      </c>
      <c r="P1116" s="3" t="s">
        <v>8282</v>
      </c>
      <c r="Q1116" s="3" t="str">
        <f t="shared" si="87"/>
        <v>games</v>
      </c>
      <c r="R1116" s="3" t="str">
        <f t="shared" si="88"/>
        <v>video games</v>
      </c>
      <c r="S1116" s="24">
        <f t="shared" si="89"/>
        <v>41526.345914351856</v>
      </c>
    </row>
    <row r="1117" spans="1:19" ht="140.4" x14ac:dyDescent="0.4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26">
        <f t="shared" si="86"/>
        <v>0.13250000000000001</v>
      </c>
      <c r="P1117" s="3" t="s">
        <v>8282</v>
      </c>
      <c r="Q1117" s="3" t="str">
        <f t="shared" si="87"/>
        <v>games</v>
      </c>
      <c r="R1117" s="3" t="str">
        <f t="shared" si="88"/>
        <v>video games</v>
      </c>
      <c r="S1117" s="24">
        <f t="shared" si="89"/>
        <v>42429.695543981477</v>
      </c>
    </row>
    <row r="1118" spans="1:19" ht="93.6" x14ac:dyDescent="0.4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26">
        <f t="shared" si="86"/>
        <v>3.5704000000000007E-2</v>
      </c>
      <c r="P1118" s="3" t="s">
        <v>8282</v>
      </c>
      <c r="Q1118" s="3" t="str">
        <f t="shared" si="87"/>
        <v>games</v>
      </c>
      <c r="R1118" s="3" t="str">
        <f t="shared" si="88"/>
        <v>video games</v>
      </c>
      <c r="S1118" s="24">
        <f t="shared" si="89"/>
        <v>41009.847314814819</v>
      </c>
    </row>
    <row r="1119" spans="1:19" ht="93.6" x14ac:dyDescent="0.4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26">
        <f t="shared" si="86"/>
        <v>8.3000000000000007</v>
      </c>
      <c r="P1119" s="3" t="s">
        <v>8282</v>
      </c>
      <c r="Q1119" s="3" t="str">
        <f t="shared" si="87"/>
        <v>games</v>
      </c>
      <c r="R1119" s="3" t="str">
        <f t="shared" si="88"/>
        <v>video games</v>
      </c>
      <c r="S1119" s="24">
        <f t="shared" si="89"/>
        <v>42333.598530092597</v>
      </c>
    </row>
    <row r="1120" spans="1:19" ht="117" x14ac:dyDescent="0.4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26">
        <f t="shared" si="86"/>
        <v>2.4222222222222221</v>
      </c>
      <c r="P1120" s="3" t="s">
        <v>8282</v>
      </c>
      <c r="Q1120" s="3" t="str">
        <f t="shared" si="87"/>
        <v>games</v>
      </c>
      <c r="R1120" s="3" t="str">
        <f t="shared" si="88"/>
        <v>video games</v>
      </c>
      <c r="S1120" s="24">
        <f t="shared" si="89"/>
        <v>41704.16642361111</v>
      </c>
    </row>
    <row r="1121" spans="1:19" ht="117" x14ac:dyDescent="0.4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26">
        <f t="shared" si="86"/>
        <v>0.23809523809523811</v>
      </c>
      <c r="P1121" s="3" t="s">
        <v>8282</v>
      </c>
      <c r="Q1121" s="3" t="str">
        <f t="shared" si="87"/>
        <v>games</v>
      </c>
      <c r="R1121" s="3" t="str">
        <f t="shared" si="88"/>
        <v>video games</v>
      </c>
      <c r="S1121" s="24">
        <f t="shared" si="89"/>
        <v>41722.792407407411</v>
      </c>
    </row>
    <row r="1122" spans="1:19" ht="93.6" x14ac:dyDescent="0.4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26">
        <f t="shared" si="86"/>
        <v>0</v>
      </c>
      <c r="P1122" s="3" t="s">
        <v>8282</v>
      </c>
      <c r="Q1122" s="3" t="str">
        <f t="shared" si="87"/>
        <v>games</v>
      </c>
      <c r="R1122" s="3" t="str">
        <f t="shared" si="88"/>
        <v>video games</v>
      </c>
      <c r="S1122" s="24">
        <f t="shared" si="89"/>
        <v>40799.872685185182</v>
      </c>
    </row>
    <row r="1123" spans="1:19" ht="93.6" x14ac:dyDescent="0.4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26">
        <f t="shared" si="86"/>
        <v>1.1599999999999999E-2</v>
      </c>
      <c r="P1123" s="3" t="s">
        <v>8282</v>
      </c>
      <c r="Q1123" s="3" t="str">
        <f t="shared" si="87"/>
        <v>games</v>
      </c>
      <c r="R1123" s="3" t="str">
        <f t="shared" si="88"/>
        <v>video games</v>
      </c>
      <c r="S1123" s="24">
        <f t="shared" si="89"/>
        <v>42412.934212962966</v>
      </c>
    </row>
    <row r="1124" spans="1:19" ht="140.4" x14ac:dyDescent="0.4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26">
        <f t="shared" si="86"/>
        <v>0</v>
      </c>
      <c r="P1124" s="3" t="s">
        <v>8282</v>
      </c>
      <c r="Q1124" s="3" t="str">
        <f t="shared" si="87"/>
        <v>games</v>
      </c>
      <c r="R1124" s="3" t="str">
        <f t="shared" si="88"/>
        <v>video games</v>
      </c>
      <c r="S1124" s="24">
        <f t="shared" si="89"/>
        <v>41410.703993055555</v>
      </c>
    </row>
    <row r="1125" spans="1:19" ht="117" x14ac:dyDescent="0.4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26">
        <f t="shared" si="86"/>
        <v>0.22</v>
      </c>
      <c r="P1125" s="3" t="s">
        <v>8282</v>
      </c>
      <c r="Q1125" s="3" t="str">
        <f t="shared" si="87"/>
        <v>games</v>
      </c>
      <c r="R1125" s="3" t="str">
        <f t="shared" si="88"/>
        <v>video games</v>
      </c>
      <c r="S1125" s="24">
        <f t="shared" si="89"/>
        <v>41718.5237037037</v>
      </c>
    </row>
    <row r="1126" spans="1:19" ht="117" x14ac:dyDescent="0.4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26">
        <f t="shared" si="86"/>
        <v>0.47222222222222221</v>
      </c>
      <c r="P1126" s="3" t="s">
        <v>8283</v>
      </c>
      <c r="Q1126" s="3" t="str">
        <f t="shared" si="87"/>
        <v>games</v>
      </c>
      <c r="R1126" s="3" t="str">
        <f t="shared" si="88"/>
        <v>mobile games</v>
      </c>
      <c r="S1126" s="24">
        <f t="shared" si="89"/>
        <v>42094.667256944449</v>
      </c>
    </row>
    <row r="1127" spans="1:19" ht="117" x14ac:dyDescent="0.4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26">
        <f t="shared" si="86"/>
        <v>0</v>
      </c>
      <c r="P1127" s="3" t="s">
        <v>8283</v>
      </c>
      <c r="Q1127" s="3" t="str">
        <f t="shared" si="87"/>
        <v>games</v>
      </c>
      <c r="R1127" s="3" t="str">
        <f t="shared" si="88"/>
        <v>mobile games</v>
      </c>
      <c r="S1127" s="24">
        <f t="shared" si="89"/>
        <v>42212.624189814815</v>
      </c>
    </row>
    <row r="1128" spans="1:19" ht="93.6" x14ac:dyDescent="0.4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26">
        <f t="shared" si="86"/>
        <v>0.5</v>
      </c>
      <c r="P1128" s="3" t="s">
        <v>8283</v>
      </c>
      <c r="Q1128" s="3" t="str">
        <f t="shared" si="87"/>
        <v>games</v>
      </c>
      <c r="R1128" s="3" t="str">
        <f t="shared" si="88"/>
        <v>mobile games</v>
      </c>
      <c r="S1128" s="24">
        <f t="shared" si="89"/>
        <v>42535.327476851853</v>
      </c>
    </row>
    <row r="1129" spans="1:19" ht="140.4" x14ac:dyDescent="0.4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26">
        <f t="shared" si="86"/>
        <v>1.6714285714285713</v>
      </c>
      <c r="P1129" s="3" t="s">
        <v>8283</v>
      </c>
      <c r="Q1129" s="3" t="str">
        <f t="shared" si="87"/>
        <v>games</v>
      </c>
      <c r="R1129" s="3" t="str">
        <f t="shared" si="88"/>
        <v>mobile games</v>
      </c>
      <c r="S1129" s="24">
        <f t="shared" si="89"/>
        <v>41926.854166666664</v>
      </c>
    </row>
    <row r="1130" spans="1:19" x14ac:dyDescent="0.4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26">
        <f t="shared" si="86"/>
        <v>0.1</v>
      </c>
      <c r="P1130" s="3" t="s">
        <v>8283</v>
      </c>
      <c r="Q1130" s="3" t="str">
        <f t="shared" si="87"/>
        <v>games</v>
      </c>
      <c r="R1130" s="3" t="str">
        <f t="shared" si="88"/>
        <v>mobile games</v>
      </c>
      <c r="S1130" s="24">
        <f t="shared" si="89"/>
        <v>41828.649502314816</v>
      </c>
    </row>
    <row r="1131" spans="1:19" ht="117" x14ac:dyDescent="0.4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26">
        <f t="shared" si="86"/>
        <v>0.105</v>
      </c>
      <c r="P1131" s="3" t="s">
        <v>8283</v>
      </c>
      <c r="Q1131" s="3" t="str">
        <f t="shared" si="87"/>
        <v>games</v>
      </c>
      <c r="R1131" s="3" t="str">
        <f t="shared" si="88"/>
        <v>mobile games</v>
      </c>
      <c r="S1131" s="24">
        <f t="shared" si="89"/>
        <v>42496.264965277776</v>
      </c>
    </row>
    <row r="1132" spans="1:19" ht="117" x14ac:dyDescent="0.4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26">
        <f t="shared" si="86"/>
        <v>0.22</v>
      </c>
      <c r="P1132" s="3" t="s">
        <v>8283</v>
      </c>
      <c r="Q1132" s="3" t="str">
        <f t="shared" si="87"/>
        <v>games</v>
      </c>
      <c r="R1132" s="3" t="str">
        <f t="shared" si="88"/>
        <v>mobile games</v>
      </c>
      <c r="S1132" s="24">
        <f t="shared" si="89"/>
        <v>41908.996527777781</v>
      </c>
    </row>
    <row r="1133" spans="1:19" ht="117" x14ac:dyDescent="0.4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26">
        <f t="shared" si="86"/>
        <v>0</v>
      </c>
      <c r="P1133" s="3" t="s">
        <v>8283</v>
      </c>
      <c r="Q1133" s="3" t="str">
        <f t="shared" si="87"/>
        <v>games</v>
      </c>
      <c r="R1133" s="3" t="str">
        <f t="shared" si="88"/>
        <v>mobile games</v>
      </c>
      <c r="S1133" s="24">
        <f t="shared" si="89"/>
        <v>42332.908194444448</v>
      </c>
    </row>
    <row r="1134" spans="1:19" ht="117" x14ac:dyDescent="0.4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26">
        <f t="shared" si="86"/>
        <v>14.38</v>
      </c>
      <c r="P1134" s="3" t="s">
        <v>8283</v>
      </c>
      <c r="Q1134" s="3" t="str">
        <f t="shared" si="87"/>
        <v>games</v>
      </c>
      <c r="R1134" s="3" t="str">
        <f t="shared" si="88"/>
        <v>mobile games</v>
      </c>
      <c r="S1134" s="24">
        <f t="shared" si="89"/>
        <v>42706.115405092598</v>
      </c>
    </row>
    <row r="1135" spans="1:19" ht="117" x14ac:dyDescent="0.4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26">
        <f t="shared" si="86"/>
        <v>0.66666666666666674</v>
      </c>
      <c r="P1135" s="3" t="s">
        <v>8283</v>
      </c>
      <c r="Q1135" s="3" t="str">
        <f t="shared" si="87"/>
        <v>games</v>
      </c>
      <c r="R1135" s="3" t="str">
        <f t="shared" si="88"/>
        <v>mobile games</v>
      </c>
      <c r="S1135" s="24">
        <f t="shared" si="89"/>
        <v>41821.407187500001</v>
      </c>
    </row>
    <row r="1136" spans="1:19" ht="93.6" x14ac:dyDescent="0.4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26">
        <f t="shared" si="86"/>
        <v>4.0000000000000001E-3</v>
      </c>
      <c r="P1136" s="3" t="s">
        <v>8283</v>
      </c>
      <c r="Q1136" s="3" t="str">
        <f t="shared" si="87"/>
        <v>games</v>
      </c>
      <c r="R1136" s="3" t="str">
        <f t="shared" si="88"/>
        <v>mobile games</v>
      </c>
      <c r="S1136" s="24">
        <f t="shared" si="89"/>
        <v>41958.285046296296</v>
      </c>
    </row>
    <row r="1137" spans="1:19" ht="140.4" x14ac:dyDescent="0.4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26">
        <f t="shared" si="86"/>
        <v>5</v>
      </c>
      <c r="P1137" s="3" t="s">
        <v>8283</v>
      </c>
      <c r="Q1137" s="3" t="str">
        <f t="shared" si="87"/>
        <v>games</v>
      </c>
      <c r="R1137" s="3" t="str">
        <f t="shared" si="88"/>
        <v>mobile games</v>
      </c>
      <c r="S1137" s="24">
        <f t="shared" si="89"/>
        <v>42558.98951388889</v>
      </c>
    </row>
    <row r="1138" spans="1:19" ht="117" x14ac:dyDescent="0.4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26">
        <f t="shared" si="86"/>
        <v>6.4439140811455857</v>
      </c>
      <c r="P1138" s="3" t="s">
        <v>8283</v>
      </c>
      <c r="Q1138" s="3" t="str">
        <f t="shared" si="87"/>
        <v>games</v>
      </c>
      <c r="R1138" s="3" t="str">
        <f t="shared" si="88"/>
        <v>mobile games</v>
      </c>
      <c r="S1138" s="24">
        <f t="shared" si="89"/>
        <v>42327.671631944446</v>
      </c>
    </row>
    <row r="1139" spans="1:19" ht="117" x14ac:dyDescent="0.4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26">
        <f t="shared" si="86"/>
        <v>39.5</v>
      </c>
      <c r="P1139" s="3" t="s">
        <v>8283</v>
      </c>
      <c r="Q1139" s="3" t="str">
        <f t="shared" si="87"/>
        <v>games</v>
      </c>
      <c r="R1139" s="3" t="str">
        <f t="shared" si="88"/>
        <v>mobile games</v>
      </c>
      <c r="S1139" s="24">
        <f t="shared" si="89"/>
        <v>42453.819687499999</v>
      </c>
    </row>
    <row r="1140" spans="1:19" ht="117" x14ac:dyDescent="0.4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26">
        <f t="shared" si="86"/>
        <v>0.35714285714285715</v>
      </c>
      <c r="P1140" s="3" t="s">
        <v>8283</v>
      </c>
      <c r="Q1140" s="3" t="str">
        <f t="shared" si="87"/>
        <v>games</v>
      </c>
      <c r="R1140" s="3" t="str">
        <f t="shared" si="88"/>
        <v>mobile games</v>
      </c>
      <c r="S1140" s="24">
        <f t="shared" si="89"/>
        <v>42736.9066087963</v>
      </c>
    </row>
    <row r="1141" spans="1:19" ht="117" x14ac:dyDescent="0.4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26">
        <f t="shared" si="86"/>
        <v>6.25E-2</v>
      </c>
      <c r="P1141" s="3" t="s">
        <v>8283</v>
      </c>
      <c r="Q1141" s="3" t="str">
        <f t="shared" si="87"/>
        <v>games</v>
      </c>
      <c r="R1141" s="3" t="str">
        <f t="shared" si="88"/>
        <v>mobile games</v>
      </c>
      <c r="S1141" s="24">
        <f t="shared" si="89"/>
        <v>41975.34752314815</v>
      </c>
    </row>
    <row r="1142" spans="1:19" ht="117" x14ac:dyDescent="0.4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26">
        <f t="shared" si="86"/>
        <v>0</v>
      </c>
      <c r="P1142" s="3" t="s">
        <v>8283</v>
      </c>
      <c r="Q1142" s="3" t="str">
        <f t="shared" si="87"/>
        <v>games</v>
      </c>
      <c r="R1142" s="3" t="str">
        <f t="shared" si="88"/>
        <v>mobile games</v>
      </c>
      <c r="S1142" s="24">
        <f t="shared" si="89"/>
        <v>42192.462048611109</v>
      </c>
    </row>
    <row r="1143" spans="1:19" ht="46.8" x14ac:dyDescent="0.4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26">
        <f t="shared" si="86"/>
        <v>0</v>
      </c>
      <c r="P1143" s="3" t="s">
        <v>8283</v>
      </c>
      <c r="Q1143" s="3" t="str">
        <f t="shared" si="87"/>
        <v>games</v>
      </c>
      <c r="R1143" s="3" t="str">
        <f t="shared" si="88"/>
        <v>mobile games</v>
      </c>
      <c r="S1143" s="24">
        <f t="shared" si="89"/>
        <v>42164.699652777781</v>
      </c>
    </row>
    <row r="1144" spans="1:19" ht="117" x14ac:dyDescent="0.4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26">
        <f t="shared" si="86"/>
        <v>0</v>
      </c>
      <c r="P1144" s="3" t="s">
        <v>8283</v>
      </c>
      <c r="Q1144" s="3" t="str">
        <f t="shared" si="87"/>
        <v>games</v>
      </c>
      <c r="R1144" s="3" t="str">
        <f t="shared" si="88"/>
        <v>mobile games</v>
      </c>
      <c r="S1144" s="24">
        <f t="shared" si="89"/>
        <v>42022.006099537037</v>
      </c>
    </row>
    <row r="1145" spans="1:19" ht="140.4" x14ac:dyDescent="0.4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26">
        <f t="shared" si="86"/>
        <v>0.41333333333333333</v>
      </c>
      <c r="P1145" s="3" t="s">
        <v>8283</v>
      </c>
      <c r="Q1145" s="3" t="str">
        <f t="shared" si="87"/>
        <v>games</v>
      </c>
      <c r="R1145" s="3" t="str">
        <f t="shared" si="88"/>
        <v>mobile games</v>
      </c>
      <c r="S1145" s="24">
        <f t="shared" si="89"/>
        <v>42325.19358796296</v>
      </c>
    </row>
    <row r="1146" spans="1:19" ht="93.6" x14ac:dyDescent="0.4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26">
        <f t="shared" si="86"/>
        <v>0</v>
      </c>
      <c r="P1146" s="3" t="s">
        <v>8284</v>
      </c>
      <c r="Q1146" s="3" t="str">
        <f t="shared" si="87"/>
        <v>food</v>
      </c>
      <c r="R1146" s="3" t="str">
        <f t="shared" si="88"/>
        <v>food trucks</v>
      </c>
      <c r="S1146" s="24">
        <f t="shared" si="89"/>
        <v>42093.181944444441</v>
      </c>
    </row>
    <row r="1147" spans="1:19" ht="93.6" x14ac:dyDescent="0.4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26">
        <f t="shared" si="86"/>
        <v>0.125</v>
      </c>
      <c r="P1147" s="3" t="s">
        <v>8284</v>
      </c>
      <c r="Q1147" s="3" t="str">
        <f t="shared" si="87"/>
        <v>food</v>
      </c>
      <c r="R1147" s="3" t="str">
        <f t="shared" si="88"/>
        <v>food trucks</v>
      </c>
      <c r="S1147" s="24">
        <f t="shared" si="89"/>
        <v>41854.74759259259</v>
      </c>
    </row>
    <row r="1148" spans="1:19" ht="93.6" x14ac:dyDescent="0.4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26">
        <f t="shared" si="86"/>
        <v>8.8333333333333339</v>
      </c>
      <c r="P1148" s="3" t="s">
        <v>8284</v>
      </c>
      <c r="Q1148" s="3" t="str">
        <f t="shared" si="87"/>
        <v>food</v>
      </c>
      <c r="R1148" s="3" t="str">
        <f t="shared" si="88"/>
        <v>food trucks</v>
      </c>
      <c r="S1148" s="24">
        <f t="shared" si="89"/>
        <v>41723.9533912037</v>
      </c>
    </row>
    <row r="1149" spans="1:19" ht="117" x14ac:dyDescent="0.4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26">
        <f t="shared" si="86"/>
        <v>0</v>
      </c>
      <c r="P1149" s="3" t="s">
        <v>8284</v>
      </c>
      <c r="Q1149" s="3" t="str">
        <f t="shared" si="87"/>
        <v>food</v>
      </c>
      <c r="R1149" s="3" t="str">
        <f t="shared" si="88"/>
        <v>food trucks</v>
      </c>
      <c r="S1149" s="24">
        <f t="shared" si="89"/>
        <v>41871.972025462965</v>
      </c>
    </row>
    <row r="1150" spans="1:19" ht="70.2" x14ac:dyDescent="0.4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26">
        <f t="shared" si="86"/>
        <v>0.48666666666666669</v>
      </c>
      <c r="P1150" s="3" t="s">
        <v>8284</v>
      </c>
      <c r="Q1150" s="3" t="str">
        <f t="shared" si="87"/>
        <v>food</v>
      </c>
      <c r="R1150" s="3" t="str">
        <f t="shared" si="88"/>
        <v>food trucks</v>
      </c>
      <c r="S1150" s="24">
        <f t="shared" si="89"/>
        <v>42675.171076388884</v>
      </c>
    </row>
    <row r="1151" spans="1:19" ht="70.2" x14ac:dyDescent="0.4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26">
        <f t="shared" si="86"/>
        <v>0.15</v>
      </c>
      <c r="P1151" s="3" t="s">
        <v>8284</v>
      </c>
      <c r="Q1151" s="3" t="str">
        <f t="shared" si="87"/>
        <v>food</v>
      </c>
      <c r="R1151" s="3" t="str">
        <f t="shared" si="88"/>
        <v>food trucks</v>
      </c>
      <c r="S1151" s="24">
        <f t="shared" si="89"/>
        <v>42507.71025462963</v>
      </c>
    </row>
    <row r="1152" spans="1:19" ht="70.2" x14ac:dyDescent="0.4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26">
        <f t="shared" si="86"/>
        <v>10.08</v>
      </c>
      <c r="P1152" s="3" t="s">
        <v>8284</v>
      </c>
      <c r="Q1152" s="3" t="str">
        <f t="shared" si="87"/>
        <v>food</v>
      </c>
      <c r="R1152" s="3" t="str">
        <f t="shared" si="88"/>
        <v>food trucks</v>
      </c>
      <c r="S1152" s="24">
        <f t="shared" si="89"/>
        <v>42317.954571759255</v>
      </c>
    </row>
    <row r="1153" spans="1:19" ht="140.4" x14ac:dyDescent="0.4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26">
        <f t="shared" si="86"/>
        <v>0</v>
      </c>
      <c r="P1153" s="3" t="s">
        <v>8284</v>
      </c>
      <c r="Q1153" s="3" t="str">
        <f t="shared" si="87"/>
        <v>food</v>
      </c>
      <c r="R1153" s="3" t="str">
        <f t="shared" si="88"/>
        <v>food trucks</v>
      </c>
      <c r="S1153" s="24">
        <f t="shared" si="89"/>
        <v>42224.102581018524</v>
      </c>
    </row>
    <row r="1154" spans="1:19" ht="46.8" x14ac:dyDescent="0.4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26">
        <f t="shared" ref="N1154:N1217" si="90">E1154/D1154*100</f>
        <v>5.6937500000000005</v>
      </c>
      <c r="P1154" s="3" t="s">
        <v>8284</v>
      </c>
      <c r="Q1154" s="3" t="str">
        <f t="shared" si="87"/>
        <v>food</v>
      </c>
      <c r="R1154" s="3" t="str">
        <f t="shared" si="88"/>
        <v>food trucks</v>
      </c>
      <c r="S1154" s="24">
        <f t="shared" si="89"/>
        <v>42109.709629629629</v>
      </c>
    </row>
    <row r="1155" spans="1:19" ht="70.2" x14ac:dyDescent="0.4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26">
        <f t="shared" si="90"/>
        <v>0.625</v>
      </c>
      <c r="P1155" s="3" t="s">
        <v>8284</v>
      </c>
      <c r="Q1155" s="3" t="str">
        <f t="shared" ref="Q1155:Q1218" si="91">LEFT(P:P,SEARCH("/",P:P,1)-1)</f>
        <v>food</v>
      </c>
      <c r="R1155" s="3" t="str">
        <f t="shared" ref="R1155:R1218" si="92">RIGHT(P:P, LEN(P:P) - FIND("/", P:P))</f>
        <v>food trucks</v>
      </c>
      <c r="S1155" s="24">
        <f t="shared" ref="S1155:S1218" si="93">(J1155/86400) +25569</f>
        <v>42143.714178240742</v>
      </c>
    </row>
    <row r="1156" spans="1:19" ht="117" x14ac:dyDescent="0.4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26">
        <f t="shared" si="90"/>
        <v>6.5</v>
      </c>
      <c r="P1156" s="3" t="s">
        <v>8284</v>
      </c>
      <c r="Q1156" s="3" t="str">
        <f t="shared" si="91"/>
        <v>food</v>
      </c>
      <c r="R1156" s="3" t="str">
        <f t="shared" si="92"/>
        <v>food trucks</v>
      </c>
      <c r="S1156" s="24">
        <f t="shared" si="93"/>
        <v>42223.108865740738</v>
      </c>
    </row>
    <row r="1157" spans="1:19" ht="117" x14ac:dyDescent="0.4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26">
        <f t="shared" si="90"/>
        <v>0.752</v>
      </c>
      <c r="P1157" s="3" t="s">
        <v>8284</v>
      </c>
      <c r="Q1157" s="3" t="str">
        <f t="shared" si="91"/>
        <v>food</v>
      </c>
      <c r="R1157" s="3" t="str">
        <f t="shared" si="92"/>
        <v>food trucks</v>
      </c>
      <c r="S1157" s="24">
        <f t="shared" si="93"/>
        <v>41835.763981481483</v>
      </c>
    </row>
    <row r="1158" spans="1:19" ht="117" x14ac:dyDescent="0.4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26">
        <f t="shared" si="90"/>
        <v>0</v>
      </c>
      <c r="P1158" s="3" t="s">
        <v>8284</v>
      </c>
      <c r="Q1158" s="3" t="str">
        <f t="shared" si="91"/>
        <v>food</v>
      </c>
      <c r="R1158" s="3" t="str">
        <f t="shared" si="92"/>
        <v>food trucks</v>
      </c>
      <c r="S1158" s="24">
        <f t="shared" si="93"/>
        <v>42029.07131944444</v>
      </c>
    </row>
    <row r="1159" spans="1:19" ht="140.4" x14ac:dyDescent="0.4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26">
        <f t="shared" si="90"/>
        <v>1.51</v>
      </c>
      <c r="P1159" s="3" t="s">
        <v>8284</v>
      </c>
      <c r="Q1159" s="3" t="str">
        <f t="shared" si="91"/>
        <v>food</v>
      </c>
      <c r="R1159" s="3" t="str">
        <f t="shared" si="92"/>
        <v>food trucks</v>
      </c>
      <c r="S1159" s="24">
        <f t="shared" si="93"/>
        <v>41918.628240740742</v>
      </c>
    </row>
    <row r="1160" spans="1:19" ht="117" x14ac:dyDescent="0.4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26">
        <f t="shared" si="90"/>
        <v>0.46666666666666673</v>
      </c>
      <c r="P1160" s="3" t="s">
        <v>8284</v>
      </c>
      <c r="Q1160" s="3" t="str">
        <f t="shared" si="91"/>
        <v>food</v>
      </c>
      <c r="R1160" s="3" t="str">
        <f t="shared" si="92"/>
        <v>food trucks</v>
      </c>
      <c r="S1160" s="24">
        <f t="shared" si="93"/>
        <v>41952.09175925926</v>
      </c>
    </row>
    <row r="1161" spans="1:19" ht="117" x14ac:dyDescent="0.4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26">
        <f t="shared" si="90"/>
        <v>0</v>
      </c>
      <c r="P1161" s="3" t="s">
        <v>8284</v>
      </c>
      <c r="Q1161" s="3" t="str">
        <f t="shared" si="91"/>
        <v>food</v>
      </c>
      <c r="R1161" s="3" t="str">
        <f t="shared" si="92"/>
        <v>food trucks</v>
      </c>
      <c r="S1161" s="24">
        <f t="shared" si="93"/>
        <v>42154.726446759261</v>
      </c>
    </row>
    <row r="1162" spans="1:19" ht="117" x14ac:dyDescent="0.4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26">
        <f t="shared" si="90"/>
        <v>3.85</v>
      </c>
      <c r="P1162" s="3" t="s">
        <v>8284</v>
      </c>
      <c r="Q1162" s="3" t="str">
        <f t="shared" si="91"/>
        <v>food</v>
      </c>
      <c r="R1162" s="3" t="str">
        <f t="shared" si="92"/>
        <v>food trucks</v>
      </c>
      <c r="S1162" s="24">
        <f t="shared" si="93"/>
        <v>42061.154930555553</v>
      </c>
    </row>
    <row r="1163" spans="1:19" ht="117" x14ac:dyDescent="0.4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26">
        <f t="shared" si="90"/>
        <v>0</v>
      </c>
      <c r="P1163" s="3" t="s">
        <v>8284</v>
      </c>
      <c r="Q1163" s="3" t="str">
        <f t="shared" si="91"/>
        <v>food</v>
      </c>
      <c r="R1163" s="3" t="str">
        <f t="shared" si="92"/>
        <v>food trucks</v>
      </c>
      <c r="S1163" s="24">
        <f t="shared" si="93"/>
        <v>42122.629502314812</v>
      </c>
    </row>
    <row r="1164" spans="1:19" ht="140.4" x14ac:dyDescent="0.4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26">
        <f t="shared" si="90"/>
        <v>5.8333333333333341E-2</v>
      </c>
      <c r="P1164" s="3" t="s">
        <v>8284</v>
      </c>
      <c r="Q1164" s="3" t="str">
        <f t="shared" si="91"/>
        <v>food</v>
      </c>
      <c r="R1164" s="3" t="str">
        <f t="shared" si="92"/>
        <v>food trucks</v>
      </c>
      <c r="S1164" s="24">
        <f t="shared" si="93"/>
        <v>41876.683611111112</v>
      </c>
    </row>
    <row r="1165" spans="1:19" ht="117" x14ac:dyDescent="0.4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26">
        <f t="shared" si="90"/>
        <v>0</v>
      </c>
      <c r="P1165" s="3" t="s">
        <v>8284</v>
      </c>
      <c r="Q1165" s="3" t="str">
        <f t="shared" si="91"/>
        <v>food</v>
      </c>
      <c r="R1165" s="3" t="str">
        <f t="shared" si="92"/>
        <v>food trucks</v>
      </c>
      <c r="S1165" s="24">
        <f t="shared" si="93"/>
        <v>41830.723611111112</v>
      </c>
    </row>
    <row r="1166" spans="1:19" ht="163.80000000000001" x14ac:dyDescent="0.4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26">
        <f t="shared" si="90"/>
        <v>0</v>
      </c>
      <c r="P1166" s="3" t="s">
        <v>8284</v>
      </c>
      <c r="Q1166" s="3" t="str">
        <f t="shared" si="91"/>
        <v>food</v>
      </c>
      <c r="R1166" s="3" t="str">
        <f t="shared" si="92"/>
        <v>food trucks</v>
      </c>
      <c r="S1166" s="24">
        <f t="shared" si="93"/>
        <v>42509.724328703705</v>
      </c>
    </row>
    <row r="1167" spans="1:19" ht="140.4" x14ac:dyDescent="0.4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26">
        <f t="shared" si="90"/>
        <v>20.705000000000002</v>
      </c>
      <c r="P1167" s="3" t="s">
        <v>8284</v>
      </c>
      <c r="Q1167" s="3" t="str">
        <f t="shared" si="91"/>
        <v>food</v>
      </c>
      <c r="R1167" s="3" t="str">
        <f t="shared" si="92"/>
        <v>food trucks</v>
      </c>
      <c r="S1167" s="24">
        <f t="shared" si="93"/>
        <v>41792.214467592596</v>
      </c>
    </row>
    <row r="1168" spans="1:19" ht="140.4" x14ac:dyDescent="0.4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26">
        <f t="shared" si="90"/>
        <v>19.139999999999997</v>
      </c>
      <c r="P1168" s="3" t="s">
        <v>8284</v>
      </c>
      <c r="Q1168" s="3" t="str">
        <f t="shared" si="91"/>
        <v>food</v>
      </c>
      <c r="R1168" s="3" t="str">
        <f t="shared" si="92"/>
        <v>food trucks</v>
      </c>
      <c r="S1168" s="24">
        <f t="shared" si="93"/>
        <v>42150.485439814816</v>
      </c>
    </row>
    <row r="1169" spans="1:19" ht="93.6" x14ac:dyDescent="0.4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26">
        <f t="shared" si="90"/>
        <v>1.6316666666666666</v>
      </c>
      <c r="P1169" s="3" t="s">
        <v>8284</v>
      </c>
      <c r="Q1169" s="3" t="str">
        <f t="shared" si="91"/>
        <v>food</v>
      </c>
      <c r="R1169" s="3" t="str">
        <f t="shared" si="92"/>
        <v>food trucks</v>
      </c>
      <c r="S1169" s="24">
        <f t="shared" si="93"/>
        <v>41863.734895833331</v>
      </c>
    </row>
    <row r="1170" spans="1:19" ht="117" x14ac:dyDescent="0.4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26">
        <f t="shared" si="90"/>
        <v>5.6666666666666661</v>
      </c>
      <c r="P1170" s="3" t="s">
        <v>8284</v>
      </c>
      <c r="Q1170" s="3" t="str">
        <f t="shared" si="91"/>
        <v>food</v>
      </c>
      <c r="R1170" s="3" t="str">
        <f t="shared" si="92"/>
        <v>food trucks</v>
      </c>
      <c r="S1170" s="24">
        <f t="shared" si="93"/>
        <v>42605.053993055553</v>
      </c>
    </row>
    <row r="1171" spans="1:19" ht="117" x14ac:dyDescent="0.4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26">
        <f t="shared" si="90"/>
        <v>0.16999999999999998</v>
      </c>
      <c r="P1171" s="3" t="s">
        <v>8284</v>
      </c>
      <c r="Q1171" s="3" t="str">
        <f t="shared" si="91"/>
        <v>food</v>
      </c>
      <c r="R1171" s="3" t="str">
        <f t="shared" si="92"/>
        <v>food trucks</v>
      </c>
      <c r="S1171" s="24">
        <f t="shared" si="93"/>
        <v>42027.353738425925</v>
      </c>
    </row>
    <row r="1172" spans="1:19" ht="117" x14ac:dyDescent="0.4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26">
        <f t="shared" si="90"/>
        <v>0.4</v>
      </c>
      <c r="P1172" s="3" t="s">
        <v>8284</v>
      </c>
      <c r="Q1172" s="3" t="str">
        <f t="shared" si="91"/>
        <v>food</v>
      </c>
      <c r="R1172" s="3" t="str">
        <f t="shared" si="92"/>
        <v>food trucks</v>
      </c>
      <c r="S1172" s="24">
        <f t="shared" si="93"/>
        <v>42124.893182870372</v>
      </c>
    </row>
    <row r="1173" spans="1:19" ht="93.6" x14ac:dyDescent="0.4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26">
        <f t="shared" si="90"/>
        <v>0.1</v>
      </c>
      <c r="P1173" s="3" t="s">
        <v>8284</v>
      </c>
      <c r="Q1173" s="3" t="str">
        <f t="shared" si="91"/>
        <v>food</v>
      </c>
      <c r="R1173" s="3" t="str">
        <f t="shared" si="92"/>
        <v>food trucks</v>
      </c>
      <c r="S1173" s="24">
        <f t="shared" si="93"/>
        <v>41938.804710648146</v>
      </c>
    </row>
    <row r="1174" spans="1:19" ht="46.8" x14ac:dyDescent="0.4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26">
        <f t="shared" si="90"/>
        <v>0</v>
      </c>
      <c r="P1174" s="3" t="s">
        <v>8284</v>
      </c>
      <c r="Q1174" s="3" t="str">
        <f t="shared" si="91"/>
        <v>food</v>
      </c>
      <c r="R1174" s="3" t="str">
        <f t="shared" si="92"/>
        <v>food trucks</v>
      </c>
      <c r="S1174" s="24">
        <f t="shared" si="93"/>
        <v>41841.682314814811</v>
      </c>
    </row>
    <row r="1175" spans="1:19" ht="140.4" x14ac:dyDescent="0.4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26">
        <f t="shared" si="90"/>
        <v>2.4E-2</v>
      </c>
      <c r="P1175" s="3" t="s">
        <v>8284</v>
      </c>
      <c r="Q1175" s="3" t="str">
        <f t="shared" si="91"/>
        <v>food</v>
      </c>
      <c r="R1175" s="3" t="str">
        <f t="shared" si="92"/>
        <v>food trucks</v>
      </c>
      <c r="S1175" s="24">
        <f t="shared" si="93"/>
        <v>42184.185844907406</v>
      </c>
    </row>
    <row r="1176" spans="1:19" ht="93.6" x14ac:dyDescent="0.4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26">
        <f t="shared" si="90"/>
        <v>5.9066666666666672</v>
      </c>
      <c r="P1176" s="3" t="s">
        <v>8284</v>
      </c>
      <c r="Q1176" s="3" t="str">
        <f t="shared" si="91"/>
        <v>food</v>
      </c>
      <c r="R1176" s="3" t="str">
        <f t="shared" si="92"/>
        <v>food trucks</v>
      </c>
      <c r="S1176" s="24">
        <f t="shared" si="93"/>
        <v>42468.84174768519</v>
      </c>
    </row>
    <row r="1177" spans="1:19" ht="93.6" x14ac:dyDescent="0.4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26">
        <f t="shared" si="90"/>
        <v>2.9250000000000003</v>
      </c>
      <c r="P1177" s="3" t="s">
        <v>8284</v>
      </c>
      <c r="Q1177" s="3" t="str">
        <f t="shared" si="91"/>
        <v>food</v>
      </c>
      <c r="R1177" s="3" t="str">
        <f t="shared" si="92"/>
        <v>food trucks</v>
      </c>
      <c r="S1177" s="24">
        <f t="shared" si="93"/>
        <v>42170.728460648148</v>
      </c>
    </row>
    <row r="1178" spans="1:19" ht="140.4" x14ac:dyDescent="0.4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26">
        <f t="shared" si="90"/>
        <v>5.7142857142857143E-3</v>
      </c>
      <c r="P1178" s="3" t="s">
        <v>8284</v>
      </c>
      <c r="Q1178" s="3" t="str">
        <f t="shared" si="91"/>
        <v>food</v>
      </c>
      <c r="R1178" s="3" t="str">
        <f t="shared" si="92"/>
        <v>food trucks</v>
      </c>
      <c r="S1178" s="24">
        <f t="shared" si="93"/>
        <v>42746.019652777773</v>
      </c>
    </row>
    <row r="1179" spans="1:19" ht="117" x14ac:dyDescent="0.4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26">
        <f t="shared" si="90"/>
        <v>0</v>
      </c>
      <c r="P1179" s="3" t="s">
        <v>8284</v>
      </c>
      <c r="Q1179" s="3" t="str">
        <f t="shared" si="91"/>
        <v>food</v>
      </c>
      <c r="R1179" s="3" t="str">
        <f t="shared" si="92"/>
        <v>food trucks</v>
      </c>
      <c r="S1179" s="24">
        <f t="shared" si="93"/>
        <v>41897.660833333335</v>
      </c>
    </row>
    <row r="1180" spans="1:19" ht="117" x14ac:dyDescent="0.4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26">
        <f t="shared" si="90"/>
        <v>6.6666666666666671E-3</v>
      </c>
      <c r="P1180" s="3" t="s">
        <v>8284</v>
      </c>
      <c r="Q1180" s="3" t="str">
        <f t="shared" si="91"/>
        <v>food</v>
      </c>
      <c r="R1180" s="3" t="str">
        <f t="shared" si="92"/>
        <v>food trucks</v>
      </c>
      <c r="S1180" s="24">
        <f t="shared" si="93"/>
        <v>41837.905694444446</v>
      </c>
    </row>
    <row r="1181" spans="1:19" ht="117" x14ac:dyDescent="0.4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26">
        <f t="shared" si="90"/>
        <v>5.3333333333333339</v>
      </c>
      <c r="P1181" s="3" t="s">
        <v>8284</v>
      </c>
      <c r="Q1181" s="3" t="str">
        <f t="shared" si="91"/>
        <v>food</v>
      </c>
      <c r="R1181" s="3" t="str">
        <f t="shared" si="92"/>
        <v>food trucks</v>
      </c>
      <c r="S1181" s="24">
        <f t="shared" si="93"/>
        <v>42275.720219907409</v>
      </c>
    </row>
    <row r="1182" spans="1:19" ht="93.6" x14ac:dyDescent="0.4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26">
        <f t="shared" si="90"/>
        <v>11.75</v>
      </c>
      <c r="P1182" s="3" t="s">
        <v>8284</v>
      </c>
      <c r="Q1182" s="3" t="str">
        <f t="shared" si="91"/>
        <v>food</v>
      </c>
      <c r="R1182" s="3" t="str">
        <f t="shared" si="92"/>
        <v>food trucks</v>
      </c>
      <c r="S1182" s="24">
        <f t="shared" si="93"/>
        <v>41781.806875000002</v>
      </c>
    </row>
    <row r="1183" spans="1:19" ht="46.8" x14ac:dyDescent="0.4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26">
        <f t="shared" si="90"/>
        <v>8.0000000000000002E-3</v>
      </c>
      <c r="P1183" s="3" t="s">
        <v>8284</v>
      </c>
      <c r="Q1183" s="3" t="str">
        <f t="shared" si="91"/>
        <v>food</v>
      </c>
      <c r="R1183" s="3" t="str">
        <f t="shared" si="92"/>
        <v>food trucks</v>
      </c>
      <c r="S1183" s="24">
        <f t="shared" si="93"/>
        <v>42034.339363425926</v>
      </c>
    </row>
    <row r="1184" spans="1:19" ht="117" x14ac:dyDescent="0.4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26">
        <f t="shared" si="90"/>
        <v>4.2</v>
      </c>
      <c r="P1184" s="3" t="s">
        <v>8284</v>
      </c>
      <c r="Q1184" s="3" t="str">
        <f t="shared" si="91"/>
        <v>food</v>
      </c>
      <c r="R1184" s="3" t="str">
        <f t="shared" si="92"/>
        <v>food trucks</v>
      </c>
      <c r="S1184" s="24">
        <f t="shared" si="93"/>
        <v>42728.827407407407</v>
      </c>
    </row>
    <row r="1185" spans="1:19" ht="117" x14ac:dyDescent="0.4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26">
        <f t="shared" si="90"/>
        <v>4</v>
      </c>
      <c r="P1185" s="3" t="s">
        <v>8284</v>
      </c>
      <c r="Q1185" s="3" t="str">
        <f t="shared" si="91"/>
        <v>food</v>
      </c>
      <c r="R1185" s="3" t="str">
        <f t="shared" si="92"/>
        <v>food trucks</v>
      </c>
      <c r="S1185" s="24">
        <f t="shared" si="93"/>
        <v>42656.86137731481</v>
      </c>
    </row>
    <row r="1186" spans="1:19" ht="117" x14ac:dyDescent="0.4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26">
        <f t="shared" si="90"/>
        <v>104.93636363636362</v>
      </c>
      <c r="O1186" s="3">
        <f t="shared" ref="O1186:O1225" si="94">E1186/L1186</f>
        <v>61.562666666666665</v>
      </c>
      <c r="P1186" s="3" t="s">
        <v>8285</v>
      </c>
      <c r="Q1186" s="3" t="str">
        <f t="shared" si="91"/>
        <v>photography</v>
      </c>
      <c r="R1186" s="3" t="str">
        <f t="shared" si="92"/>
        <v>photobooks</v>
      </c>
      <c r="S1186" s="24">
        <f t="shared" si="93"/>
        <v>42741.599664351852</v>
      </c>
    </row>
    <row r="1187" spans="1:19" ht="140.4" x14ac:dyDescent="0.4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26">
        <f t="shared" si="90"/>
        <v>105.44</v>
      </c>
      <c r="O1187" s="3">
        <f t="shared" si="94"/>
        <v>118.73873873873873</v>
      </c>
      <c r="P1187" s="3" t="s">
        <v>8285</v>
      </c>
      <c r="Q1187" s="3" t="str">
        <f t="shared" si="91"/>
        <v>photography</v>
      </c>
      <c r="R1187" s="3" t="str">
        <f t="shared" si="92"/>
        <v>photobooks</v>
      </c>
      <c r="S1187" s="24">
        <f t="shared" si="93"/>
        <v>42130.865150462967</v>
      </c>
    </row>
    <row r="1188" spans="1:19" ht="117" x14ac:dyDescent="0.4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26">
        <f t="shared" si="90"/>
        <v>106.73333333333332</v>
      </c>
      <c r="O1188" s="3">
        <f t="shared" si="94"/>
        <v>65.081300813008127</v>
      </c>
      <c r="P1188" s="3" t="s">
        <v>8285</v>
      </c>
      <c r="Q1188" s="3" t="str">
        <f t="shared" si="91"/>
        <v>photography</v>
      </c>
      <c r="R1188" s="3" t="str">
        <f t="shared" si="92"/>
        <v>photobooks</v>
      </c>
      <c r="S1188" s="24">
        <f t="shared" si="93"/>
        <v>42123.86336805555</v>
      </c>
    </row>
    <row r="1189" spans="1:19" ht="140.4" x14ac:dyDescent="0.4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26">
        <f t="shared" si="90"/>
        <v>104.12571428571428</v>
      </c>
      <c r="O1189" s="3">
        <f t="shared" si="94"/>
        <v>130.15714285714284</v>
      </c>
      <c r="P1189" s="3" t="s">
        <v>8285</v>
      </c>
      <c r="Q1189" s="3" t="str">
        <f t="shared" si="91"/>
        <v>photography</v>
      </c>
      <c r="R1189" s="3" t="str">
        <f t="shared" si="92"/>
        <v>photobooks</v>
      </c>
      <c r="S1189" s="24">
        <f t="shared" si="93"/>
        <v>42109.894942129627</v>
      </c>
    </row>
    <row r="1190" spans="1:19" ht="117" x14ac:dyDescent="0.4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26">
        <f t="shared" si="90"/>
        <v>160.54999999999998</v>
      </c>
      <c r="O1190" s="3">
        <f t="shared" si="94"/>
        <v>37.776470588235291</v>
      </c>
      <c r="P1190" s="3" t="s">
        <v>8285</v>
      </c>
      <c r="Q1190" s="3" t="str">
        <f t="shared" si="91"/>
        <v>photography</v>
      </c>
      <c r="R1190" s="3" t="str">
        <f t="shared" si="92"/>
        <v>photobooks</v>
      </c>
      <c r="S1190" s="24">
        <f t="shared" si="93"/>
        <v>42711.700694444444</v>
      </c>
    </row>
    <row r="1191" spans="1:19" ht="117" x14ac:dyDescent="0.4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26">
        <f t="shared" si="90"/>
        <v>107.77777777777777</v>
      </c>
      <c r="O1191" s="3">
        <f t="shared" si="94"/>
        <v>112.79069767441861</v>
      </c>
      <c r="P1191" s="3" t="s">
        <v>8285</v>
      </c>
      <c r="Q1191" s="3" t="str">
        <f t="shared" si="91"/>
        <v>photography</v>
      </c>
      <c r="R1191" s="3" t="str">
        <f t="shared" si="92"/>
        <v>photobooks</v>
      </c>
      <c r="S1191" s="24">
        <f t="shared" si="93"/>
        <v>42529.979108796295</v>
      </c>
    </row>
    <row r="1192" spans="1:19" ht="93.6" x14ac:dyDescent="0.4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26">
        <f t="shared" si="90"/>
        <v>135</v>
      </c>
      <c r="O1192" s="3">
        <f t="shared" si="94"/>
        <v>51.92307692307692</v>
      </c>
      <c r="P1192" s="3" t="s">
        <v>8285</v>
      </c>
      <c r="Q1192" s="3" t="str">
        <f t="shared" si="91"/>
        <v>photography</v>
      </c>
      <c r="R1192" s="3" t="str">
        <f t="shared" si="92"/>
        <v>photobooks</v>
      </c>
      <c r="S1192" s="24">
        <f t="shared" si="93"/>
        <v>41852.665798611109</v>
      </c>
    </row>
    <row r="1193" spans="1:19" ht="117" x14ac:dyDescent="0.4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26">
        <f t="shared" si="90"/>
        <v>109.07407407407408</v>
      </c>
      <c r="O1193" s="3">
        <f t="shared" si="94"/>
        <v>89.242424242424249</v>
      </c>
      <c r="P1193" s="3" t="s">
        <v>8285</v>
      </c>
      <c r="Q1193" s="3" t="str">
        <f t="shared" si="91"/>
        <v>photography</v>
      </c>
      <c r="R1193" s="3" t="str">
        <f t="shared" si="92"/>
        <v>photobooks</v>
      </c>
      <c r="S1193" s="24">
        <f t="shared" si="93"/>
        <v>42419.603703703702</v>
      </c>
    </row>
    <row r="1194" spans="1:19" ht="93.6" x14ac:dyDescent="0.4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26">
        <f t="shared" si="90"/>
        <v>290</v>
      </c>
      <c r="O1194" s="3">
        <f t="shared" si="94"/>
        <v>19.333333333333332</v>
      </c>
      <c r="P1194" s="3" t="s">
        <v>8285</v>
      </c>
      <c r="Q1194" s="3" t="str">
        <f t="shared" si="91"/>
        <v>photography</v>
      </c>
      <c r="R1194" s="3" t="str">
        <f t="shared" si="92"/>
        <v>photobooks</v>
      </c>
      <c r="S1194" s="24">
        <f t="shared" si="93"/>
        <v>42747.506689814814</v>
      </c>
    </row>
    <row r="1195" spans="1:19" ht="140.4" x14ac:dyDescent="0.4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26">
        <f t="shared" si="90"/>
        <v>103.95714285714286</v>
      </c>
      <c r="O1195" s="3">
        <f t="shared" si="94"/>
        <v>79.967032967032964</v>
      </c>
      <c r="P1195" s="3" t="s">
        <v>8285</v>
      </c>
      <c r="Q1195" s="3" t="str">
        <f t="shared" si="91"/>
        <v>photography</v>
      </c>
      <c r="R1195" s="3" t="str">
        <f t="shared" si="92"/>
        <v>photobooks</v>
      </c>
      <c r="S1195" s="24">
        <f t="shared" si="93"/>
        <v>42409.776076388887</v>
      </c>
    </row>
    <row r="1196" spans="1:19" ht="117" x14ac:dyDescent="0.4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26">
        <f t="shared" si="90"/>
        <v>322.24</v>
      </c>
      <c r="O1196" s="3">
        <f t="shared" si="94"/>
        <v>56.414565826330531</v>
      </c>
      <c r="P1196" s="3" t="s">
        <v>8285</v>
      </c>
      <c r="Q1196" s="3" t="str">
        <f t="shared" si="91"/>
        <v>photography</v>
      </c>
      <c r="R1196" s="3" t="str">
        <f t="shared" si="92"/>
        <v>photobooks</v>
      </c>
      <c r="S1196" s="24">
        <f t="shared" si="93"/>
        <v>42072.488182870366</v>
      </c>
    </row>
    <row r="1197" spans="1:19" ht="163.80000000000001" x14ac:dyDescent="0.4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26">
        <f t="shared" si="90"/>
        <v>135</v>
      </c>
      <c r="O1197" s="3">
        <f t="shared" si="94"/>
        <v>79.411764705882348</v>
      </c>
      <c r="P1197" s="3" t="s">
        <v>8285</v>
      </c>
      <c r="Q1197" s="3" t="str">
        <f t="shared" si="91"/>
        <v>photography</v>
      </c>
      <c r="R1197" s="3" t="str">
        <f t="shared" si="92"/>
        <v>photobooks</v>
      </c>
      <c r="S1197" s="24">
        <f t="shared" si="93"/>
        <v>42298.34783564815</v>
      </c>
    </row>
    <row r="1198" spans="1:19" ht="70.2" x14ac:dyDescent="0.4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26">
        <f t="shared" si="90"/>
        <v>269.91034482758624</v>
      </c>
      <c r="O1198" s="3">
        <f t="shared" si="94"/>
        <v>76.439453125</v>
      </c>
      <c r="P1198" s="3" t="s">
        <v>8285</v>
      </c>
      <c r="Q1198" s="3" t="str">
        <f t="shared" si="91"/>
        <v>photography</v>
      </c>
      <c r="R1198" s="3" t="str">
        <f t="shared" si="92"/>
        <v>photobooks</v>
      </c>
      <c r="S1198" s="24">
        <f t="shared" si="93"/>
        <v>42326.818738425922</v>
      </c>
    </row>
    <row r="1199" spans="1:19" ht="140.4" x14ac:dyDescent="0.4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26">
        <f t="shared" si="90"/>
        <v>253.29333333333332</v>
      </c>
      <c r="O1199" s="3">
        <f t="shared" si="94"/>
        <v>121</v>
      </c>
      <c r="P1199" s="3" t="s">
        <v>8285</v>
      </c>
      <c r="Q1199" s="3" t="str">
        <f t="shared" si="91"/>
        <v>photography</v>
      </c>
      <c r="R1199" s="3" t="str">
        <f t="shared" si="92"/>
        <v>photobooks</v>
      </c>
      <c r="S1199" s="24">
        <f t="shared" si="93"/>
        <v>42503.66474537037</v>
      </c>
    </row>
    <row r="1200" spans="1:19" ht="117" x14ac:dyDescent="0.4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26">
        <f t="shared" si="90"/>
        <v>260.59999999999997</v>
      </c>
      <c r="O1200" s="3">
        <f t="shared" si="94"/>
        <v>54.616766467065865</v>
      </c>
      <c r="P1200" s="3" t="s">
        <v>8285</v>
      </c>
      <c r="Q1200" s="3" t="str">
        <f t="shared" si="91"/>
        <v>photography</v>
      </c>
      <c r="R1200" s="3" t="str">
        <f t="shared" si="92"/>
        <v>photobooks</v>
      </c>
      <c r="S1200" s="24">
        <f t="shared" si="93"/>
        <v>42333.619050925925</v>
      </c>
    </row>
    <row r="1201" spans="1:19" ht="117" x14ac:dyDescent="0.4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26">
        <f t="shared" si="90"/>
        <v>101.31677953348381</v>
      </c>
      <c r="O1201" s="3">
        <f t="shared" si="94"/>
        <v>299.22222222222223</v>
      </c>
      <c r="P1201" s="3" t="s">
        <v>8285</v>
      </c>
      <c r="Q1201" s="3" t="str">
        <f t="shared" si="91"/>
        <v>photography</v>
      </c>
      <c r="R1201" s="3" t="str">
        <f t="shared" si="92"/>
        <v>photobooks</v>
      </c>
      <c r="S1201" s="24">
        <f t="shared" si="93"/>
        <v>42161.770833333328</v>
      </c>
    </row>
    <row r="1202" spans="1:19" ht="117" x14ac:dyDescent="0.4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26">
        <f t="shared" si="90"/>
        <v>125.60416666666667</v>
      </c>
      <c r="O1202" s="3">
        <f t="shared" si="94"/>
        <v>58.533980582524272</v>
      </c>
      <c r="P1202" s="3" t="s">
        <v>8285</v>
      </c>
      <c r="Q1202" s="3" t="str">
        <f t="shared" si="91"/>
        <v>photography</v>
      </c>
      <c r="R1202" s="3" t="str">
        <f t="shared" si="92"/>
        <v>photobooks</v>
      </c>
      <c r="S1202" s="24">
        <f t="shared" si="93"/>
        <v>42089.477500000001</v>
      </c>
    </row>
    <row r="1203" spans="1:19" ht="117" x14ac:dyDescent="0.4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26">
        <f t="shared" si="90"/>
        <v>102.43783333333334</v>
      </c>
      <c r="O1203" s="3">
        <f t="shared" si="94"/>
        <v>55.371801801801809</v>
      </c>
      <c r="P1203" s="3" t="s">
        <v>8285</v>
      </c>
      <c r="Q1203" s="3" t="str">
        <f t="shared" si="91"/>
        <v>photography</v>
      </c>
      <c r="R1203" s="3" t="str">
        <f t="shared" si="92"/>
        <v>photobooks</v>
      </c>
      <c r="S1203" s="24">
        <f t="shared" si="93"/>
        <v>42536.60701388889</v>
      </c>
    </row>
    <row r="1204" spans="1:19" ht="117" x14ac:dyDescent="0.4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26">
        <f t="shared" si="90"/>
        <v>199.244</v>
      </c>
      <c r="O1204" s="3">
        <f t="shared" si="94"/>
        <v>183.80442804428046</v>
      </c>
      <c r="P1204" s="3" t="s">
        <v>8285</v>
      </c>
      <c r="Q1204" s="3" t="str">
        <f t="shared" si="91"/>
        <v>photography</v>
      </c>
      <c r="R1204" s="3" t="str">
        <f t="shared" si="92"/>
        <v>photobooks</v>
      </c>
      <c r="S1204" s="24">
        <f t="shared" si="93"/>
        <v>42152.288819444446</v>
      </c>
    </row>
    <row r="1205" spans="1:19" ht="117" x14ac:dyDescent="0.4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26">
        <f t="shared" si="90"/>
        <v>102.45398773006136</v>
      </c>
      <c r="O1205" s="3">
        <f t="shared" si="94"/>
        <v>165.34653465346534</v>
      </c>
      <c r="P1205" s="3" t="s">
        <v>8285</v>
      </c>
      <c r="Q1205" s="3" t="str">
        <f t="shared" si="91"/>
        <v>photography</v>
      </c>
      <c r="R1205" s="3" t="str">
        <f t="shared" si="92"/>
        <v>photobooks</v>
      </c>
      <c r="S1205" s="24">
        <f t="shared" si="93"/>
        <v>42125.614895833336</v>
      </c>
    </row>
    <row r="1206" spans="1:19" ht="117" x14ac:dyDescent="0.4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26">
        <f t="shared" si="90"/>
        <v>102.94615384615385</v>
      </c>
      <c r="O1206" s="3">
        <f t="shared" si="94"/>
        <v>234.78947368421052</v>
      </c>
      <c r="P1206" s="3" t="s">
        <v>8285</v>
      </c>
      <c r="Q1206" s="3" t="str">
        <f t="shared" si="91"/>
        <v>photography</v>
      </c>
      <c r="R1206" s="3" t="str">
        <f t="shared" si="92"/>
        <v>photobooks</v>
      </c>
      <c r="S1206" s="24">
        <f t="shared" si="93"/>
        <v>42297.748067129629</v>
      </c>
    </row>
    <row r="1207" spans="1:19" ht="140.4" x14ac:dyDescent="0.4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26">
        <f t="shared" si="90"/>
        <v>100.86153846153847</v>
      </c>
      <c r="O1207" s="3">
        <f t="shared" si="94"/>
        <v>211.48387096774192</v>
      </c>
      <c r="P1207" s="3" t="s">
        <v>8285</v>
      </c>
      <c r="Q1207" s="3" t="str">
        <f t="shared" si="91"/>
        <v>photography</v>
      </c>
      <c r="R1207" s="3" t="str">
        <f t="shared" si="92"/>
        <v>photobooks</v>
      </c>
      <c r="S1207" s="24">
        <f t="shared" si="93"/>
        <v>42138.506377314814</v>
      </c>
    </row>
    <row r="1208" spans="1:19" ht="117" x14ac:dyDescent="0.4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26">
        <f t="shared" si="90"/>
        <v>114.99999999999999</v>
      </c>
      <c r="O1208" s="3">
        <f t="shared" si="94"/>
        <v>32.34375</v>
      </c>
      <c r="P1208" s="3" t="s">
        <v>8285</v>
      </c>
      <c r="Q1208" s="3" t="str">
        <f t="shared" si="91"/>
        <v>photography</v>
      </c>
      <c r="R1208" s="3" t="str">
        <f t="shared" si="92"/>
        <v>photobooks</v>
      </c>
      <c r="S1208" s="24">
        <f t="shared" si="93"/>
        <v>42772.776076388887</v>
      </c>
    </row>
    <row r="1209" spans="1:19" ht="70.2" x14ac:dyDescent="0.4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26">
        <f t="shared" si="90"/>
        <v>104.16766467065868</v>
      </c>
      <c r="O1209" s="3">
        <f t="shared" si="94"/>
        <v>123.37588652482269</v>
      </c>
      <c r="P1209" s="3" t="s">
        <v>8285</v>
      </c>
      <c r="Q1209" s="3" t="str">
        <f t="shared" si="91"/>
        <v>photography</v>
      </c>
      <c r="R1209" s="3" t="str">
        <f t="shared" si="92"/>
        <v>photobooks</v>
      </c>
      <c r="S1209" s="24">
        <f t="shared" si="93"/>
        <v>42430.430243055554</v>
      </c>
    </row>
    <row r="1210" spans="1:19" ht="117" x14ac:dyDescent="0.4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26">
        <f t="shared" si="90"/>
        <v>155.29999999999998</v>
      </c>
      <c r="O1210" s="3">
        <f t="shared" si="94"/>
        <v>207.06666666666666</v>
      </c>
      <c r="P1210" s="3" t="s">
        <v>8285</v>
      </c>
      <c r="Q1210" s="3" t="str">
        <f t="shared" si="91"/>
        <v>photography</v>
      </c>
      <c r="R1210" s="3" t="str">
        <f t="shared" si="92"/>
        <v>photobooks</v>
      </c>
      <c r="S1210" s="24">
        <f t="shared" si="93"/>
        <v>42423.709074074075</v>
      </c>
    </row>
    <row r="1211" spans="1:19" ht="117" x14ac:dyDescent="0.4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26">
        <f t="shared" si="90"/>
        <v>106</v>
      </c>
      <c r="O1211" s="3">
        <f t="shared" si="94"/>
        <v>138.2608695652174</v>
      </c>
      <c r="P1211" s="3" t="s">
        <v>8285</v>
      </c>
      <c r="Q1211" s="3" t="str">
        <f t="shared" si="91"/>
        <v>photography</v>
      </c>
      <c r="R1211" s="3" t="str">
        <f t="shared" si="92"/>
        <v>photobooks</v>
      </c>
      <c r="S1211" s="24">
        <f t="shared" si="93"/>
        <v>42761.846122685187</v>
      </c>
    </row>
    <row r="1212" spans="1:19" ht="70.2" x14ac:dyDescent="0.4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26">
        <f t="shared" si="90"/>
        <v>254.31499999999997</v>
      </c>
      <c r="O1212" s="3">
        <f t="shared" si="94"/>
        <v>493.81553398058253</v>
      </c>
      <c r="P1212" s="3" t="s">
        <v>8285</v>
      </c>
      <c r="Q1212" s="3" t="str">
        <f t="shared" si="91"/>
        <v>photography</v>
      </c>
      <c r="R1212" s="3" t="str">
        <f t="shared" si="92"/>
        <v>photobooks</v>
      </c>
      <c r="S1212" s="24">
        <f t="shared" si="93"/>
        <v>42132.941805555558</v>
      </c>
    </row>
    <row r="1213" spans="1:19" ht="117" x14ac:dyDescent="0.4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26">
        <f t="shared" si="90"/>
        <v>101.1</v>
      </c>
      <c r="O1213" s="3">
        <f t="shared" si="94"/>
        <v>168.5</v>
      </c>
      <c r="P1213" s="3" t="s">
        <v>8285</v>
      </c>
      <c r="Q1213" s="3" t="str">
        <f t="shared" si="91"/>
        <v>photography</v>
      </c>
      <c r="R1213" s="3" t="str">
        <f t="shared" si="92"/>
        <v>photobooks</v>
      </c>
      <c r="S1213" s="24">
        <f t="shared" si="93"/>
        <v>42515.866446759261</v>
      </c>
    </row>
    <row r="1214" spans="1:19" ht="117" x14ac:dyDescent="0.4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26">
        <f t="shared" si="90"/>
        <v>129.04</v>
      </c>
      <c r="O1214" s="3">
        <f t="shared" si="94"/>
        <v>38.867469879518069</v>
      </c>
      <c r="P1214" s="3" t="s">
        <v>8285</v>
      </c>
      <c r="Q1214" s="3" t="str">
        <f t="shared" si="91"/>
        <v>photography</v>
      </c>
      <c r="R1214" s="3" t="str">
        <f t="shared" si="92"/>
        <v>photobooks</v>
      </c>
      <c r="S1214" s="24">
        <f t="shared" si="93"/>
        <v>42318.950173611112</v>
      </c>
    </row>
    <row r="1215" spans="1:19" ht="140.4" x14ac:dyDescent="0.4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26">
        <f t="shared" si="90"/>
        <v>102.23076923076924</v>
      </c>
      <c r="O1215" s="3">
        <f t="shared" si="94"/>
        <v>61.527777777777779</v>
      </c>
      <c r="P1215" s="3" t="s">
        <v>8285</v>
      </c>
      <c r="Q1215" s="3" t="str">
        <f t="shared" si="91"/>
        <v>photography</v>
      </c>
      <c r="R1215" s="3" t="str">
        <f t="shared" si="92"/>
        <v>photobooks</v>
      </c>
      <c r="S1215" s="24">
        <f t="shared" si="93"/>
        <v>42731.755787037036</v>
      </c>
    </row>
    <row r="1216" spans="1:19" ht="140.4" x14ac:dyDescent="0.4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26">
        <f t="shared" si="90"/>
        <v>131.80000000000001</v>
      </c>
      <c r="O1216" s="3">
        <f t="shared" si="94"/>
        <v>105.44</v>
      </c>
      <c r="P1216" s="3" t="s">
        <v>8285</v>
      </c>
      <c r="Q1216" s="3" t="str">
        <f t="shared" si="91"/>
        <v>photography</v>
      </c>
      <c r="R1216" s="3" t="str">
        <f t="shared" si="92"/>
        <v>photobooks</v>
      </c>
      <c r="S1216" s="24">
        <f t="shared" si="93"/>
        <v>42104.840335648143</v>
      </c>
    </row>
    <row r="1217" spans="1:19" ht="117" x14ac:dyDescent="0.4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26">
        <f t="shared" si="90"/>
        <v>786.0802000000001</v>
      </c>
      <c r="O1217" s="3">
        <f t="shared" si="94"/>
        <v>71.592003642987251</v>
      </c>
      <c r="P1217" s="3" t="s">
        <v>8285</v>
      </c>
      <c r="Q1217" s="3" t="str">
        <f t="shared" si="91"/>
        <v>photography</v>
      </c>
      <c r="R1217" s="3" t="str">
        <f t="shared" si="92"/>
        <v>photobooks</v>
      </c>
      <c r="S1217" s="24">
        <f t="shared" si="93"/>
        <v>41759.923101851848</v>
      </c>
    </row>
    <row r="1218" spans="1:19" ht="70.2" x14ac:dyDescent="0.4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26">
        <f t="shared" ref="N1218:N1281" si="95">E1218/D1218*100</f>
        <v>145.70000000000002</v>
      </c>
      <c r="O1218" s="3">
        <f t="shared" si="94"/>
        <v>91.882882882882882</v>
      </c>
      <c r="P1218" s="3" t="s">
        <v>8285</v>
      </c>
      <c r="Q1218" s="3" t="str">
        <f t="shared" si="91"/>
        <v>photography</v>
      </c>
      <c r="R1218" s="3" t="str">
        <f t="shared" si="92"/>
        <v>photobooks</v>
      </c>
      <c r="S1218" s="24">
        <f t="shared" si="93"/>
        <v>42247.616400462968</v>
      </c>
    </row>
    <row r="1219" spans="1:19" ht="117" x14ac:dyDescent="0.4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26">
        <f t="shared" si="95"/>
        <v>102.60000000000001</v>
      </c>
      <c r="O1219" s="3">
        <f t="shared" si="94"/>
        <v>148.57377049180329</v>
      </c>
      <c r="P1219" s="3" t="s">
        <v>8285</v>
      </c>
      <c r="Q1219" s="3" t="str">
        <f t="shared" ref="Q1219:Q1282" si="96">LEFT(P:P,SEARCH("/",P:P,1)-1)</f>
        <v>photography</v>
      </c>
      <c r="R1219" s="3" t="str">
        <f t="shared" ref="R1219:R1282" si="97">RIGHT(P:P, LEN(P:P) - FIND("/", P:P))</f>
        <v>photobooks</v>
      </c>
      <c r="S1219" s="24">
        <f t="shared" ref="S1219:S1282" si="98">(J1219/86400) +25569</f>
        <v>42535.809490740736</v>
      </c>
    </row>
    <row r="1220" spans="1:19" ht="117" x14ac:dyDescent="0.4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26">
        <f t="shared" si="95"/>
        <v>172.27777777777777</v>
      </c>
      <c r="O1220" s="3">
        <f t="shared" si="94"/>
        <v>174.2134831460674</v>
      </c>
      <c r="P1220" s="3" t="s">
        <v>8285</v>
      </c>
      <c r="Q1220" s="3" t="str">
        <f t="shared" si="96"/>
        <v>photography</v>
      </c>
      <c r="R1220" s="3" t="str">
        <f t="shared" si="97"/>
        <v>photobooks</v>
      </c>
      <c r="S1220" s="24">
        <f t="shared" si="98"/>
        <v>42278.662037037036</v>
      </c>
    </row>
    <row r="1221" spans="1:19" ht="93.6" x14ac:dyDescent="0.4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26">
        <f t="shared" si="95"/>
        <v>159.16819571865443</v>
      </c>
      <c r="O1221" s="3">
        <f t="shared" si="94"/>
        <v>102.86166007905139</v>
      </c>
      <c r="P1221" s="3" t="s">
        <v>8285</v>
      </c>
      <c r="Q1221" s="3" t="str">
        <f t="shared" si="96"/>
        <v>photography</v>
      </c>
      <c r="R1221" s="3" t="str">
        <f t="shared" si="97"/>
        <v>photobooks</v>
      </c>
      <c r="S1221" s="24">
        <f t="shared" si="98"/>
        <v>42633.461956018524</v>
      </c>
    </row>
    <row r="1222" spans="1:19" ht="93.6" x14ac:dyDescent="0.4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26">
        <f t="shared" si="95"/>
        <v>103.76666666666668</v>
      </c>
      <c r="O1222" s="3">
        <f t="shared" si="94"/>
        <v>111.17857142857143</v>
      </c>
      <c r="P1222" s="3" t="s">
        <v>8285</v>
      </c>
      <c r="Q1222" s="3" t="str">
        <f t="shared" si="96"/>
        <v>photography</v>
      </c>
      <c r="R1222" s="3" t="str">
        <f t="shared" si="97"/>
        <v>photobooks</v>
      </c>
      <c r="S1222" s="24">
        <f t="shared" si="98"/>
        <v>42211.628611111111</v>
      </c>
    </row>
    <row r="1223" spans="1:19" ht="117" x14ac:dyDescent="0.4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26">
        <f t="shared" si="95"/>
        <v>111.40954545454547</v>
      </c>
      <c r="O1223" s="3">
        <f t="shared" si="94"/>
        <v>23.796213592233013</v>
      </c>
      <c r="P1223" s="3" t="s">
        <v>8285</v>
      </c>
      <c r="Q1223" s="3" t="str">
        <f t="shared" si="96"/>
        <v>photography</v>
      </c>
      <c r="R1223" s="3" t="str">
        <f t="shared" si="97"/>
        <v>photobooks</v>
      </c>
      <c r="S1223" s="24">
        <f t="shared" si="98"/>
        <v>42680.47555555556</v>
      </c>
    </row>
    <row r="1224" spans="1:19" ht="70.2" x14ac:dyDescent="0.4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26">
        <f t="shared" si="95"/>
        <v>280.375</v>
      </c>
      <c r="O1224" s="3">
        <f t="shared" si="94"/>
        <v>81.268115942028984</v>
      </c>
      <c r="P1224" s="3" t="s">
        <v>8285</v>
      </c>
      <c r="Q1224" s="3" t="str">
        <f t="shared" si="96"/>
        <v>photography</v>
      </c>
      <c r="R1224" s="3" t="str">
        <f t="shared" si="97"/>
        <v>photobooks</v>
      </c>
      <c r="S1224" s="24">
        <f t="shared" si="98"/>
        <v>42430.720451388886</v>
      </c>
    </row>
    <row r="1225" spans="1:19" ht="93.6" x14ac:dyDescent="0.4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26">
        <f t="shared" si="95"/>
        <v>112.10606060606061</v>
      </c>
      <c r="O1225" s="3">
        <f t="shared" si="94"/>
        <v>116.21465968586388</v>
      </c>
      <c r="P1225" s="3" t="s">
        <v>8285</v>
      </c>
      <c r="Q1225" s="3" t="str">
        <f t="shared" si="96"/>
        <v>photography</v>
      </c>
      <c r="R1225" s="3" t="str">
        <f t="shared" si="97"/>
        <v>photobooks</v>
      </c>
      <c r="S1225" s="24">
        <f t="shared" si="98"/>
        <v>42654.177187499998</v>
      </c>
    </row>
    <row r="1226" spans="1:19" ht="70.2" x14ac:dyDescent="0.4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26">
        <f t="shared" si="95"/>
        <v>7.0666666666666673</v>
      </c>
      <c r="P1226" s="3" t="s">
        <v>8286</v>
      </c>
      <c r="Q1226" s="3" t="str">
        <f t="shared" si="96"/>
        <v>music</v>
      </c>
      <c r="R1226" s="3" t="str">
        <f t="shared" si="97"/>
        <v>world music</v>
      </c>
      <c r="S1226" s="24">
        <f t="shared" si="98"/>
        <v>41736.549791666665</v>
      </c>
    </row>
    <row r="1227" spans="1:19" ht="140.4" x14ac:dyDescent="0.4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26">
        <f t="shared" si="95"/>
        <v>4.3999999999999995</v>
      </c>
      <c r="P1227" s="3" t="s">
        <v>8286</v>
      </c>
      <c r="Q1227" s="3" t="str">
        <f t="shared" si="96"/>
        <v>music</v>
      </c>
      <c r="R1227" s="3" t="str">
        <f t="shared" si="97"/>
        <v>world music</v>
      </c>
      <c r="S1227" s="24">
        <f t="shared" si="98"/>
        <v>41509.905995370369</v>
      </c>
    </row>
    <row r="1228" spans="1:19" ht="93.6" x14ac:dyDescent="0.4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26">
        <f t="shared" si="95"/>
        <v>3.8739999999999997</v>
      </c>
      <c r="P1228" s="3" t="s">
        <v>8286</v>
      </c>
      <c r="Q1228" s="3" t="str">
        <f t="shared" si="96"/>
        <v>music</v>
      </c>
      <c r="R1228" s="3" t="str">
        <f t="shared" si="97"/>
        <v>world music</v>
      </c>
      <c r="S1228" s="24">
        <f t="shared" si="98"/>
        <v>41715.874780092592</v>
      </c>
    </row>
    <row r="1229" spans="1:19" ht="117" x14ac:dyDescent="0.4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26">
        <f t="shared" si="95"/>
        <v>0</v>
      </c>
      <c r="P1229" s="3" t="s">
        <v>8286</v>
      </c>
      <c r="Q1229" s="3" t="str">
        <f t="shared" si="96"/>
        <v>music</v>
      </c>
      <c r="R1229" s="3" t="str">
        <f t="shared" si="97"/>
        <v>world music</v>
      </c>
      <c r="S1229" s="24">
        <f t="shared" si="98"/>
        <v>41827.919166666667</v>
      </c>
    </row>
    <row r="1230" spans="1:19" ht="93.6" x14ac:dyDescent="0.4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26">
        <f t="shared" si="95"/>
        <v>29.299999999999997</v>
      </c>
      <c r="P1230" s="3" t="s">
        <v>8286</v>
      </c>
      <c r="Q1230" s="3" t="str">
        <f t="shared" si="96"/>
        <v>music</v>
      </c>
      <c r="R1230" s="3" t="str">
        <f t="shared" si="97"/>
        <v>world music</v>
      </c>
      <c r="S1230" s="24">
        <f t="shared" si="98"/>
        <v>40754.729259259257</v>
      </c>
    </row>
    <row r="1231" spans="1:19" ht="140.4" x14ac:dyDescent="0.4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26">
        <f t="shared" si="95"/>
        <v>0.90909090909090906</v>
      </c>
      <c r="P1231" s="3" t="s">
        <v>8286</v>
      </c>
      <c r="Q1231" s="3" t="str">
        <f t="shared" si="96"/>
        <v>music</v>
      </c>
      <c r="R1231" s="3" t="str">
        <f t="shared" si="97"/>
        <v>world music</v>
      </c>
      <c r="S1231" s="24">
        <f t="shared" si="98"/>
        <v>40985.459803240738</v>
      </c>
    </row>
    <row r="1232" spans="1:19" ht="117" x14ac:dyDescent="0.4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26">
        <f t="shared" si="95"/>
        <v>0</v>
      </c>
      <c r="P1232" s="3" t="s">
        <v>8286</v>
      </c>
      <c r="Q1232" s="3" t="str">
        <f t="shared" si="96"/>
        <v>music</v>
      </c>
      <c r="R1232" s="3" t="str">
        <f t="shared" si="97"/>
        <v>world music</v>
      </c>
      <c r="S1232" s="24">
        <f t="shared" si="98"/>
        <v>40568.972569444442</v>
      </c>
    </row>
    <row r="1233" spans="1:19" ht="117" x14ac:dyDescent="0.4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26">
        <f t="shared" si="95"/>
        <v>0</v>
      </c>
      <c r="P1233" s="3" t="s">
        <v>8286</v>
      </c>
      <c r="Q1233" s="3" t="str">
        <f t="shared" si="96"/>
        <v>music</v>
      </c>
      <c r="R1233" s="3" t="str">
        <f t="shared" si="97"/>
        <v>world music</v>
      </c>
      <c r="S1233" s="24">
        <f t="shared" si="98"/>
        <v>42193.941759259258</v>
      </c>
    </row>
    <row r="1234" spans="1:19" ht="117" x14ac:dyDescent="0.4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26">
        <f t="shared" si="95"/>
        <v>0.8</v>
      </c>
      <c r="P1234" s="3" t="s">
        <v>8286</v>
      </c>
      <c r="Q1234" s="3" t="str">
        <f t="shared" si="96"/>
        <v>music</v>
      </c>
      <c r="R1234" s="3" t="str">
        <f t="shared" si="97"/>
        <v>world music</v>
      </c>
      <c r="S1234" s="24">
        <f t="shared" si="98"/>
        <v>41506.848032407404</v>
      </c>
    </row>
    <row r="1235" spans="1:19" ht="117" x14ac:dyDescent="0.4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26">
        <f t="shared" si="95"/>
        <v>11.600000000000001</v>
      </c>
      <c r="P1235" s="3" t="s">
        <v>8286</v>
      </c>
      <c r="Q1235" s="3" t="str">
        <f t="shared" si="96"/>
        <v>music</v>
      </c>
      <c r="R1235" s="3" t="str">
        <f t="shared" si="97"/>
        <v>world music</v>
      </c>
      <c r="S1235" s="24">
        <f t="shared" si="98"/>
        <v>40939.948773148149</v>
      </c>
    </row>
    <row r="1236" spans="1:19" ht="117" x14ac:dyDescent="0.4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26">
        <f t="shared" si="95"/>
        <v>0</v>
      </c>
      <c r="P1236" s="3" t="s">
        <v>8286</v>
      </c>
      <c r="Q1236" s="3" t="str">
        <f t="shared" si="96"/>
        <v>music</v>
      </c>
      <c r="R1236" s="3" t="str">
        <f t="shared" si="97"/>
        <v>world music</v>
      </c>
      <c r="S1236" s="24">
        <f t="shared" si="98"/>
        <v>42007.788680555561</v>
      </c>
    </row>
    <row r="1237" spans="1:19" ht="140.4" x14ac:dyDescent="0.4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26">
        <f t="shared" si="95"/>
        <v>2.7873639500929119</v>
      </c>
      <c r="P1237" s="3" t="s">
        <v>8286</v>
      </c>
      <c r="Q1237" s="3" t="str">
        <f t="shared" si="96"/>
        <v>music</v>
      </c>
      <c r="R1237" s="3" t="str">
        <f t="shared" si="97"/>
        <v>world music</v>
      </c>
      <c r="S1237" s="24">
        <f t="shared" si="98"/>
        <v>41583.135405092595</v>
      </c>
    </row>
    <row r="1238" spans="1:19" ht="46.8" x14ac:dyDescent="0.4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26">
        <f t="shared" si="95"/>
        <v>0</v>
      </c>
      <c r="P1238" s="3" t="s">
        <v>8286</v>
      </c>
      <c r="Q1238" s="3" t="str">
        <f t="shared" si="96"/>
        <v>music</v>
      </c>
      <c r="R1238" s="3" t="str">
        <f t="shared" si="97"/>
        <v>world music</v>
      </c>
      <c r="S1238" s="24">
        <f t="shared" si="98"/>
        <v>41110.680138888885</v>
      </c>
    </row>
    <row r="1239" spans="1:19" ht="140.4" x14ac:dyDescent="0.4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26">
        <f t="shared" si="95"/>
        <v>0</v>
      </c>
      <c r="P1239" s="3" t="s">
        <v>8286</v>
      </c>
      <c r="Q1239" s="3" t="str">
        <f t="shared" si="96"/>
        <v>music</v>
      </c>
      <c r="R1239" s="3" t="str">
        <f t="shared" si="97"/>
        <v>world music</v>
      </c>
      <c r="S1239" s="24">
        <f t="shared" si="98"/>
        <v>41125.283159722225</v>
      </c>
    </row>
    <row r="1240" spans="1:19" ht="140.4" x14ac:dyDescent="0.4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26">
        <f t="shared" si="95"/>
        <v>17.8</v>
      </c>
      <c r="P1240" s="3" t="s">
        <v>8286</v>
      </c>
      <c r="Q1240" s="3" t="str">
        <f t="shared" si="96"/>
        <v>music</v>
      </c>
      <c r="R1240" s="3" t="str">
        <f t="shared" si="97"/>
        <v>world music</v>
      </c>
      <c r="S1240" s="24">
        <f t="shared" si="98"/>
        <v>40731.61037037037</v>
      </c>
    </row>
    <row r="1241" spans="1:19" ht="70.2" x14ac:dyDescent="0.4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26">
        <f t="shared" si="95"/>
        <v>0</v>
      </c>
      <c r="P1241" s="3" t="s">
        <v>8286</v>
      </c>
      <c r="Q1241" s="3" t="str">
        <f t="shared" si="96"/>
        <v>music</v>
      </c>
      <c r="R1241" s="3" t="str">
        <f t="shared" si="97"/>
        <v>world music</v>
      </c>
      <c r="S1241" s="24">
        <f t="shared" si="98"/>
        <v>40883.962581018517</v>
      </c>
    </row>
    <row r="1242" spans="1:19" ht="93.6" x14ac:dyDescent="0.4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26">
        <f t="shared" si="95"/>
        <v>3.0124999999999997</v>
      </c>
      <c r="P1242" s="3" t="s">
        <v>8286</v>
      </c>
      <c r="Q1242" s="3" t="str">
        <f t="shared" si="96"/>
        <v>music</v>
      </c>
      <c r="R1242" s="3" t="str">
        <f t="shared" si="97"/>
        <v>world music</v>
      </c>
      <c r="S1242" s="24">
        <f t="shared" si="98"/>
        <v>41409.040011574078</v>
      </c>
    </row>
    <row r="1243" spans="1:19" ht="117" x14ac:dyDescent="0.4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26">
        <f t="shared" si="95"/>
        <v>50.739999999999995</v>
      </c>
      <c r="P1243" s="3" t="s">
        <v>8286</v>
      </c>
      <c r="Q1243" s="3" t="str">
        <f t="shared" si="96"/>
        <v>music</v>
      </c>
      <c r="R1243" s="3" t="str">
        <f t="shared" si="97"/>
        <v>world music</v>
      </c>
      <c r="S1243" s="24">
        <f t="shared" si="98"/>
        <v>41923.837731481479</v>
      </c>
    </row>
    <row r="1244" spans="1:19" ht="117" x14ac:dyDescent="0.4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26">
        <f t="shared" si="95"/>
        <v>0.54884742041712409</v>
      </c>
      <c r="P1244" s="3" t="s">
        <v>8286</v>
      </c>
      <c r="Q1244" s="3" t="str">
        <f t="shared" si="96"/>
        <v>music</v>
      </c>
      <c r="R1244" s="3" t="str">
        <f t="shared" si="97"/>
        <v>world music</v>
      </c>
      <c r="S1244" s="24">
        <f t="shared" si="98"/>
        <v>40782.165532407409</v>
      </c>
    </row>
    <row r="1245" spans="1:19" ht="93.6" x14ac:dyDescent="0.4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26">
        <f t="shared" si="95"/>
        <v>14.091666666666667</v>
      </c>
      <c r="P1245" s="3" t="s">
        <v>8286</v>
      </c>
      <c r="Q1245" s="3" t="str">
        <f t="shared" si="96"/>
        <v>music</v>
      </c>
      <c r="R1245" s="3" t="str">
        <f t="shared" si="97"/>
        <v>world music</v>
      </c>
      <c r="S1245" s="24">
        <f t="shared" si="98"/>
        <v>40671.879293981481</v>
      </c>
    </row>
    <row r="1246" spans="1:19" ht="93.6" x14ac:dyDescent="0.4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26">
        <f t="shared" si="95"/>
        <v>103.8</v>
      </c>
      <c r="O1246" s="3">
        <f t="shared" ref="O1246:O1277" si="99">E1246/L1246</f>
        <v>46.133333333333333</v>
      </c>
      <c r="P1246" s="3" t="s">
        <v>8276</v>
      </c>
      <c r="Q1246" s="3" t="str">
        <f t="shared" si="96"/>
        <v>music</v>
      </c>
      <c r="R1246" s="3" t="str">
        <f t="shared" si="97"/>
        <v>rock</v>
      </c>
      <c r="S1246" s="24">
        <f t="shared" si="98"/>
        <v>41355.825497685189</v>
      </c>
    </row>
    <row r="1247" spans="1:19" ht="117" x14ac:dyDescent="0.4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26">
        <f t="shared" si="95"/>
        <v>120.24999999999999</v>
      </c>
      <c r="O1247" s="3">
        <f t="shared" si="99"/>
        <v>141.47058823529412</v>
      </c>
      <c r="P1247" s="3" t="s">
        <v>8276</v>
      </c>
      <c r="Q1247" s="3" t="str">
        <f t="shared" si="96"/>
        <v>music</v>
      </c>
      <c r="R1247" s="3" t="str">
        <f t="shared" si="97"/>
        <v>rock</v>
      </c>
      <c r="S1247" s="24">
        <f t="shared" si="98"/>
        <v>41774.59993055556</v>
      </c>
    </row>
    <row r="1248" spans="1:19" ht="117" x14ac:dyDescent="0.4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26">
        <f t="shared" si="95"/>
        <v>117</v>
      </c>
      <c r="O1248" s="3">
        <f t="shared" si="99"/>
        <v>75.483870967741936</v>
      </c>
      <c r="P1248" s="3" t="s">
        <v>8276</v>
      </c>
      <c r="Q1248" s="3" t="str">
        <f t="shared" si="96"/>
        <v>music</v>
      </c>
      <c r="R1248" s="3" t="str">
        <f t="shared" si="97"/>
        <v>rock</v>
      </c>
      <c r="S1248" s="24">
        <f t="shared" si="98"/>
        <v>40838.043391203704</v>
      </c>
    </row>
    <row r="1249" spans="1:19" ht="70.2" x14ac:dyDescent="0.4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26">
        <f t="shared" si="95"/>
        <v>122.14285714285715</v>
      </c>
      <c r="O1249" s="3">
        <f t="shared" si="99"/>
        <v>85.5</v>
      </c>
      <c r="P1249" s="3" t="s">
        <v>8276</v>
      </c>
      <c r="Q1249" s="3" t="str">
        <f t="shared" si="96"/>
        <v>music</v>
      </c>
      <c r="R1249" s="3" t="str">
        <f t="shared" si="97"/>
        <v>rock</v>
      </c>
      <c r="S1249" s="24">
        <f t="shared" si="98"/>
        <v>41370.292303240742</v>
      </c>
    </row>
    <row r="1250" spans="1:19" ht="93.6" x14ac:dyDescent="0.4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26">
        <f t="shared" si="95"/>
        <v>151.63999999999999</v>
      </c>
      <c r="O1250" s="3">
        <f t="shared" si="99"/>
        <v>64.254237288135599</v>
      </c>
      <c r="P1250" s="3" t="s">
        <v>8276</v>
      </c>
      <c r="Q1250" s="3" t="str">
        <f t="shared" si="96"/>
        <v>music</v>
      </c>
      <c r="R1250" s="3" t="str">
        <f t="shared" si="97"/>
        <v>rock</v>
      </c>
      <c r="S1250" s="24">
        <f t="shared" si="98"/>
        <v>41767.656863425924</v>
      </c>
    </row>
    <row r="1251" spans="1:19" ht="93.6" x14ac:dyDescent="0.4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26">
        <f t="shared" si="95"/>
        <v>104.44</v>
      </c>
      <c r="O1251" s="3">
        <f t="shared" si="99"/>
        <v>64.46913580246914</v>
      </c>
      <c r="P1251" s="3" t="s">
        <v>8276</v>
      </c>
      <c r="Q1251" s="3" t="str">
        <f t="shared" si="96"/>
        <v>music</v>
      </c>
      <c r="R1251" s="3" t="str">
        <f t="shared" si="97"/>
        <v>rock</v>
      </c>
      <c r="S1251" s="24">
        <f t="shared" si="98"/>
        <v>41067.740868055553</v>
      </c>
    </row>
    <row r="1252" spans="1:19" ht="140.4" x14ac:dyDescent="0.4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26">
        <f t="shared" si="95"/>
        <v>200.15333333333331</v>
      </c>
      <c r="O1252" s="3">
        <f t="shared" si="99"/>
        <v>118.2007874015748</v>
      </c>
      <c r="P1252" s="3" t="s">
        <v>8276</v>
      </c>
      <c r="Q1252" s="3" t="str">
        <f t="shared" si="96"/>
        <v>music</v>
      </c>
      <c r="R1252" s="3" t="str">
        <f t="shared" si="97"/>
        <v>rock</v>
      </c>
      <c r="S1252" s="24">
        <f t="shared" si="98"/>
        <v>41843.64271990741</v>
      </c>
    </row>
    <row r="1253" spans="1:19" ht="93.6" x14ac:dyDescent="0.4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26">
        <f t="shared" si="95"/>
        <v>101.8</v>
      </c>
      <c r="O1253" s="3">
        <f t="shared" si="99"/>
        <v>82.540540540540547</v>
      </c>
      <c r="P1253" s="3" t="s">
        <v>8276</v>
      </c>
      <c r="Q1253" s="3" t="str">
        <f t="shared" si="96"/>
        <v>music</v>
      </c>
      <c r="R1253" s="3" t="str">
        <f t="shared" si="97"/>
        <v>rock</v>
      </c>
      <c r="S1253" s="24">
        <f t="shared" si="98"/>
        <v>40751.814432870371</v>
      </c>
    </row>
    <row r="1254" spans="1:19" ht="117" x14ac:dyDescent="0.4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26">
        <f t="shared" si="95"/>
        <v>137.65714285714284</v>
      </c>
      <c r="O1254" s="3">
        <f t="shared" si="99"/>
        <v>34.170212765957444</v>
      </c>
      <c r="P1254" s="3" t="s">
        <v>8276</v>
      </c>
      <c r="Q1254" s="3" t="str">
        <f t="shared" si="96"/>
        <v>music</v>
      </c>
      <c r="R1254" s="3" t="str">
        <f t="shared" si="97"/>
        <v>rock</v>
      </c>
      <c r="S1254" s="24">
        <f t="shared" si="98"/>
        <v>41543.988067129627</v>
      </c>
    </row>
    <row r="1255" spans="1:19" ht="140.4" x14ac:dyDescent="0.4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26">
        <f t="shared" si="95"/>
        <v>303833.2</v>
      </c>
      <c r="O1255" s="3">
        <f t="shared" si="99"/>
        <v>42.73322081575246</v>
      </c>
      <c r="P1255" s="3" t="s">
        <v>8276</v>
      </c>
      <c r="Q1255" s="3" t="str">
        <f t="shared" si="96"/>
        <v>music</v>
      </c>
      <c r="R1255" s="3" t="str">
        <f t="shared" si="97"/>
        <v>rock</v>
      </c>
      <c r="S1255" s="24">
        <f t="shared" si="98"/>
        <v>41855.783645833333</v>
      </c>
    </row>
    <row r="1256" spans="1:19" ht="117" x14ac:dyDescent="0.4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26">
        <f t="shared" si="95"/>
        <v>198.85074626865671</v>
      </c>
      <c r="O1256" s="3">
        <f t="shared" si="99"/>
        <v>94.489361702127653</v>
      </c>
      <c r="P1256" s="3" t="s">
        <v>8276</v>
      </c>
      <c r="Q1256" s="3" t="str">
        <f t="shared" si="96"/>
        <v>music</v>
      </c>
      <c r="R1256" s="3" t="str">
        <f t="shared" si="97"/>
        <v>rock</v>
      </c>
      <c r="S1256" s="24">
        <f t="shared" si="98"/>
        <v>40487.621365740742</v>
      </c>
    </row>
    <row r="1257" spans="1:19" ht="117" x14ac:dyDescent="0.4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26">
        <f t="shared" si="95"/>
        <v>202.36666666666667</v>
      </c>
      <c r="O1257" s="3">
        <f t="shared" si="99"/>
        <v>55.697247706422019</v>
      </c>
      <c r="P1257" s="3" t="s">
        <v>8276</v>
      </c>
      <c r="Q1257" s="3" t="str">
        <f t="shared" si="96"/>
        <v>music</v>
      </c>
      <c r="R1257" s="3" t="str">
        <f t="shared" si="97"/>
        <v>rock</v>
      </c>
      <c r="S1257" s="24">
        <f t="shared" si="98"/>
        <v>41579.845509259263</v>
      </c>
    </row>
    <row r="1258" spans="1:19" ht="117" x14ac:dyDescent="0.4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26">
        <f t="shared" si="95"/>
        <v>117.96376666666666</v>
      </c>
      <c r="O1258" s="3">
        <f t="shared" si="99"/>
        <v>98.030831024930734</v>
      </c>
      <c r="P1258" s="3" t="s">
        <v>8276</v>
      </c>
      <c r="Q1258" s="3" t="str">
        <f t="shared" si="96"/>
        <v>music</v>
      </c>
      <c r="R1258" s="3" t="str">
        <f t="shared" si="97"/>
        <v>rock</v>
      </c>
      <c r="S1258" s="24">
        <f t="shared" si="98"/>
        <v>40921.919340277775</v>
      </c>
    </row>
    <row r="1259" spans="1:19" ht="140.4" x14ac:dyDescent="0.4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26">
        <f t="shared" si="95"/>
        <v>294.72727272727275</v>
      </c>
      <c r="O1259" s="3">
        <f t="shared" si="99"/>
        <v>92.102272727272734</v>
      </c>
      <c r="P1259" s="3" t="s">
        <v>8276</v>
      </c>
      <c r="Q1259" s="3" t="str">
        <f t="shared" si="96"/>
        <v>music</v>
      </c>
      <c r="R1259" s="3" t="str">
        <f t="shared" si="97"/>
        <v>rock</v>
      </c>
      <c r="S1259" s="24">
        <f t="shared" si="98"/>
        <v>40587.085532407407</v>
      </c>
    </row>
    <row r="1260" spans="1:19" ht="117" x14ac:dyDescent="0.4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26">
        <f t="shared" si="95"/>
        <v>213.14633333333336</v>
      </c>
      <c r="O1260" s="3">
        <f t="shared" si="99"/>
        <v>38.175462686567165</v>
      </c>
      <c r="P1260" s="3" t="s">
        <v>8276</v>
      </c>
      <c r="Q1260" s="3" t="str">
        <f t="shared" si="96"/>
        <v>music</v>
      </c>
      <c r="R1260" s="3" t="str">
        <f t="shared" si="97"/>
        <v>rock</v>
      </c>
      <c r="S1260" s="24">
        <f t="shared" si="98"/>
        <v>41487.611250000002</v>
      </c>
    </row>
    <row r="1261" spans="1:19" ht="93.6" x14ac:dyDescent="0.4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26">
        <f t="shared" si="95"/>
        <v>104.24</v>
      </c>
      <c r="O1261" s="3">
        <f t="shared" si="99"/>
        <v>27.145833333333332</v>
      </c>
      <c r="P1261" s="3" t="s">
        <v>8276</v>
      </c>
      <c r="Q1261" s="3" t="str">
        <f t="shared" si="96"/>
        <v>music</v>
      </c>
      <c r="R1261" s="3" t="str">
        <f t="shared" si="97"/>
        <v>rock</v>
      </c>
      <c r="S1261" s="24">
        <f t="shared" si="98"/>
        <v>41766.970648148148</v>
      </c>
    </row>
    <row r="1262" spans="1:19" ht="117" x14ac:dyDescent="0.4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26">
        <f t="shared" si="95"/>
        <v>113.66666666666667</v>
      </c>
      <c r="O1262" s="3">
        <f t="shared" si="99"/>
        <v>50.689189189189186</v>
      </c>
      <c r="P1262" s="3" t="s">
        <v>8276</v>
      </c>
      <c r="Q1262" s="3" t="str">
        <f t="shared" si="96"/>
        <v>music</v>
      </c>
      <c r="R1262" s="3" t="str">
        <f t="shared" si="97"/>
        <v>rock</v>
      </c>
      <c r="S1262" s="24">
        <f t="shared" si="98"/>
        <v>41666.842824074076</v>
      </c>
    </row>
    <row r="1263" spans="1:19" ht="93.6" x14ac:dyDescent="0.4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26">
        <f t="shared" si="95"/>
        <v>101.25</v>
      </c>
      <c r="O1263" s="3">
        <f t="shared" si="99"/>
        <v>38.942307692307693</v>
      </c>
      <c r="P1263" s="3" t="s">
        <v>8276</v>
      </c>
      <c r="Q1263" s="3" t="str">
        <f t="shared" si="96"/>
        <v>music</v>
      </c>
      <c r="R1263" s="3" t="str">
        <f t="shared" si="97"/>
        <v>rock</v>
      </c>
      <c r="S1263" s="24">
        <f t="shared" si="98"/>
        <v>41638.342905092592</v>
      </c>
    </row>
    <row r="1264" spans="1:19" ht="117" x14ac:dyDescent="0.4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26">
        <f t="shared" si="95"/>
        <v>125.41538461538462</v>
      </c>
      <c r="O1264" s="3">
        <f t="shared" si="99"/>
        <v>77.638095238095232</v>
      </c>
      <c r="P1264" s="3" t="s">
        <v>8276</v>
      </c>
      <c r="Q1264" s="3" t="str">
        <f t="shared" si="96"/>
        <v>music</v>
      </c>
      <c r="R1264" s="3" t="str">
        <f t="shared" si="97"/>
        <v>rock</v>
      </c>
      <c r="S1264" s="24">
        <f t="shared" si="98"/>
        <v>41656.762638888889</v>
      </c>
    </row>
    <row r="1265" spans="1:19" ht="70.2" x14ac:dyDescent="0.4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26">
        <f t="shared" si="95"/>
        <v>119</v>
      </c>
      <c r="O1265" s="3">
        <f t="shared" si="99"/>
        <v>43.536585365853661</v>
      </c>
      <c r="P1265" s="3" t="s">
        <v>8276</v>
      </c>
      <c r="Q1265" s="3" t="str">
        <f t="shared" si="96"/>
        <v>music</v>
      </c>
      <c r="R1265" s="3" t="str">
        <f t="shared" si="97"/>
        <v>rock</v>
      </c>
      <c r="S1265" s="24">
        <f t="shared" si="98"/>
        <v>41692.084143518521</v>
      </c>
    </row>
    <row r="1266" spans="1:19" ht="117" x14ac:dyDescent="0.4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26">
        <f t="shared" si="95"/>
        <v>166.46153846153845</v>
      </c>
      <c r="O1266" s="3">
        <f t="shared" si="99"/>
        <v>31.823529411764707</v>
      </c>
      <c r="P1266" s="3" t="s">
        <v>8276</v>
      </c>
      <c r="Q1266" s="3" t="str">
        <f t="shared" si="96"/>
        <v>music</v>
      </c>
      <c r="R1266" s="3" t="str">
        <f t="shared" si="97"/>
        <v>rock</v>
      </c>
      <c r="S1266" s="24">
        <f t="shared" si="98"/>
        <v>41547.662997685184</v>
      </c>
    </row>
    <row r="1267" spans="1:19" ht="140.4" x14ac:dyDescent="0.4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26">
        <f t="shared" si="95"/>
        <v>119.14771428571429</v>
      </c>
      <c r="O1267" s="3">
        <f t="shared" si="99"/>
        <v>63.184393939393942</v>
      </c>
      <c r="P1267" s="3" t="s">
        <v>8276</v>
      </c>
      <c r="Q1267" s="3" t="str">
        <f t="shared" si="96"/>
        <v>music</v>
      </c>
      <c r="R1267" s="3" t="str">
        <f t="shared" si="97"/>
        <v>rock</v>
      </c>
      <c r="S1267" s="24">
        <f t="shared" si="98"/>
        <v>40465.655266203699</v>
      </c>
    </row>
    <row r="1268" spans="1:19" ht="93.6" x14ac:dyDescent="0.4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26">
        <f t="shared" si="95"/>
        <v>100.47368421052632</v>
      </c>
      <c r="O1268" s="3">
        <f t="shared" si="99"/>
        <v>190.9</v>
      </c>
      <c r="P1268" s="3" t="s">
        <v>8276</v>
      </c>
      <c r="Q1268" s="3" t="str">
        <f t="shared" si="96"/>
        <v>music</v>
      </c>
      <c r="R1268" s="3" t="str">
        <f t="shared" si="97"/>
        <v>rock</v>
      </c>
      <c r="S1268" s="24">
        <f t="shared" si="98"/>
        <v>41620.87667824074</v>
      </c>
    </row>
    <row r="1269" spans="1:19" ht="117" x14ac:dyDescent="0.4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26">
        <f t="shared" si="95"/>
        <v>101.8</v>
      </c>
      <c r="O1269" s="3">
        <f t="shared" si="99"/>
        <v>140.85534591194968</v>
      </c>
      <c r="P1269" s="3" t="s">
        <v>8276</v>
      </c>
      <c r="Q1269" s="3" t="str">
        <f t="shared" si="96"/>
        <v>music</v>
      </c>
      <c r="R1269" s="3" t="str">
        <f t="shared" si="97"/>
        <v>rock</v>
      </c>
      <c r="S1269" s="24">
        <f t="shared" si="98"/>
        <v>41449.585162037038</v>
      </c>
    </row>
    <row r="1270" spans="1:19" ht="93.6" x14ac:dyDescent="0.4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26">
        <f t="shared" si="95"/>
        <v>116.66666666666667</v>
      </c>
      <c r="O1270" s="3">
        <f t="shared" si="99"/>
        <v>76.92307692307692</v>
      </c>
      <c r="P1270" s="3" t="s">
        <v>8276</v>
      </c>
      <c r="Q1270" s="3" t="str">
        <f t="shared" si="96"/>
        <v>music</v>
      </c>
      <c r="R1270" s="3" t="str">
        <f t="shared" si="97"/>
        <v>rock</v>
      </c>
      <c r="S1270" s="24">
        <f t="shared" si="98"/>
        <v>41507.845451388886</v>
      </c>
    </row>
    <row r="1271" spans="1:19" ht="140.4" x14ac:dyDescent="0.4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26">
        <f t="shared" si="95"/>
        <v>108.64893617021276</v>
      </c>
      <c r="O1271" s="3">
        <f t="shared" si="99"/>
        <v>99.15533980582525</v>
      </c>
      <c r="P1271" s="3" t="s">
        <v>8276</v>
      </c>
      <c r="Q1271" s="3" t="str">
        <f t="shared" si="96"/>
        <v>music</v>
      </c>
      <c r="R1271" s="3" t="str">
        <f t="shared" si="97"/>
        <v>rock</v>
      </c>
      <c r="S1271" s="24">
        <f t="shared" si="98"/>
        <v>42445.823055555556</v>
      </c>
    </row>
    <row r="1272" spans="1:19" ht="93.6" x14ac:dyDescent="0.4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26">
        <f t="shared" si="95"/>
        <v>114.72</v>
      </c>
      <c r="O1272" s="3">
        <f t="shared" si="99"/>
        <v>67.881656804733723</v>
      </c>
      <c r="P1272" s="3" t="s">
        <v>8276</v>
      </c>
      <c r="Q1272" s="3" t="str">
        <f t="shared" si="96"/>
        <v>music</v>
      </c>
      <c r="R1272" s="3" t="str">
        <f t="shared" si="97"/>
        <v>rock</v>
      </c>
      <c r="S1272" s="24">
        <f t="shared" si="98"/>
        <v>40933.85696759259</v>
      </c>
    </row>
    <row r="1273" spans="1:19" ht="140.4" x14ac:dyDescent="0.4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26">
        <f t="shared" si="95"/>
        <v>101.8</v>
      </c>
      <c r="O1273" s="3">
        <f t="shared" si="99"/>
        <v>246.29032258064515</v>
      </c>
      <c r="P1273" s="3" t="s">
        <v>8276</v>
      </c>
      <c r="Q1273" s="3" t="str">
        <f t="shared" si="96"/>
        <v>music</v>
      </c>
      <c r="R1273" s="3" t="str">
        <f t="shared" si="97"/>
        <v>rock</v>
      </c>
      <c r="S1273" s="24">
        <f t="shared" si="98"/>
        <v>41561.683553240742</v>
      </c>
    </row>
    <row r="1274" spans="1:19" ht="140.4" x14ac:dyDescent="0.4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26">
        <f t="shared" si="95"/>
        <v>106</v>
      </c>
      <c r="O1274" s="3">
        <f t="shared" si="99"/>
        <v>189.28571428571428</v>
      </c>
      <c r="P1274" s="3" t="s">
        <v>8276</v>
      </c>
      <c r="Q1274" s="3" t="str">
        <f t="shared" si="96"/>
        <v>music</v>
      </c>
      <c r="R1274" s="3" t="str">
        <f t="shared" si="97"/>
        <v>rock</v>
      </c>
      <c r="S1274" s="24">
        <f t="shared" si="98"/>
        <v>40274.745127314818</v>
      </c>
    </row>
    <row r="1275" spans="1:19" ht="93.6" x14ac:dyDescent="0.4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26">
        <f t="shared" si="95"/>
        <v>103.49999999999999</v>
      </c>
      <c r="O1275" s="3">
        <f t="shared" si="99"/>
        <v>76.666666666666671</v>
      </c>
      <c r="P1275" s="3" t="s">
        <v>8276</v>
      </c>
      <c r="Q1275" s="3" t="str">
        <f t="shared" si="96"/>
        <v>music</v>
      </c>
      <c r="R1275" s="3" t="str">
        <f t="shared" si="97"/>
        <v>rock</v>
      </c>
      <c r="S1275" s="24">
        <f t="shared" si="98"/>
        <v>41852.730219907404</v>
      </c>
    </row>
    <row r="1276" spans="1:19" ht="117" x14ac:dyDescent="0.4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26">
        <f t="shared" si="95"/>
        <v>154.97535999999999</v>
      </c>
      <c r="O1276" s="3">
        <f t="shared" si="99"/>
        <v>82.963254817987149</v>
      </c>
      <c r="P1276" s="3" t="s">
        <v>8276</v>
      </c>
      <c r="Q1276" s="3" t="str">
        <f t="shared" si="96"/>
        <v>music</v>
      </c>
      <c r="R1276" s="3" t="str">
        <f t="shared" si="97"/>
        <v>rock</v>
      </c>
      <c r="S1276" s="24">
        <f t="shared" si="98"/>
        <v>41116.690104166664</v>
      </c>
    </row>
    <row r="1277" spans="1:19" ht="117" x14ac:dyDescent="0.4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26">
        <f t="shared" si="95"/>
        <v>162.14066666666668</v>
      </c>
      <c r="O1277" s="3">
        <f t="shared" si="99"/>
        <v>62.522107969151669</v>
      </c>
      <c r="P1277" s="3" t="s">
        <v>8276</v>
      </c>
      <c r="Q1277" s="3" t="str">
        <f t="shared" si="96"/>
        <v>music</v>
      </c>
      <c r="R1277" s="3" t="str">
        <f t="shared" si="97"/>
        <v>rock</v>
      </c>
      <c r="S1277" s="24">
        <f t="shared" si="98"/>
        <v>41458.867905092593</v>
      </c>
    </row>
    <row r="1278" spans="1:19" ht="70.2" x14ac:dyDescent="0.4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26">
        <f t="shared" si="95"/>
        <v>104.42100000000001</v>
      </c>
      <c r="O1278" s="3">
        <f t="shared" ref="O1278:O1305" si="100">E1278/L1278</f>
        <v>46.06808823529412</v>
      </c>
      <c r="P1278" s="3" t="s">
        <v>8276</v>
      </c>
      <c r="Q1278" s="3" t="str">
        <f t="shared" si="96"/>
        <v>music</v>
      </c>
      <c r="R1278" s="3" t="str">
        <f t="shared" si="97"/>
        <v>rock</v>
      </c>
      <c r="S1278" s="24">
        <f t="shared" si="98"/>
        <v>40007.704247685186</v>
      </c>
    </row>
    <row r="1279" spans="1:19" ht="140.4" x14ac:dyDescent="0.4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26">
        <f t="shared" si="95"/>
        <v>106.12433333333333</v>
      </c>
      <c r="O1279" s="3">
        <f t="shared" si="100"/>
        <v>38.543946731234868</v>
      </c>
      <c r="P1279" s="3" t="s">
        <v>8276</v>
      </c>
      <c r="Q1279" s="3" t="str">
        <f t="shared" si="96"/>
        <v>music</v>
      </c>
      <c r="R1279" s="3" t="str">
        <f t="shared" si="97"/>
        <v>rock</v>
      </c>
      <c r="S1279" s="24">
        <f t="shared" si="98"/>
        <v>41121.561886574076</v>
      </c>
    </row>
    <row r="1280" spans="1:19" ht="117" x14ac:dyDescent="0.4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26">
        <f t="shared" si="95"/>
        <v>154.93846153846152</v>
      </c>
      <c r="O1280" s="3">
        <f t="shared" si="100"/>
        <v>53.005263157894738</v>
      </c>
      <c r="P1280" s="3" t="s">
        <v>8276</v>
      </c>
      <c r="Q1280" s="3" t="str">
        <f t="shared" si="96"/>
        <v>music</v>
      </c>
      <c r="R1280" s="3" t="str">
        <f t="shared" si="97"/>
        <v>rock</v>
      </c>
      <c r="S1280" s="24">
        <f t="shared" si="98"/>
        <v>41786.555162037039</v>
      </c>
    </row>
    <row r="1281" spans="1:19" ht="117" x14ac:dyDescent="0.4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26">
        <f t="shared" si="95"/>
        <v>110.77157238734421</v>
      </c>
      <c r="O1281" s="3">
        <f t="shared" si="100"/>
        <v>73.355396825396824</v>
      </c>
      <c r="P1281" s="3" t="s">
        <v>8276</v>
      </c>
      <c r="Q1281" s="3" t="str">
        <f t="shared" si="96"/>
        <v>music</v>
      </c>
      <c r="R1281" s="3" t="str">
        <f t="shared" si="97"/>
        <v>rock</v>
      </c>
      <c r="S1281" s="24">
        <f t="shared" si="98"/>
        <v>41682.099189814813</v>
      </c>
    </row>
    <row r="1282" spans="1:19" ht="93.6" x14ac:dyDescent="0.4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26">
        <f t="shared" ref="N1282:N1345" si="101">E1282/D1282*100</f>
        <v>110.91186666666665</v>
      </c>
      <c r="O1282" s="3">
        <f t="shared" si="100"/>
        <v>127.97523076923076</v>
      </c>
      <c r="P1282" s="3" t="s">
        <v>8276</v>
      </c>
      <c r="Q1282" s="3" t="str">
        <f t="shared" si="96"/>
        <v>music</v>
      </c>
      <c r="R1282" s="3" t="str">
        <f t="shared" si="97"/>
        <v>rock</v>
      </c>
      <c r="S1282" s="24">
        <f t="shared" si="98"/>
        <v>40513.757569444446</v>
      </c>
    </row>
    <row r="1283" spans="1:19" ht="117" x14ac:dyDescent="0.4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26">
        <f t="shared" si="101"/>
        <v>110.71428571428572</v>
      </c>
      <c r="O1283" s="3">
        <f t="shared" si="100"/>
        <v>104.72972972972973</v>
      </c>
      <c r="P1283" s="3" t="s">
        <v>8276</v>
      </c>
      <c r="Q1283" s="3" t="str">
        <f t="shared" ref="Q1283:Q1346" si="102">LEFT(P:P,SEARCH("/",P:P,1)-1)</f>
        <v>music</v>
      </c>
      <c r="R1283" s="3" t="str">
        <f t="shared" ref="R1283:R1346" si="103">RIGHT(P:P, LEN(P:P) - FIND("/", P:P))</f>
        <v>rock</v>
      </c>
      <c r="S1283" s="24">
        <f t="shared" ref="S1283:S1346" si="104">(J1283/86400) +25569</f>
        <v>41463.743472222224</v>
      </c>
    </row>
    <row r="1284" spans="1:19" ht="117" x14ac:dyDescent="0.4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26">
        <f t="shared" si="101"/>
        <v>123.61333333333333</v>
      </c>
      <c r="O1284" s="3">
        <f t="shared" si="100"/>
        <v>67.671532846715323</v>
      </c>
      <c r="P1284" s="3" t="s">
        <v>8276</v>
      </c>
      <c r="Q1284" s="3" t="str">
        <f t="shared" si="102"/>
        <v>music</v>
      </c>
      <c r="R1284" s="3" t="str">
        <f t="shared" si="103"/>
        <v>rock</v>
      </c>
      <c r="S1284" s="24">
        <f t="shared" si="104"/>
        <v>41586.475173611107</v>
      </c>
    </row>
    <row r="1285" spans="1:19" ht="93.6" x14ac:dyDescent="0.4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26">
        <f t="shared" si="101"/>
        <v>211.05</v>
      </c>
      <c r="O1285" s="3">
        <f t="shared" si="100"/>
        <v>95.931818181818187</v>
      </c>
      <c r="P1285" s="3" t="s">
        <v>8276</v>
      </c>
      <c r="Q1285" s="3" t="str">
        <f t="shared" si="102"/>
        <v>music</v>
      </c>
      <c r="R1285" s="3" t="str">
        <f t="shared" si="103"/>
        <v>rock</v>
      </c>
      <c r="S1285" s="24">
        <f t="shared" si="104"/>
        <v>41320.717465277776</v>
      </c>
    </row>
    <row r="1286" spans="1:19" ht="117" x14ac:dyDescent="0.4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26">
        <f t="shared" si="101"/>
        <v>101</v>
      </c>
      <c r="O1286" s="3">
        <f t="shared" si="100"/>
        <v>65.161290322580641</v>
      </c>
      <c r="P1286" s="3" t="s">
        <v>8271</v>
      </c>
      <c r="Q1286" s="3" t="str">
        <f t="shared" si="102"/>
        <v>theater</v>
      </c>
      <c r="R1286" s="3" t="str">
        <f t="shared" si="103"/>
        <v>plays</v>
      </c>
      <c r="S1286" s="24">
        <f t="shared" si="104"/>
        <v>42712.23474537037</v>
      </c>
    </row>
    <row r="1287" spans="1:19" ht="117" x14ac:dyDescent="0.4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26">
        <f t="shared" si="101"/>
        <v>101.64999999999999</v>
      </c>
      <c r="O1287" s="3">
        <f t="shared" si="100"/>
        <v>32.269841269841272</v>
      </c>
      <c r="P1287" s="3" t="s">
        <v>8271</v>
      </c>
      <c r="Q1287" s="3" t="str">
        <f t="shared" si="102"/>
        <v>theater</v>
      </c>
      <c r="R1287" s="3" t="str">
        <f t="shared" si="103"/>
        <v>plays</v>
      </c>
      <c r="S1287" s="24">
        <f t="shared" si="104"/>
        <v>42160.583043981482</v>
      </c>
    </row>
    <row r="1288" spans="1:19" ht="117" x14ac:dyDescent="0.4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26">
        <f t="shared" si="101"/>
        <v>108.33333333333333</v>
      </c>
      <c r="O1288" s="3">
        <f t="shared" si="100"/>
        <v>81.25</v>
      </c>
      <c r="P1288" s="3" t="s">
        <v>8271</v>
      </c>
      <c r="Q1288" s="3" t="str">
        <f t="shared" si="102"/>
        <v>theater</v>
      </c>
      <c r="R1288" s="3" t="str">
        <f t="shared" si="103"/>
        <v>plays</v>
      </c>
      <c r="S1288" s="24">
        <f t="shared" si="104"/>
        <v>42039.384571759263</v>
      </c>
    </row>
    <row r="1289" spans="1:19" ht="163.80000000000001" x14ac:dyDescent="0.4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26">
        <f t="shared" si="101"/>
        <v>242</v>
      </c>
      <c r="O1289" s="3">
        <f t="shared" si="100"/>
        <v>24.2</v>
      </c>
      <c r="P1289" s="3" t="s">
        <v>8271</v>
      </c>
      <c r="Q1289" s="3" t="str">
        <f t="shared" si="102"/>
        <v>theater</v>
      </c>
      <c r="R1289" s="3" t="str">
        <f t="shared" si="103"/>
        <v>plays</v>
      </c>
      <c r="S1289" s="24">
        <f t="shared" si="104"/>
        <v>42107.621018518519</v>
      </c>
    </row>
    <row r="1290" spans="1:19" ht="140.4" x14ac:dyDescent="0.4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26">
        <f t="shared" si="101"/>
        <v>100.44999999999999</v>
      </c>
      <c r="O1290" s="3">
        <f t="shared" si="100"/>
        <v>65.868852459016395</v>
      </c>
      <c r="P1290" s="3" t="s">
        <v>8271</v>
      </c>
      <c r="Q1290" s="3" t="str">
        <f t="shared" si="102"/>
        <v>theater</v>
      </c>
      <c r="R1290" s="3" t="str">
        <f t="shared" si="103"/>
        <v>plays</v>
      </c>
      <c r="S1290" s="24">
        <f t="shared" si="104"/>
        <v>42561.154664351852</v>
      </c>
    </row>
    <row r="1291" spans="1:19" ht="93.6" x14ac:dyDescent="0.4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26">
        <f t="shared" si="101"/>
        <v>125.06666666666666</v>
      </c>
      <c r="O1291" s="3">
        <f t="shared" si="100"/>
        <v>36.07692307692308</v>
      </c>
      <c r="P1291" s="3" t="s">
        <v>8271</v>
      </c>
      <c r="Q1291" s="3" t="str">
        <f t="shared" si="102"/>
        <v>theater</v>
      </c>
      <c r="R1291" s="3" t="str">
        <f t="shared" si="103"/>
        <v>plays</v>
      </c>
      <c r="S1291" s="24">
        <f t="shared" si="104"/>
        <v>42709.134780092594</v>
      </c>
    </row>
    <row r="1292" spans="1:19" ht="46.8" x14ac:dyDescent="0.4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26">
        <f t="shared" si="101"/>
        <v>108.57142857142857</v>
      </c>
      <c r="O1292" s="3">
        <f t="shared" si="100"/>
        <v>44.186046511627907</v>
      </c>
      <c r="P1292" s="3" t="s">
        <v>8271</v>
      </c>
      <c r="Q1292" s="3" t="str">
        <f t="shared" si="102"/>
        <v>theater</v>
      </c>
      <c r="R1292" s="3" t="str">
        <f t="shared" si="103"/>
        <v>plays</v>
      </c>
      <c r="S1292" s="24">
        <f t="shared" si="104"/>
        <v>42086.614942129629</v>
      </c>
    </row>
    <row r="1293" spans="1:19" ht="117" x14ac:dyDescent="0.4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26">
        <f t="shared" si="101"/>
        <v>145.70000000000002</v>
      </c>
      <c r="O1293" s="3">
        <f t="shared" si="100"/>
        <v>104.07142857142857</v>
      </c>
      <c r="P1293" s="3" t="s">
        <v>8271</v>
      </c>
      <c r="Q1293" s="3" t="str">
        <f t="shared" si="102"/>
        <v>theater</v>
      </c>
      <c r="R1293" s="3" t="str">
        <f t="shared" si="103"/>
        <v>plays</v>
      </c>
      <c r="S1293" s="24">
        <f t="shared" si="104"/>
        <v>42064.652673611112</v>
      </c>
    </row>
    <row r="1294" spans="1:19" ht="140.4" x14ac:dyDescent="0.4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26">
        <f t="shared" si="101"/>
        <v>110.00000000000001</v>
      </c>
      <c r="O1294" s="3">
        <f t="shared" si="100"/>
        <v>35.96153846153846</v>
      </c>
      <c r="P1294" s="3" t="s">
        <v>8271</v>
      </c>
      <c r="Q1294" s="3" t="str">
        <f t="shared" si="102"/>
        <v>theater</v>
      </c>
      <c r="R1294" s="3" t="str">
        <f t="shared" si="103"/>
        <v>plays</v>
      </c>
      <c r="S1294" s="24">
        <f t="shared" si="104"/>
        <v>42256.764212962968</v>
      </c>
    </row>
    <row r="1295" spans="1:19" ht="140.4" x14ac:dyDescent="0.4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26">
        <f t="shared" si="101"/>
        <v>102.23333333333333</v>
      </c>
      <c r="O1295" s="3">
        <f t="shared" si="100"/>
        <v>127.79166666666667</v>
      </c>
      <c r="P1295" s="3" t="s">
        <v>8271</v>
      </c>
      <c r="Q1295" s="3" t="str">
        <f t="shared" si="102"/>
        <v>theater</v>
      </c>
      <c r="R1295" s="3" t="str">
        <f t="shared" si="103"/>
        <v>plays</v>
      </c>
      <c r="S1295" s="24">
        <f t="shared" si="104"/>
        <v>42292.701053240744</v>
      </c>
    </row>
    <row r="1296" spans="1:19" ht="117" x14ac:dyDescent="0.4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26">
        <f t="shared" si="101"/>
        <v>122</v>
      </c>
      <c r="O1296" s="3">
        <f t="shared" si="100"/>
        <v>27.727272727272727</v>
      </c>
      <c r="P1296" s="3" t="s">
        <v>8271</v>
      </c>
      <c r="Q1296" s="3" t="str">
        <f t="shared" si="102"/>
        <v>theater</v>
      </c>
      <c r="R1296" s="3" t="str">
        <f t="shared" si="103"/>
        <v>plays</v>
      </c>
      <c r="S1296" s="24">
        <f t="shared" si="104"/>
        <v>42278.453668981485</v>
      </c>
    </row>
    <row r="1297" spans="1:19" ht="140.4" x14ac:dyDescent="0.4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26">
        <f t="shared" si="101"/>
        <v>101.96000000000001</v>
      </c>
      <c r="O1297" s="3">
        <f t="shared" si="100"/>
        <v>39.828125</v>
      </c>
      <c r="P1297" s="3" t="s">
        <v>8271</v>
      </c>
      <c r="Q1297" s="3" t="str">
        <f t="shared" si="102"/>
        <v>theater</v>
      </c>
      <c r="R1297" s="3" t="str">
        <f t="shared" si="103"/>
        <v>plays</v>
      </c>
      <c r="S1297" s="24">
        <f t="shared" si="104"/>
        <v>42184.572881944448</v>
      </c>
    </row>
    <row r="1298" spans="1:19" ht="140.4" x14ac:dyDescent="0.4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26">
        <f t="shared" si="101"/>
        <v>141.1764705882353</v>
      </c>
      <c r="O1298" s="3">
        <f t="shared" si="100"/>
        <v>52.173913043478258</v>
      </c>
      <c r="P1298" s="3" t="s">
        <v>8271</v>
      </c>
      <c r="Q1298" s="3" t="str">
        <f t="shared" si="102"/>
        <v>theater</v>
      </c>
      <c r="R1298" s="3" t="str">
        <f t="shared" si="103"/>
        <v>plays</v>
      </c>
      <c r="S1298" s="24">
        <f t="shared" si="104"/>
        <v>42423.050613425927</v>
      </c>
    </row>
    <row r="1299" spans="1:19" ht="117" x14ac:dyDescent="0.4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26">
        <f t="shared" si="101"/>
        <v>109.52500000000001</v>
      </c>
      <c r="O1299" s="3">
        <f t="shared" si="100"/>
        <v>92.037815126050418</v>
      </c>
      <c r="P1299" s="3" t="s">
        <v>8271</v>
      </c>
      <c r="Q1299" s="3" t="str">
        <f t="shared" si="102"/>
        <v>theater</v>
      </c>
      <c r="R1299" s="3" t="str">
        <f t="shared" si="103"/>
        <v>plays</v>
      </c>
      <c r="S1299" s="24">
        <f t="shared" si="104"/>
        <v>42461.747199074074</v>
      </c>
    </row>
    <row r="1300" spans="1:19" ht="117" x14ac:dyDescent="0.4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26">
        <f t="shared" si="101"/>
        <v>104.65</v>
      </c>
      <c r="O1300" s="3">
        <f t="shared" si="100"/>
        <v>63.424242424242422</v>
      </c>
      <c r="P1300" s="3" t="s">
        <v>8271</v>
      </c>
      <c r="Q1300" s="3" t="str">
        <f t="shared" si="102"/>
        <v>theater</v>
      </c>
      <c r="R1300" s="3" t="str">
        <f t="shared" si="103"/>
        <v>plays</v>
      </c>
      <c r="S1300" s="24">
        <f t="shared" si="104"/>
        <v>42458.680925925924</v>
      </c>
    </row>
    <row r="1301" spans="1:19" ht="117" x14ac:dyDescent="0.4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26">
        <f t="shared" si="101"/>
        <v>124</v>
      </c>
      <c r="O1301" s="3">
        <f t="shared" si="100"/>
        <v>135.625</v>
      </c>
      <c r="P1301" s="3" t="s">
        <v>8271</v>
      </c>
      <c r="Q1301" s="3" t="str">
        <f t="shared" si="102"/>
        <v>theater</v>
      </c>
      <c r="R1301" s="3" t="str">
        <f t="shared" si="103"/>
        <v>plays</v>
      </c>
      <c r="S1301" s="24">
        <f t="shared" si="104"/>
        <v>42169.814340277779</v>
      </c>
    </row>
    <row r="1302" spans="1:19" ht="117" x14ac:dyDescent="0.4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26">
        <f t="shared" si="101"/>
        <v>135</v>
      </c>
      <c r="O1302" s="3">
        <f t="shared" si="100"/>
        <v>168.75</v>
      </c>
      <c r="P1302" s="3" t="s">
        <v>8271</v>
      </c>
      <c r="Q1302" s="3" t="str">
        <f t="shared" si="102"/>
        <v>theater</v>
      </c>
      <c r="R1302" s="3" t="str">
        <f t="shared" si="103"/>
        <v>plays</v>
      </c>
      <c r="S1302" s="24">
        <f t="shared" si="104"/>
        <v>42483.675208333334</v>
      </c>
    </row>
    <row r="1303" spans="1:19" ht="117" x14ac:dyDescent="0.4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26">
        <f t="shared" si="101"/>
        <v>102.75000000000001</v>
      </c>
      <c r="O1303" s="3">
        <f t="shared" si="100"/>
        <v>70.862068965517238</v>
      </c>
      <c r="P1303" s="3" t="s">
        <v>8271</v>
      </c>
      <c r="Q1303" s="3" t="str">
        <f t="shared" si="102"/>
        <v>theater</v>
      </c>
      <c r="R1303" s="3" t="str">
        <f t="shared" si="103"/>
        <v>plays</v>
      </c>
      <c r="S1303" s="24">
        <f t="shared" si="104"/>
        <v>42195.749745370369</v>
      </c>
    </row>
    <row r="1304" spans="1:19" ht="93.6" x14ac:dyDescent="0.4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26">
        <f t="shared" si="101"/>
        <v>100</v>
      </c>
      <c r="O1304" s="3">
        <f t="shared" si="100"/>
        <v>50</v>
      </c>
      <c r="P1304" s="3" t="s">
        <v>8271</v>
      </c>
      <c r="Q1304" s="3" t="str">
        <f t="shared" si="102"/>
        <v>theater</v>
      </c>
      <c r="R1304" s="3" t="str">
        <f t="shared" si="103"/>
        <v>plays</v>
      </c>
      <c r="S1304" s="24">
        <f t="shared" si="104"/>
        <v>42675.057997685188</v>
      </c>
    </row>
    <row r="1305" spans="1:19" ht="46.8" x14ac:dyDescent="0.4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26">
        <f t="shared" si="101"/>
        <v>130.26085714285716</v>
      </c>
      <c r="O1305" s="3">
        <f t="shared" si="100"/>
        <v>42.214166666666671</v>
      </c>
      <c r="P1305" s="3" t="s">
        <v>8271</v>
      </c>
      <c r="Q1305" s="3" t="str">
        <f t="shared" si="102"/>
        <v>theater</v>
      </c>
      <c r="R1305" s="3" t="str">
        <f t="shared" si="103"/>
        <v>plays</v>
      </c>
      <c r="S1305" s="24">
        <f t="shared" si="104"/>
        <v>42566.441203703704</v>
      </c>
    </row>
    <row r="1306" spans="1:19" ht="117" x14ac:dyDescent="0.4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26">
        <f t="shared" si="101"/>
        <v>39.627499999999998</v>
      </c>
      <c r="P1306" s="3" t="s">
        <v>8273</v>
      </c>
      <c r="Q1306" s="3" t="str">
        <f t="shared" si="102"/>
        <v>technology</v>
      </c>
      <c r="R1306" s="3" t="str">
        <f t="shared" si="103"/>
        <v>wearables</v>
      </c>
      <c r="S1306" s="24">
        <f t="shared" si="104"/>
        <v>42747.194502314815</v>
      </c>
    </row>
    <row r="1307" spans="1:19" ht="117" x14ac:dyDescent="0.4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26">
        <f t="shared" si="101"/>
        <v>25.976666666666663</v>
      </c>
      <c r="P1307" s="3" t="s">
        <v>8273</v>
      </c>
      <c r="Q1307" s="3" t="str">
        <f t="shared" si="102"/>
        <v>technology</v>
      </c>
      <c r="R1307" s="3" t="str">
        <f t="shared" si="103"/>
        <v>wearables</v>
      </c>
      <c r="S1307" s="24">
        <f t="shared" si="104"/>
        <v>42543.665601851855</v>
      </c>
    </row>
    <row r="1308" spans="1:19" ht="140.4" x14ac:dyDescent="0.4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26">
        <f t="shared" si="101"/>
        <v>65.24636363636364</v>
      </c>
      <c r="P1308" s="3" t="s">
        <v>8273</v>
      </c>
      <c r="Q1308" s="3" t="str">
        <f t="shared" si="102"/>
        <v>technology</v>
      </c>
      <c r="R1308" s="3" t="str">
        <f t="shared" si="103"/>
        <v>wearables</v>
      </c>
      <c r="S1308" s="24">
        <f t="shared" si="104"/>
        <v>41947.457569444443</v>
      </c>
    </row>
    <row r="1309" spans="1:19" ht="70.2" x14ac:dyDescent="0.4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26">
        <f t="shared" si="101"/>
        <v>11.514000000000001</v>
      </c>
      <c r="P1309" s="3" t="s">
        <v>8273</v>
      </c>
      <c r="Q1309" s="3" t="str">
        <f t="shared" si="102"/>
        <v>technology</v>
      </c>
      <c r="R1309" s="3" t="str">
        <f t="shared" si="103"/>
        <v>wearables</v>
      </c>
      <c r="S1309" s="24">
        <f t="shared" si="104"/>
        <v>42387.503229166672</v>
      </c>
    </row>
    <row r="1310" spans="1:19" ht="46.8" x14ac:dyDescent="0.4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26">
        <f t="shared" si="101"/>
        <v>11.360000000000001</v>
      </c>
      <c r="P1310" s="3" t="s">
        <v>8273</v>
      </c>
      <c r="Q1310" s="3" t="str">
        <f t="shared" si="102"/>
        <v>technology</v>
      </c>
      <c r="R1310" s="3" t="str">
        <f t="shared" si="103"/>
        <v>wearables</v>
      </c>
      <c r="S1310" s="24">
        <f t="shared" si="104"/>
        <v>42611.613564814819</v>
      </c>
    </row>
    <row r="1311" spans="1:19" ht="93.6" x14ac:dyDescent="0.4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8219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26">
        <f t="shared" si="101"/>
        <v>111.99130434782609</v>
      </c>
      <c r="O1311" s="3">
        <f>E1311/L1311</f>
        <v>367.97142857142859</v>
      </c>
      <c r="P1311" s="3" t="s">
        <v>8273</v>
      </c>
      <c r="Q1311" s="3" t="str">
        <f t="shared" si="102"/>
        <v>technology</v>
      </c>
      <c r="R1311" s="3" t="str">
        <f t="shared" si="103"/>
        <v>wearables</v>
      </c>
      <c r="S1311" s="24">
        <f t="shared" si="104"/>
        <v>42257.882731481484</v>
      </c>
    </row>
    <row r="1312" spans="1:19" ht="93.6" x14ac:dyDescent="0.4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26">
        <f t="shared" si="101"/>
        <v>15.5</v>
      </c>
      <c r="P1312" s="3" t="s">
        <v>8273</v>
      </c>
      <c r="Q1312" s="3" t="str">
        <f t="shared" si="102"/>
        <v>technology</v>
      </c>
      <c r="R1312" s="3" t="str">
        <f t="shared" si="103"/>
        <v>wearables</v>
      </c>
      <c r="S1312" s="24">
        <f t="shared" si="104"/>
        <v>42556.667245370365</v>
      </c>
    </row>
    <row r="1313" spans="1:19" ht="140.4" x14ac:dyDescent="0.4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26">
        <f t="shared" si="101"/>
        <v>32.027999999999999</v>
      </c>
      <c r="P1313" s="3" t="s">
        <v>8273</v>
      </c>
      <c r="Q1313" s="3" t="str">
        <f t="shared" si="102"/>
        <v>technology</v>
      </c>
      <c r="R1313" s="3" t="str">
        <f t="shared" si="103"/>
        <v>wearables</v>
      </c>
      <c r="S1313" s="24">
        <f t="shared" si="104"/>
        <v>42669.802303240736</v>
      </c>
    </row>
    <row r="1314" spans="1:19" ht="117" x14ac:dyDescent="0.4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26">
        <f t="shared" si="101"/>
        <v>0.60869565217391308</v>
      </c>
      <c r="P1314" s="3" t="s">
        <v>8273</v>
      </c>
      <c r="Q1314" s="3" t="str">
        <f t="shared" si="102"/>
        <v>technology</v>
      </c>
      <c r="R1314" s="3" t="str">
        <f t="shared" si="103"/>
        <v>wearables</v>
      </c>
      <c r="S1314" s="24">
        <f t="shared" si="104"/>
        <v>42082.702800925923</v>
      </c>
    </row>
    <row r="1315" spans="1:19" ht="117" x14ac:dyDescent="0.4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26">
        <f t="shared" si="101"/>
        <v>31.114999999999998</v>
      </c>
      <c r="P1315" s="3" t="s">
        <v>8273</v>
      </c>
      <c r="Q1315" s="3" t="str">
        <f t="shared" si="102"/>
        <v>technology</v>
      </c>
      <c r="R1315" s="3" t="str">
        <f t="shared" si="103"/>
        <v>wearables</v>
      </c>
      <c r="S1315" s="24">
        <f t="shared" si="104"/>
        <v>42402.709652777776</v>
      </c>
    </row>
    <row r="1316" spans="1:19" ht="117" x14ac:dyDescent="0.4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26">
        <f t="shared" si="101"/>
        <v>1.1266666666666667</v>
      </c>
      <c r="P1316" s="3" t="s">
        <v>8273</v>
      </c>
      <c r="Q1316" s="3" t="str">
        <f t="shared" si="102"/>
        <v>technology</v>
      </c>
      <c r="R1316" s="3" t="str">
        <f t="shared" si="103"/>
        <v>wearables</v>
      </c>
      <c r="S1316" s="24">
        <f t="shared" si="104"/>
        <v>42604.669675925921</v>
      </c>
    </row>
    <row r="1317" spans="1:19" ht="93.6" x14ac:dyDescent="0.4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26">
        <f t="shared" si="101"/>
        <v>40.404000000000003</v>
      </c>
      <c r="P1317" s="3" t="s">
        <v>8273</v>
      </c>
      <c r="Q1317" s="3" t="str">
        <f t="shared" si="102"/>
        <v>technology</v>
      </c>
      <c r="R1317" s="3" t="str">
        <f t="shared" si="103"/>
        <v>wearables</v>
      </c>
      <c r="S1317" s="24">
        <f t="shared" si="104"/>
        <v>42278.498240740737</v>
      </c>
    </row>
    <row r="1318" spans="1:19" ht="117" x14ac:dyDescent="0.4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26">
        <f t="shared" si="101"/>
        <v>1.3333333333333333E-3</v>
      </c>
      <c r="P1318" s="3" t="s">
        <v>8273</v>
      </c>
      <c r="Q1318" s="3" t="str">
        <f t="shared" si="102"/>
        <v>technology</v>
      </c>
      <c r="R1318" s="3" t="str">
        <f t="shared" si="103"/>
        <v>wearables</v>
      </c>
      <c r="S1318" s="24">
        <f t="shared" si="104"/>
        <v>42393.961909722224</v>
      </c>
    </row>
    <row r="1319" spans="1:19" ht="117" x14ac:dyDescent="0.4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26">
        <f t="shared" si="101"/>
        <v>5.7334999999999994</v>
      </c>
      <c r="P1319" s="3" t="s">
        <v>8273</v>
      </c>
      <c r="Q1319" s="3" t="str">
        <f t="shared" si="102"/>
        <v>technology</v>
      </c>
      <c r="R1319" s="3" t="str">
        <f t="shared" si="103"/>
        <v>wearables</v>
      </c>
      <c r="S1319" s="24">
        <f t="shared" si="104"/>
        <v>42520.235486111109</v>
      </c>
    </row>
    <row r="1320" spans="1:19" ht="93.6" x14ac:dyDescent="0.4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26">
        <f t="shared" si="101"/>
        <v>15.324999999999999</v>
      </c>
      <c r="P1320" s="3" t="s">
        <v>8273</v>
      </c>
      <c r="Q1320" s="3" t="str">
        <f t="shared" si="102"/>
        <v>technology</v>
      </c>
      <c r="R1320" s="3" t="str">
        <f t="shared" si="103"/>
        <v>wearables</v>
      </c>
      <c r="S1320" s="24">
        <f t="shared" si="104"/>
        <v>41985.043657407412</v>
      </c>
    </row>
    <row r="1321" spans="1:19" ht="117" x14ac:dyDescent="0.4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26">
        <f t="shared" si="101"/>
        <v>15.103448275862069</v>
      </c>
      <c r="P1321" s="3" t="s">
        <v>8273</v>
      </c>
      <c r="Q1321" s="3" t="str">
        <f t="shared" si="102"/>
        <v>technology</v>
      </c>
      <c r="R1321" s="3" t="str">
        <f t="shared" si="103"/>
        <v>wearables</v>
      </c>
      <c r="S1321" s="24">
        <f t="shared" si="104"/>
        <v>41816.812094907407</v>
      </c>
    </row>
    <row r="1322" spans="1:19" ht="117" x14ac:dyDescent="0.4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26">
        <f t="shared" si="101"/>
        <v>0.503</v>
      </c>
      <c r="P1322" s="3" t="s">
        <v>8273</v>
      </c>
      <c r="Q1322" s="3" t="str">
        <f t="shared" si="102"/>
        <v>technology</v>
      </c>
      <c r="R1322" s="3" t="str">
        <f t="shared" si="103"/>
        <v>wearables</v>
      </c>
      <c r="S1322" s="24">
        <f t="shared" si="104"/>
        <v>42705.690347222218</v>
      </c>
    </row>
    <row r="1323" spans="1:19" ht="140.4" x14ac:dyDescent="0.4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26">
        <f t="shared" si="101"/>
        <v>1.3028138528138529</v>
      </c>
      <c r="P1323" s="3" t="s">
        <v>8273</v>
      </c>
      <c r="Q1323" s="3" t="str">
        <f t="shared" si="102"/>
        <v>technology</v>
      </c>
      <c r="R1323" s="3" t="str">
        <f t="shared" si="103"/>
        <v>wearables</v>
      </c>
      <c r="S1323" s="24">
        <f t="shared" si="104"/>
        <v>42697.74927083333</v>
      </c>
    </row>
    <row r="1324" spans="1:19" ht="117" x14ac:dyDescent="0.4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26">
        <f t="shared" si="101"/>
        <v>0.30285714285714288</v>
      </c>
      <c r="P1324" s="3" t="s">
        <v>8273</v>
      </c>
      <c r="Q1324" s="3" t="str">
        <f t="shared" si="102"/>
        <v>technology</v>
      </c>
      <c r="R1324" s="3" t="str">
        <f t="shared" si="103"/>
        <v>wearables</v>
      </c>
      <c r="S1324" s="24">
        <f t="shared" si="104"/>
        <v>42115.656539351854</v>
      </c>
    </row>
    <row r="1325" spans="1:19" ht="117" x14ac:dyDescent="0.4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26">
        <f t="shared" si="101"/>
        <v>8.8800000000000008</v>
      </c>
      <c r="P1325" s="3" t="s">
        <v>8273</v>
      </c>
      <c r="Q1325" s="3" t="str">
        <f t="shared" si="102"/>
        <v>technology</v>
      </c>
      <c r="R1325" s="3" t="str">
        <f t="shared" si="103"/>
        <v>wearables</v>
      </c>
      <c r="S1325" s="24">
        <f t="shared" si="104"/>
        <v>42451.698449074072</v>
      </c>
    </row>
    <row r="1326" spans="1:19" ht="117" x14ac:dyDescent="0.4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26">
        <f t="shared" si="101"/>
        <v>9.84</v>
      </c>
      <c r="P1326" s="3" t="s">
        <v>8273</v>
      </c>
      <c r="Q1326" s="3" t="str">
        <f t="shared" si="102"/>
        <v>technology</v>
      </c>
      <c r="R1326" s="3" t="str">
        <f t="shared" si="103"/>
        <v>wearables</v>
      </c>
      <c r="S1326" s="24">
        <f t="shared" si="104"/>
        <v>42626.633703703701</v>
      </c>
    </row>
    <row r="1327" spans="1:19" ht="117" x14ac:dyDescent="0.4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26">
        <f t="shared" si="101"/>
        <v>2.4299999999999997</v>
      </c>
      <c r="P1327" s="3" t="s">
        <v>8273</v>
      </c>
      <c r="Q1327" s="3" t="str">
        <f t="shared" si="102"/>
        <v>technology</v>
      </c>
      <c r="R1327" s="3" t="str">
        <f t="shared" si="103"/>
        <v>wearables</v>
      </c>
      <c r="S1327" s="24">
        <f t="shared" si="104"/>
        <v>42704.086053240739</v>
      </c>
    </row>
    <row r="1328" spans="1:19" ht="117" x14ac:dyDescent="0.4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26">
        <f t="shared" si="101"/>
        <v>1.1299999999999999</v>
      </c>
      <c r="P1328" s="3" t="s">
        <v>8273</v>
      </c>
      <c r="Q1328" s="3" t="str">
        <f t="shared" si="102"/>
        <v>technology</v>
      </c>
      <c r="R1328" s="3" t="str">
        <f t="shared" si="103"/>
        <v>wearables</v>
      </c>
      <c r="S1328" s="24">
        <f t="shared" si="104"/>
        <v>41974.791990740741</v>
      </c>
    </row>
    <row r="1329" spans="1:19" ht="117" x14ac:dyDescent="0.4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26">
        <f t="shared" si="101"/>
        <v>3.5520833333333335</v>
      </c>
      <c r="P1329" s="3" t="s">
        <v>8273</v>
      </c>
      <c r="Q1329" s="3" t="str">
        <f t="shared" si="102"/>
        <v>technology</v>
      </c>
      <c r="R1329" s="3" t="str">
        <f t="shared" si="103"/>
        <v>wearables</v>
      </c>
      <c r="S1329" s="24">
        <f t="shared" si="104"/>
        <v>42123.678645833337</v>
      </c>
    </row>
    <row r="1330" spans="1:19" ht="117" x14ac:dyDescent="0.4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26">
        <f t="shared" si="101"/>
        <v>2.3306666666666667</v>
      </c>
      <c r="P1330" s="3" t="s">
        <v>8273</v>
      </c>
      <c r="Q1330" s="3" t="str">
        <f t="shared" si="102"/>
        <v>technology</v>
      </c>
      <c r="R1330" s="3" t="str">
        <f t="shared" si="103"/>
        <v>wearables</v>
      </c>
      <c r="S1330" s="24">
        <f t="shared" si="104"/>
        <v>42612.642754629633</v>
      </c>
    </row>
    <row r="1331" spans="1:19" ht="140.4" x14ac:dyDescent="0.4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26">
        <f t="shared" si="101"/>
        <v>0.81600000000000006</v>
      </c>
      <c r="P1331" s="3" t="s">
        <v>8273</v>
      </c>
      <c r="Q1331" s="3" t="str">
        <f t="shared" si="102"/>
        <v>technology</v>
      </c>
      <c r="R1331" s="3" t="str">
        <f t="shared" si="103"/>
        <v>wearables</v>
      </c>
      <c r="S1331" s="24">
        <f t="shared" si="104"/>
        <v>41935.221585648149</v>
      </c>
    </row>
    <row r="1332" spans="1:19" ht="117" x14ac:dyDescent="0.4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26">
        <f t="shared" si="101"/>
        <v>22.494285714285713</v>
      </c>
      <c r="P1332" s="3" t="s">
        <v>8273</v>
      </c>
      <c r="Q1332" s="3" t="str">
        <f t="shared" si="102"/>
        <v>technology</v>
      </c>
      <c r="R1332" s="3" t="str">
        <f t="shared" si="103"/>
        <v>wearables</v>
      </c>
      <c r="S1332" s="24">
        <f t="shared" si="104"/>
        <v>42522.276724537034</v>
      </c>
    </row>
    <row r="1333" spans="1:19" ht="117" x14ac:dyDescent="0.4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26">
        <f t="shared" si="101"/>
        <v>1.3668</v>
      </c>
      <c r="P1333" s="3" t="s">
        <v>8273</v>
      </c>
      <c r="Q1333" s="3" t="str">
        <f t="shared" si="102"/>
        <v>technology</v>
      </c>
      <c r="R1333" s="3" t="str">
        <f t="shared" si="103"/>
        <v>wearables</v>
      </c>
      <c r="S1333" s="24">
        <f t="shared" si="104"/>
        <v>42569.50409722222</v>
      </c>
    </row>
    <row r="1334" spans="1:19" ht="117" x14ac:dyDescent="0.4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26">
        <f t="shared" si="101"/>
        <v>0</v>
      </c>
      <c r="P1334" s="3" t="s">
        <v>8273</v>
      </c>
      <c r="Q1334" s="3" t="str">
        <f t="shared" si="102"/>
        <v>technology</v>
      </c>
      <c r="R1334" s="3" t="str">
        <f t="shared" si="103"/>
        <v>wearables</v>
      </c>
      <c r="S1334" s="24">
        <f t="shared" si="104"/>
        <v>42732.060277777782</v>
      </c>
    </row>
    <row r="1335" spans="1:19" ht="117" x14ac:dyDescent="0.4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26">
        <f t="shared" si="101"/>
        <v>0</v>
      </c>
      <c r="P1335" s="3" t="s">
        <v>8273</v>
      </c>
      <c r="Q1335" s="3" t="str">
        <f t="shared" si="102"/>
        <v>technology</v>
      </c>
      <c r="R1335" s="3" t="str">
        <f t="shared" si="103"/>
        <v>wearables</v>
      </c>
      <c r="S1335" s="24">
        <f t="shared" si="104"/>
        <v>41806.106770833336</v>
      </c>
    </row>
    <row r="1336" spans="1:19" ht="117" x14ac:dyDescent="0.4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26">
        <f t="shared" si="101"/>
        <v>10.754135338345865</v>
      </c>
      <c r="P1336" s="3" t="s">
        <v>8273</v>
      </c>
      <c r="Q1336" s="3" t="str">
        <f t="shared" si="102"/>
        <v>technology</v>
      </c>
      <c r="R1336" s="3" t="str">
        <f t="shared" si="103"/>
        <v>wearables</v>
      </c>
      <c r="S1336" s="24">
        <f t="shared" si="104"/>
        <v>42410.774155092593</v>
      </c>
    </row>
    <row r="1337" spans="1:19" ht="117" x14ac:dyDescent="0.4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26">
        <f t="shared" si="101"/>
        <v>19.759999999999998</v>
      </c>
      <c r="P1337" s="3" t="s">
        <v>8273</v>
      </c>
      <c r="Q1337" s="3" t="str">
        <f t="shared" si="102"/>
        <v>technology</v>
      </c>
      <c r="R1337" s="3" t="str">
        <f t="shared" si="103"/>
        <v>wearables</v>
      </c>
      <c r="S1337" s="24">
        <f t="shared" si="104"/>
        <v>42313.936365740738</v>
      </c>
    </row>
    <row r="1338" spans="1:19" ht="117" x14ac:dyDescent="0.4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26">
        <f t="shared" si="101"/>
        <v>84.946999999999989</v>
      </c>
      <c r="P1338" s="3" t="s">
        <v>8273</v>
      </c>
      <c r="Q1338" s="3" t="str">
        <f t="shared" si="102"/>
        <v>technology</v>
      </c>
      <c r="R1338" s="3" t="str">
        <f t="shared" si="103"/>
        <v>wearables</v>
      </c>
      <c r="S1338" s="24">
        <f t="shared" si="104"/>
        <v>41955.863750000004</v>
      </c>
    </row>
    <row r="1339" spans="1:19" ht="117" x14ac:dyDescent="0.4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26">
        <f t="shared" si="101"/>
        <v>49.381999999999998</v>
      </c>
      <c r="P1339" s="3" t="s">
        <v>8273</v>
      </c>
      <c r="Q1339" s="3" t="str">
        <f t="shared" si="102"/>
        <v>technology</v>
      </c>
      <c r="R1339" s="3" t="str">
        <f t="shared" si="103"/>
        <v>wearables</v>
      </c>
      <c r="S1339" s="24">
        <f t="shared" si="104"/>
        <v>42767.577303240745</v>
      </c>
    </row>
    <row r="1340" spans="1:19" ht="117" x14ac:dyDescent="0.4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26">
        <f t="shared" si="101"/>
        <v>3.3033333333333332</v>
      </c>
      <c r="P1340" s="3" t="s">
        <v>8273</v>
      </c>
      <c r="Q1340" s="3" t="str">
        <f t="shared" si="102"/>
        <v>technology</v>
      </c>
      <c r="R1340" s="3" t="str">
        <f t="shared" si="103"/>
        <v>wearables</v>
      </c>
      <c r="S1340" s="24">
        <f t="shared" si="104"/>
        <v>42188.803622685184</v>
      </c>
    </row>
    <row r="1341" spans="1:19" ht="70.2" x14ac:dyDescent="0.4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26">
        <f t="shared" si="101"/>
        <v>6.6339999999999995</v>
      </c>
      <c r="P1341" s="3" t="s">
        <v>8273</v>
      </c>
      <c r="Q1341" s="3" t="str">
        <f t="shared" si="102"/>
        <v>technology</v>
      </c>
      <c r="R1341" s="3" t="str">
        <f t="shared" si="103"/>
        <v>wearables</v>
      </c>
      <c r="S1341" s="24">
        <f t="shared" si="104"/>
        <v>41936.647164351853</v>
      </c>
    </row>
    <row r="1342" spans="1:19" ht="93.6" x14ac:dyDescent="0.4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26">
        <f t="shared" si="101"/>
        <v>0</v>
      </c>
      <c r="P1342" s="3" t="s">
        <v>8273</v>
      </c>
      <c r="Q1342" s="3" t="str">
        <f t="shared" si="102"/>
        <v>technology</v>
      </c>
      <c r="R1342" s="3" t="str">
        <f t="shared" si="103"/>
        <v>wearables</v>
      </c>
      <c r="S1342" s="24">
        <f t="shared" si="104"/>
        <v>41836.595520833333</v>
      </c>
    </row>
    <row r="1343" spans="1:19" ht="140.4" x14ac:dyDescent="0.4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26">
        <f t="shared" si="101"/>
        <v>70.36</v>
      </c>
      <c r="P1343" s="3" t="s">
        <v>8273</v>
      </c>
      <c r="Q1343" s="3" t="str">
        <f t="shared" si="102"/>
        <v>technology</v>
      </c>
      <c r="R1343" s="3" t="str">
        <f t="shared" si="103"/>
        <v>wearables</v>
      </c>
      <c r="S1343" s="24">
        <f t="shared" si="104"/>
        <v>42612.624039351853</v>
      </c>
    </row>
    <row r="1344" spans="1:19" ht="117" x14ac:dyDescent="0.4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26">
        <f t="shared" si="101"/>
        <v>0.2</v>
      </c>
      <c r="P1344" s="3" t="s">
        <v>8273</v>
      </c>
      <c r="Q1344" s="3" t="str">
        <f t="shared" si="102"/>
        <v>technology</v>
      </c>
      <c r="R1344" s="3" t="str">
        <f t="shared" si="103"/>
        <v>wearables</v>
      </c>
      <c r="S1344" s="24">
        <f t="shared" si="104"/>
        <v>42172.816423611112</v>
      </c>
    </row>
    <row r="1345" spans="1:19" ht="140.4" x14ac:dyDescent="0.4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8219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26">
        <f t="shared" si="101"/>
        <v>102.298</v>
      </c>
      <c r="O1345" s="3">
        <f t="shared" ref="O1345:O1376" si="105">E1345/L1345</f>
        <v>158.35603715170279</v>
      </c>
      <c r="P1345" s="3" t="s">
        <v>8273</v>
      </c>
      <c r="Q1345" s="3" t="str">
        <f t="shared" si="102"/>
        <v>technology</v>
      </c>
      <c r="R1345" s="3" t="str">
        <f t="shared" si="103"/>
        <v>wearables</v>
      </c>
      <c r="S1345" s="24">
        <f t="shared" si="104"/>
        <v>42542.526423611111</v>
      </c>
    </row>
    <row r="1346" spans="1:19" ht="117" x14ac:dyDescent="0.4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26">
        <f t="shared" ref="N1346:N1409" si="106">E1346/D1346*100</f>
        <v>377.73333333333335</v>
      </c>
      <c r="O1346" s="3">
        <f t="shared" si="105"/>
        <v>40.762589928057551</v>
      </c>
      <c r="P1346" s="3" t="s">
        <v>8274</v>
      </c>
      <c r="Q1346" s="3" t="str">
        <f t="shared" si="102"/>
        <v>publishing</v>
      </c>
      <c r="R1346" s="3" t="str">
        <f t="shared" si="103"/>
        <v>nonfiction</v>
      </c>
      <c r="S1346" s="24">
        <f t="shared" si="104"/>
        <v>42522.789803240739</v>
      </c>
    </row>
    <row r="1347" spans="1:19" ht="117" x14ac:dyDescent="0.4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26">
        <f t="shared" si="106"/>
        <v>125</v>
      </c>
      <c r="O1347" s="3">
        <f t="shared" si="105"/>
        <v>53.571428571428569</v>
      </c>
      <c r="P1347" s="3" t="s">
        <v>8274</v>
      </c>
      <c r="Q1347" s="3" t="str">
        <f t="shared" ref="Q1347:Q1410" si="107">LEFT(P:P,SEARCH("/",P:P,1)-1)</f>
        <v>publishing</v>
      </c>
      <c r="R1347" s="3" t="str">
        <f t="shared" ref="R1347:R1410" si="108">RIGHT(P:P, LEN(P:P) - FIND("/", P:P))</f>
        <v>nonfiction</v>
      </c>
      <c r="S1347" s="24">
        <f t="shared" ref="S1347:S1410" si="109">(J1347/86400) +25569</f>
        <v>41799.814340277779</v>
      </c>
    </row>
    <row r="1348" spans="1:19" ht="117" x14ac:dyDescent="0.4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26">
        <f t="shared" si="106"/>
        <v>147.32653061224491</v>
      </c>
      <c r="O1348" s="3">
        <f t="shared" si="105"/>
        <v>48.449664429530202</v>
      </c>
      <c r="P1348" s="3" t="s">
        <v>8274</v>
      </c>
      <c r="Q1348" s="3" t="str">
        <f t="shared" si="107"/>
        <v>publishing</v>
      </c>
      <c r="R1348" s="3" t="str">
        <f t="shared" si="108"/>
        <v>nonfiction</v>
      </c>
      <c r="S1348" s="24">
        <f t="shared" si="109"/>
        <v>41422.075821759259</v>
      </c>
    </row>
    <row r="1349" spans="1:19" ht="140.4" x14ac:dyDescent="0.4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26">
        <f t="shared" si="106"/>
        <v>102.2</v>
      </c>
      <c r="O1349" s="3">
        <f t="shared" si="105"/>
        <v>82.41935483870968</v>
      </c>
      <c r="P1349" s="3" t="s">
        <v>8274</v>
      </c>
      <c r="Q1349" s="3" t="str">
        <f t="shared" si="107"/>
        <v>publishing</v>
      </c>
      <c r="R1349" s="3" t="str">
        <f t="shared" si="108"/>
        <v>nonfiction</v>
      </c>
      <c r="S1349" s="24">
        <f t="shared" si="109"/>
        <v>42040.638020833328</v>
      </c>
    </row>
    <row r="1350" spans="1:19" ht="140.4" x14ac:dyDescent="0.4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26">
        <f t="shared" si="106"/>
        <v>101.8723404255319</v>
      </c>
      <c r="O1350" s="3">
        <f t="shared" si="105"/>
        <v>230.19230769230768</v>
      </c>
      <c r="P1350" s="3" t="s">
        <v>8274</v>
      </c>
      <c r="Q1350" s="3" t="str">
        <f t="shared" si="107"/>
        <v>publishing</v>
      </c>
      <c r="R1350" s="3" t="str">
        <f t="shared" si="108"/>
        <v>nonfiction</v>
      </c>
      <c r="S1350" s="24">
        <f t="shared" si="109"/>
        <v>41963.506168981483</v>
      </c>
    </row>
    <row r="1351" spans="1:19" ht="140.4" x14ac:dyDescent="0.4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26">
        <f t="shared" si="106"/>
        <v>204.2</v>
      </c>
      <c r="O1351" s="3">
        <f t="shared" si="105"/>
        <v>59.360465116279073</v>
      </c>
      <c r="P1351" s="3" t="s">
        <v>8274</v>
      </c>
      <c r="Q1351" s="3" t="str">
        <f t="shared" si="107"/>
        <v>publishing</v>
      </c>
      <c r="R1351" s="3" t="str">
        <f t="shared" si="108"/>
        <v>nonfiction</v>
      </c>
      <c r="S1351" s="24">
        <f t="shared" si="109"/>
        <v>42317.33258101852</v>
      </c>
    </row>
    <row r="1352" spans="1:19" ht="117" x14ac:dyDescent="0.4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26">
        <f t="shared" si="106"/>
        <v>104.05</v>
      </c>
      <c r="O1352" s="3">
        <f t="shared" si="105"/>
        <v>66.698717948717942</v>
      </c>
      <c r="P1352" s="3" t="s">
        <v>8274</v>
      </c>
      <c r="Q1352" s="3" t="str">
        <f t="shared" si="107"/>
        <v>publishing</v>
      </c>
      <c r="R1352" s="3" t="str">
        <f t="shared" si="108"/>
        <v>nonfiction</v>
      </c>
      <c r="S1352" s="24">
        <f t="shared" si="109"/>
        <v>42334.013124999998</v>
      </c>
    </row>
    <row r="1353" spans="1:19" ht="70.2" x14ac:dyDescent="0.4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26">
        <f t="shared" si="106"/>
        <v>101.265</v>
      </c>
      <c r="O1353" s="3">
        <f t="shared" si="105"/>
        <v>168.77500000000001</v>
      </c>
      <c r="P1353" s="3" t="s">
        <v>8274</v>
      </c>
      <c r="Q1353" s="3" t="str">
        <f t="shared" si="107"/>
        <v>publishing</v>
      </c>
      <c r="R1353" s="3" t="str">
        <f t="shared" si="108"/>
        <v>nonfiction</v>
      </c>
      <c r="S1353" s="24">
        <f t="shared" si="109"/>
        <v>42382.74009259259</v>
      </c>
    </row>
    <row r="1354" spans="1:19" ht="117" x14ac:dyDescent="0.4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26">
        <f t="shared" si="106"/>
        <v>136.13999999999999</v>
      </c>
      <c r="O1354" s="3">
        <f t="shared" si="105"/>
        <v>59.973568281938327</v>
      </c>
      <c r="P1354" s="3" t="s">
        <v>8274</v>
      </c>
      <c r="Q1354" s="3" t="str">
        <f t="shared" si="107"/>
        <v>publishing</v>
      </c>
      <c r="R1354" s="3" t="str">
        <f t="shared" si="108"/>
        <v>nonfiction</v>
      </c>
      <c r="S1354" s="24">
        <f t="shared" si="109"/>
        <v>42200.578310185185</v>
      </c>
    </row>
    <row r="1355" spans="1:19" ht="93.6" x14ac:dyDescent="0.4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26">
        <f t="shared" si="106"/>
        <v>133.6</v>
      </c>
      <c r="O1355" s="3">
        <f t="shared" si="105"/>
        <v>31.80952380952381</v>
      </c>
      <c r="P1355" s="3" t="s">
        <v>8274</v>
      </c>
      <c r="Q1355" s="3" t="str">
        <f t="shared" si="107"/>
        <v>publishing</v>
      </c>
      <c r="R1355" s="3" t="str">
        <f t="shared" si="108"/>
        <v>nonfiction</v>
      </c>
      <c r="S1355" s="24">
        <f t="shared" si="109"/>
        <v>41309.11791666667</v>
      </c>
    </row>
    <row r="1356" spans="1:19" ht="140.4" x14ac:dyDescent="0.4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26">
        <f t="shared" si="106"/>
        <v>130.25</v>
      </c>
      <c r="O1356" s="3">
        <f t="shared" si="105"/>
        <v>24.421875</v>
      </c>
      <c r="P1356" s="3" t="s">
        <v>8274</v>
      </c>
      <c r="Q1356" s="3" t="str">
        <f t="shared" si="107"/>
        <v>publishing</v>
      </c>
      <c r="R1356" s="3" t="str">
        <f t="shared" si="108"/>
        <v>nonfiction</v>
      </c>
      <c r="S1356" s="24">
        <f t="shared" si="109"/>
        <v>42502.807627314818</v>
      </c>
    </row>
    <row r="1357" spans="1:19" ht="117" x14ac:dyDescent="0.4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26">
        <f t="shared" si="106"/>
        <v>122.67999999999999</v>
      </c>
      <c r="O1357" s="3">
        <f t="shared" si="105"/>
        <v>25.347107438016529</v>
      </c>
      <c r="P1357" s="3" t="s">
        <v>8274</v>
      </c>
      <c r="Q1357" s="3" t="str">
        <f t="shared" si="107"/>
        <v>publishing</v>
      </c>
      <c r="R1357" s="3" t="str">
        <f t="shared" si="108"/>
        <v>nonfiction</v>
      </c>
      <c r="S1357" s="24">
        <f t="shared" si="109"/>
        <v>41213.254687499997</v>
      </c>
    </row>
    <row r="1358" spans="1:19" ht="117" x14ac:dyDescent="0.4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26">
        <f t="shared" si="106"/>
        <v>182.81058823529412</v>
      </c>
      <c r="O1358" s="3">
        <f t="shared" si="105"/>
        <v>71.443218390804603</v>
      </c>
      <c r="P1358" s="3" t="s">
        <v>8274</v>
      </c>
      <c r="Q1358" s="3" t="str">
        <f t="shared" si="107"/>
        <v>publishing</v>
      </c>
      <c r="R1358" s="3" t="str">
        <f t="shared" si="108"/>
        <v>nonfiction</v>
      </c>
      <c r="S1358" s="24">
        <f t="shared" si="109"/>
        <v>41430.038888888885</v>
      </c>
    </row>
    <row r="1359" spans="1:19" ht="117" x14ac:dyDescent="0.4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26">
        <f t="shared" si="106"/>
        <v>125.29999999999998</v>
      </c>
      <c r="O1359" s="3">
        <f t="shared" si="105"/>
        <v>38.553846153846152</v>
      </c>
      <c r="P1359" s="3" t="s">
        <v>8274</v>
      </c>
      <c r="Q1359" s="3" t="str">
        <f t="shared" si="107"/>
        <v>publishing</v>
      </c>
      <c r="R1359" s="3" t="str">
        <f t="shared" si="108"/>
        <v>nonfiction</v>
      </c>
      <c r="S1359" s="24">
        <f t="shared" si="109"/>
        <v>41304.962233796294</v>
      </c>
    </row>
    <row r="1360" spans="1:19" ht="93.6" x14ac:dyDescent="0.4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26">
        <f t="shared" si="106"/>
        <v>111.66666666666667</v>
      </c>
      <c r="O1360" s="3">
        <f t="shared" si="105"/>
        <v>68.367346938775512</v>
      </c>
      <c r="P1360" s="3" t="s">
        <v>8274</v>
      </c>
      <c r="Q1360" s="3" t="str">
        <f t="shared" si="107"/>
        <v>publishing</v>
      </c>
      <c r="R1360" s="3" t="str">
        <f t="shared" si="108"/>
        <v>nonfiction</v>
      </c>
      <c r="S1360" s="24">
        <f t="shared" si="109"/>
        <v>40689.570868055554</v>
      </c>
    </row>
    <row r="1361" spans="1:19" ht="117" x14ac:dyDescent="0.4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26">
        <f t="shared" si="106"/>
        <v>115.75757575757575</v>
      </c>
      <c r="O1361" s="3">
        <f t="shared" si="105"/>
        <v>40.210526315789473</v>
      </c>
      <c r="P1361" s="3" t="s">
        <v>8274</v>
      </c>
      <c r="Q1361" s="3" t="str">
        <f t="shared" si="107"/>
        <v>publishing</v>
      </c>
      <c r="R1361" s="3" t="str">
        <f t="shared" si="108"/>
        <v>nonfiction</v>
      </c>
      <c r="S1361" s="24">
        <f t="shared" si="109"/>
        <v>40668.814699074072</v>
      </c>
    </row>
    <row r="1362" spans="1:19" ht="70.2" x14ac:dyDescent="0.4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26">
        <f t="shared" si="106"/>
        <v>173.2</v>
      </c>
      <c r="O1362" s="3">
        <f t="shared" si="105"/>
        <v>32.074074074074076</v>
      </c>
      <c r="P1362" s="3" t="s">
        <v>8274</v>
      </c>
      <c r="Q1362" s="3" t="str">
        <f t="shared" si="107"/>
        <v>publishing</v>
      </c>
      <c r="R1362" s="3" t="str">
        <f t="shared" si="108"/>
        <v>nonfiction</v>
      </c>
      <c r="S1362" s="24">
        <f t="shared" si="109"/>
        <v>41095.900694444441</v>
      </c>
    </row>
    <row r="1363" spans="1:19" ht="117" x14ac:dyDescent="0.4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26">
        <f t="shared" si="106"/>
        <v>125.98333333333333</v>
      </c>
      <c r="O1363" s="3">
        <f t="shared" si="105"/>
        <v>28.632575757575758</v>
      </c>
      <c r="P1363" s="3" t="s">
        <v>8274</v>
      </c>
      <c r="Q1363" s="3" t="str">
        <f t="shared" si="107"/>
        <v>publishing</v>
      </c>
      <c r="R1363" s="3" t="str">
        <f t="shared" si="108"/>
        <v>nonfiction</v>
      </c>
      <c r="S1363" s="24">
        <f t="shared" si="109"/>
        <v>41781.717268518521</v>
      </c>
    </row>
    <row r="1364" spans="1:19" ht="93.6" x14ac:dyDescent="0.4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26">
        <f t="shared" si="106"/>
        <v>109.1</v>
      </c>
      <c r="O1364" s="3">
        <f t="shared" si="105"/>
        <v>43.64</v>
      </c>
      <c r="P1364" s="3" t="s">
        <v>8274</v>
      </c>
      <c r="Q1364" s="3" t="str">
        <f t="shared" si="107"/>
        <v>publishing</v>
      </c>
      <c r="R1364" s="3" t="str">
        <f t="shared" si="108"/>
        <v>nonfiction</v>
      </c>
      <c r="S1364" s="24">
        <f t="shared" si="109"/>
        <v>41464.934386574074</v>
      </c>
    </row>
    <row r="1365" spans="1:19" ht="140.4" x14ac:dyDescent="0.4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26">
        <f t="shared" si="106"/>
        <v>100</v>
      </c>
      <c r="O1365" s="3">
        <f t="shared" si="105"/>
        <v>40</v>
      </c>
      <c r="P1365" s="3" t="s">
        <v>8274</v>
      </c>
      <c r="Q1365" s="3" t="str">
        <f t="shared" si="107"/>
        <v>publishing</v>
      </c>
      <c r="R1365" s="3" t="str">
        <f t="shared" si="108"/>
        <v>nonfiction</v>
      </c>
      <c r="S1365" s="24">
        <f t="shared" si="109"/>
        <v>42396.8440625</v>
      </c>
    </row>
    <row r="1366" spans="1:19" ht="140.4" x14ac:dyDescent="0.4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26">
        <f t="shared" si="106"/>
        <v>118.64285714285714</v>
      </c>
      <c r="O1366" s="3">
        <f t="shared" si="105"/>
        <v>346.04166666666669</v>
      </c>
      <c r="P1366" s="3" t="s">
        <v>8276</v>
      </c>
      <c r="Q1366" s="3" t="str">
        <f t="shared" si="107"/>
        <v>music</v>
      </c>
      <c r="R1366" s="3" t="str">
        <f t="shared" si="108"/>
        <v>rock</v>
      </c>
      <c r="S1366" s="24">
        <f t="shared" si="109"/>
        <v>41951.6956712963</v>
      </c>
    </row>
    <row r="1367" spans="1:19" ht="117" x14ac:dyDescent="0.4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26">
        <f t="shared" si="106"/>
        <v>100.26666666666667</v>
      </c>
      <c r="O1367" s="3">
        <f t="shared" si="105"/>
        <v>81.739130434782609</v>
      </c>
      <c r="P1367" s="3" t="s">
        <v>8276</v>
      </c>
      <c r="Q1367" s="3" t="str">
        <f t="shared" si="107"/>
        <v>music</v>
      </c>
      <c r="R1367" s="3" t="str">
        <f t="shared" si="108"/>
        <v>rock</v>
      </c>
      <c r="S1367" s="24">
        <f t="shared" si="109"/>
        <v>42049.733240740738</v>
      </c>
    </row>
    <row r="1368" spans="1:19" ht="46.8" x14ac:dyDescent="0.4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26">
        <f t="shared" si="106"/>
        <v>126.48920000000001</v>
      </c>
      <c r="O1368" s="3">
        <f t="shared" si="105"/>
        <v>64.535306122448986</v>
      </c>
      <c r="P1368" s="3" t="s">
        <v>8276</v>
      </c>
      <c r="Q1368" s="3" t="str">
        <f t="shared" si="107"/>
        <v>music</v>
      </c>
      <c r="R1368" s="3" t="str">
        <f t="shared" si="108"/>
        <v>rock</v>
      </c>
      <c r="S1368" s="24">
        <f t="shared" si="109"/>
        <v>41924.996099537035</v>
      </c>
    </row>
    <row r="1369" spans="1:19" ht="117" x14ac:dyDescent="0.4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26">
        <f t="shared" si="106"/>
        <v>114.26</v>
      </c>
      <c r="O1369" s="3">
        <f t="shared" si="105"/>
        <v>63.477777777777774</v>
      </c>
      <c r="P1369" s="3" t="s">
        <v>8276</v>
      </c>
      <c r="Q1369" s="3" t="str">
        <f t="shared" si="107"/>
        <v>music</v>
      </c>
      <c r="R1369" s="3" t="str">
        <f t="shared" si="108"/>
        <v>rock</v>
      </c>
      <c r="S1369" s="24">
        <f t="shared" si="109"/>
        <v>42292.002893518518</v>
      </c>
    </row>
    <row r="1370" spans="1:19" ht="117" x14ac:dyDescent="0.4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26">
        <f t="shared" si="106"/>
        <v>110.7</v>
      </c>
      <c r="O1370" s="3">
        <f t="shared" si="105"/>
        <v>63.620689655172413</v>
      </c>
      <c r="P1370" s="3" t="s">
        <v>8276</v>
      </c>
      <c r="Q1370" s="3" t="str">
        <f t="shared" si="107"/>
        <v>music</v>
      </c>
      <c r="R1370" s="3" t="str">
        <f t="shared" si="108"/>
        <v>rock</v>
      </c>
      <c r="S1370" s="24">
        <f t="shared" si="109"/>
        <v>42146.190902777773</v>
      </c>
    </row>
    <row r="1371" spans="1:19" ht="117" x14ac:dyDescent="0.4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26">
        <f t="shared" si="106"/>
        <v>105.34805315203954</v>
      </c>
      <c r="O1371" s="3">
        <f t="shared" si="105"/>
        <v>83.967068965517228</v>
      </c>
      <c r="P1371" s="3" t="s">
        <v>8276</v>
      </c>
      <c r="Q1371" s="3" t="str">
        <f t="shared" si="107"/>
        <v>music</v>
      </c>
      <c r="R1371" s="3" t="str">
        <f t="shared" si="108"/>
        <v>rock</v>
      </c>
      <c r="S1371" s="24">
        <f t="shared" si="109"/>
        <v>41710.594282407408</v>
      </c>
    </row>
    <row r="1372" spans="1:19" ht="70.2" x14ac:dyDescent="0.4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26">
        <f t="shared" si="106"/>
        <v>103.66666666666666</v>
      </c>
      <c r="O1372" s="3">
        <f t="shared" si="105"/>
        <v>77.75</v>
      </c>
      <c r="P1372" s="3" t="s">
        <v>8276</v>
      </c>
      <c r="Q1372" s="3" t="str">
        <f t="shared" si="107"/>
        <v>music</v>
      </c>
      <c r="R1372" s="3" t="str">
        <f t="shared" si="108"/>
        <v>rock</v>
      </c>
      <c r="S1372" s="24">
        <f t="shared" si="109"/>
        <v>41548.00335648148</v>
      </c>
    </row>
    <row r="1373" spans="1:19" ht="140.4" x14ac:dyDescent="0.4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26">
        <f t="shared" si="106"/>
        <v>107.08672667523933</v>
      </c>
      <c r="O1373" s="3">
        <f t="shared" si="105"/>
        <v>107.07142857142857</v>
      </c>
      <c r="P1373" s="3" t="s">
        <v>8276</v>
      </c>
      <c r="Q1373" s="3" t="str">
        <f t="shared" si="107"/>
        <v>music</v>
      </c>
      <c r="R1373" s="3" t="str">
        <f t="shared" si="108"/>
        <v>rock</v>
      </c>
      <c r="S1373" s="24">
        <f t="shared" si="109"/>
        <v>42101.758587962962</v>
      </c>
    </row>
    <row r="1374" spans="1:19" ht="46.8" x14ac:dyDescent="0.4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26">
        <f t="shared" si="106"/>
        <v>124</v>
      </c>
      <c r="O1374" s="3">
        <f t="shared" si="105"/>
        <v>38.75</v>
      </c>
      <c r="P1374" s="3" t="s">
        <v>8276</v>
      </c>
      <c r="Q1374" s="3" t="str">
        <f t="shared" si="107"/>
        <v>music</v>
      </c>
      <c r="R1374" s="3" t="str">
        <f t="shared" si="108"/>
        <v>rock</v>
      </c>
      <c r="S1374" s="24">
        <f t="shared" si="109"/>
        <v>41072.739953703705</v>
      </c>
    </row>
    <row r="1375" spans="1:19" ht="93.6" x14ac:dyDescent="0.4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26">
        <f t="shared" si="106"/>
        <v>105.01</v>
      </c>
      <c r="O1375" s="3">
        <f t="shared" si="105"/>
        <v>201.94230769230768</v>
      </c>
      <c r="P1375" s="3" t="s">
        <v>8276</v>
      </c>
      <c r="Q1375" s="3" t="str">
        <f t="shared" si="107"/>
        <v>music</v>
      </c>
      <c r="R1375" s="3" t="str">
        <f t="shared" si="108"/>
        <v>rock</v>
      </c>
      <c r="S1375" s="24">
        <f t="shared" si="109"/>
        <v>42704.95177083333</v>
      </c>
    </row>
    <row r="1376" spans="1:19" ht="117" x14ac:dyDescent="0.4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26">
        <f t="shared" si="106"/>
        <v>189.46666666666667</v>
      </c>
      <c r="O1376" s="3">
        <f t="shared" si="105"/>
        <v>43.060606060606062</v>
      </c>
      <c r="P1376" s="3" t="s">
        <v>8276</v>
      </c>
      <c r="Q1376" s="3" t="str">
        <f t="shared" si="107"/>
        <v>music</v>
      </c>
      <c r="R1376" s="3" t="str">
        <f t="shared" si="108"/>
        <v>rock</v>
      </c>
      <c r="S1376" s="24">
        <f t="shared" si="109"/>
        <v>42424.161898148144</v>
      </c>
    </row>
    <row r="1377" spans="1:19" ht="117" x14ac:dyDescent="0.4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26">
        <f t="shared" si="106"/>
        <v>171.32499999999999</v>
      </c>
      <c r="O1377" s="3">
        <f t="shared" ref="O1377:O1405" si="110">E1377/L1377</f>
        <v>62.871559633027523</v>
      </c>
      <c r="P1377" s="3" t="s">
        <v>8276</v>
      </c>
      <c r="Q1377" s="3" t="str">
        <f t="shared" si="107"/>
        <v>music</v>
      </c>
      <c r="R1377" s="3" t="str">
        <f t="shared" si="108"/>
        <v>rock</v>
      </c>
      <c r="S1377" s="24">
        <f t="shared" si="109"/>
        <v>42720.066192129627</v>
      </c>
    </row>
    <row r="1378" spans="1:19" ht="93.6" x14ac:dyDescent="0.4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26">
        <f t="shared" si="106"/>
        <v>252.48648648648651</v>
      </c>
      <c r="O1378" s="3">
        <f t="shared" si="110"/>
        <v>55.607142857142854</v>
      </c>
      <c r="P1378" s="3" t="s">
        <v>8276</v>
      </c>
      <c r="Q1378" s="3" t="str">
        <f t="shared" si="107"/>
        <v>music</v>
      </c>
      <c r="R1378" s="3" t="str">
        <f t="shared" si="108"/>
        <v>rock</v>
      </c>
      <c r="S1378" s="24">
        <f t="shared" si="109"/>
        <v>42677.669050925921</v>
      </c>
    </row>
    <row r="1379" spans="1:19" ht="117" x14ac:dyDescent="0.4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26">
        <f t="shared" si="106"/>
        <v>116.15384615384616</v>
      </c>
      <c r="O1379" s="3">
        <f t="shared" si="110"/>
        <v>48.70967741935484</v>
      </c>
      <c r="P1379" s="3" t="s">
        <v>8276</v>
      </c>
      <c r="Q1379" s="3" t="str">
        <f t="shared" si="107"/>
        <v>music</v>
      </c>
      <c r="R1379" s="3" t="str">
        <f t="shared" si="108"/>
        <v>rock</v>
      </c>
      <c r="S1379" s="24">
        <f t="shared" si="109"/>
        <v>42747.219560185185</v>
      </c>
    </row>
    <row r="1380" spans="1:19" ht="46.8" x14ac:dyDescent="0.4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26">
        <f t="shared" si="106"/>
        <v>203.35000000000002</v>
      </c>
      <c r="O1380" s="3">
        <f t="shared" si="110"/>
        <v>30.578947368421051</v>
      </c>
      <c r="P1380" s="3" t="s">
        <v>8276</v>
      </c>
      <c r="Q1380" s="3" t="str">
        <f t="shared" si="107"/>
        <v>music</v>
      </c>
      <c r="R1380" s="3" t="str">
        <f t="shared" si="108"/>
        <v>rock</v>
      </c>
      <c r="S1380" s="24">
        <f t="shared" si="109"/>
        <v>42568.759375000001</v>
      </c>
    </row>
    <row r="1381" spans="1:19" ht="70.2" x14ac:dyDescent="0.4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26">
        <f t="shared" si="106"/>
        <v>111.60000000000001</v>
      </c>
      <c r="O1381" s="3">
        <f t="shared" si="110"/>
        <v>73.907284768211923</v>
      </c>
      <c r="P1381" s="3" t="s">
        <v>8276</v>
      </c>
      <c r="Q1381" s="3" t="str">
        <f t="shared" si="107"/>
        <v>music</v>
      </c>
      <c r="R1381" s="3" t="str">
        <f t="shared" si="108"/>
        <v>rock</v>
      </c>
      <c r="S1381" s="24">
        <f t="shared" si="109"/>
        <v>42130.491620370369</v>
      </c>
    </row>
    <row r="1382" spans="1:19" ht="93.6" x14ac:dyDescent="0.4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26">
        <f t="shared" si="106"/>
        <v>424</v>
      </c>
      <c r="O1382" s="3">
        <f t="shared" si="110"/>
        <v>21.2</v>
      </c>
      <c r="P1382" s="3" t="s">
        <v>8276</v>
      </c>
      <c r="Q1382" s="3" t="str">
        <f t="shared" si="107"/>
        <v>music</v>
      </c>
      <c r="R1382" s="3" t="str">
        <f t="shared" si="108"/>
        <v>rock</v>
      </c>
      <c r="S1382" s="24">
        <f t="shared" si="109"/>
        <v>42141.762800925921</v>
      </c>
    </row>
    <row r="1383" spans="1:19" ht="117" x14ac:dyDescent="0.4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26">
        <f t="shared" si="106"/>
        <v>107.1</v>
      </c>
      <c r="O1383" s="3">
        <f t="shared" si="110"/>
        <v>73.356164383561648</v>
      </c>
      <c r="P1383" s="3" t="s">
        <v>8276</v>
      </c>
      <c r="Q1383" s="3" t="str">
        <f t="shared" si="107"/>
        <v>music</v>
      </c>
      <c r="R1383" s="3" t="str">
        <f t="shared" si="108"/>
        <v>rock</v>
      </c>
      <c r="S1383" s="24">
        <f t="shared" si="109"/>
        <v>42703.214409722219</v>
      </c>
    </row>
    <row r="1384" spans="1:19" ht="93.6" x14ac:dyDescent="0.4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26">
        <f t="shared" si="106"/>
        <v>104.3625</v>
      </c>
      <c r="O1384" s="3">
        <f t="shared" si="110"/>
        <v>56.412162162162161</v>
      </c>
      <c r="P1384" s="3" t="s">
        <v>8276</v>
      </c>
      <c r="Q1384" s="3" t="str">
        <f t="shared" si="107"/>
        <v>music</v>
      </c>
      <c r="R1384" s="3" t="str">
        <f t="shared" si="108"/>
        <v>rock</v>
      </c>
      <c r="S1384" s="24">
        <f t="shared" si="109"/>
        <v>41370.800185185188</v>
      </c>
    </row>
    <row r="1385" spans="1:19" ht="117" x14ac:dyDescent="0.4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26">
        <f t="shared" si="106"/>
        <v>212.40909090909091</v>
      </c>
      <c r="O1385" s="3">
        <f t="shared" si="110"/>
        <v>50.247311827956992</v>
      </c>
      <c r="P1385" s="3" t="s">
        <v>8276</v>
      </c>
      <c r="Q1385" s="3" t="str">
        <f t="shared" si="107"/>
        <v>music</v>
      </c>
      <c r="R1385" s="3" t="str">
        <f t="shared" si="108"/>
        <v>rock</v>
      </c>
      <c r="S1385" s="24">
        <f t="shared" si="109"/>
        <v>42707.074976851851</v>
      </c>
    </row>
    <row r="1386" spans="1:19" ht="117" x14ac:dyDescent="0.4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26">
        <f t="shared" si="106"/>
        <v>124.08571428571429</v>
      </c>
      <c r="O1386" s="3">
        <f t="shared" si="110"/>
        <v>68.936507936507937</v>
      </c>
      <c r="P1386" s="3" t="s">
        <v>8276</v>
      </c>
      <c r="Q1386" s="3" t="str">
        <f t="shared" si="107"/>
        <v>music</v>
      </c>
      <c r="R1386" s="3" t="str">
        <f t="shared" si="108"/>
        <v>rock</v>
      </c>
      <c r="S1386" s="24">
        <f t="shared" si="109"/>
        <v>42160.735208333332</v>
      </c>
    </row>
    <row r="1387" spans="1:19" ht="117" x14ac:dyDescent="0.4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26">
        <f t="shared" si="106"/>
        <v>110.406125</v>
      </c>
      <c r="O1387" s="3">
        <f t="shared" si="110"/>
        <v>65.914104477611943</v>
      </c>
      <c r="P1387" s="3" t="s">
        <v>8276</v>
      </c>
      <c r="Q1387" s="3" t="str">
        <f t="shared" si="107"/>
        <v>music</v>
      </c>
      <c r="R1387" s="3" t="str">
        <f t="shared" si="108"/>
        <v>rock</v>
      </c>
      <c r="S1387" s="24">
        <f t="shared" si="109"/>
        <v>42433.688900462963</v>
      </c>
    </row>
    <row r="1388" spans="1:19" ht="70.2" x14ac:dyDescent="0.4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26">
        <f t="shared" si="106"/>
        <v>218.75</v>
      </c>
      <c r="O1388" s="3">
        <f t="shared" si="110"/>
        <v>62.5</v>
      </c>
      <c r="P1388" s="3" t="s">
        <v>8276</v>
      </c>
      <c r="Q1388" s="3" t="str">
        <f t="shared" si="107"/>
        <v>music</v>
      </c>
      <c r="R1388" s="3" t="str">
        <f t="shared" si="108"/>
        <v>rock</v>
      </c>
      <c r="S1388" s="24">
        <f t="shared" si="109"/>
        <v>42184.646863425922</v>
      </c>
    </row>
    <row r="1389" spans="1:19" ht="117" x14ac:dyDescent="0.4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26">
        <f t="shared" si="106"/>
        <v>136.625</v>
      </c>
      <c r="O1389" s="3">
        <f t="shared" si="110"/>
        <v>70.064102564102569</v>
      </c>
      <c r="P1389" s="3" t="s">
        <v>8276</v>
      </c>
      <c r="Q1389" s="3" t="str">
        <f t="shared" si="107"/>
        <v>music</v>
      </c>
      <c r="R1389" s="3" t="str">
        <f t="shared" si="108"/>
        <v>rock</v>
      </c>
      <c r="S1389" s="24">
        <f t="shared" si="109"/>
        <v>42126.92123842593</v>
      </c>
    </row>
    <row r="1390" spans="1:19" ht="117" x14ac:dyDescent="0.4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26">
        <f t="shared" si="106"/>
        <v>134.8074</v>
      </c>
      <c r="O1390" s="3">
        <f t="shared" si="110"/>
        <v>60.181874999999998</v>
      </c>
      <c r="P1390" s="3" t="s">
        <v>8276</v>
      </c>
      <c r="Q1390" s="3" t="str">
        <f t="shared" si="107"/>
        <v>music</v>
      </c>
      <c r="R1390" s="3" t="str">
        <f t="shared" si="108"/>
        <v>rock</v>
      </c>
      <c r="S1390" s="24">
        <f t="shared" si="109"/>
        <v>42634.614780092597</v>
      </c>
    </row>
    <row r="1391" spans="1:19" ht="70.2" x14ac:dyDescent="0.4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26">
        <f t="shared" si="106"/>
        <v>145.4</v>
      </c>
      <c r="O1391" s="3">
        <f t="shared" si="110"/>
        <v>21.382352941176471</v>
      </c>
      <c r="P1391" s="3" t="s">
        <v>8276</v>
      </c>
      <c r="Q1391" s="3" t="str">
        <f t="shared" si="107"/>
        <v>music</v>
      </c>
      <c r="R1391" s="3" t="str">
        <f t="shared" si="108"/>
        <v>rock</v>
      </c>
      <c r="S1391" s="24">
        <f t="shared" si="109"/>
        <v>42565.480983796297</v>
      </c>
    </row>
    <row r="1392" spans="1:19" ht="93.6" x14ac:dyDescent="0.4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26">
        <f t="shared" si="106"/>
        <v>109.10714285714285</v>
      </c>
      <c r="O1392" s="3">
        <f t="shared" si="110"/>
        <v>160.78947368421052</v>
      </c>
      <c r="P1392" s="3" t="s">
        <v>8276</v>
      </c>
      <c r="Q1392" s="3" t="str">
        <f t="shared" si="107"/>
        <v>music</v>
      </c>
      <c r="R1392" s="3" t="str">
        <f t="shared" si="108"/>
        <v>rock</v>
      </c>
      <c r="S1392" s="24">
        <f t="shared" si="109"/>
        <v>42087.803310185191</v>
      </c>
    </row>
    <row r="1393" spans="1:19" ht="93.6" x14ac:dyDescent="0.4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26">
        <f t="shared" si="106"/>
        <v>110.2</v>
      </c>
      <c r="O1393" s="3">
        <f t="shared" si="110"/>
        <v>42.384615384615387</v>
      </c>
      <c r="P1393" s="3" t="s">
        <v>8276</v>
      </c>
      <c r="Q1393" s="3" t="str">
        <f t="shared" si="107"/>
        <v>music</v>
      </c>
      <c r="R1393" s="3" t="str">
        <f t="shared" si="108"/>
        <v>rock</v>
      </c>
      <c r="S1393" s="24">
        <f t="shared" si="109"/>
        <v>42193.650671296295</v>
      </c>
    </row>
    <row r="1394" spans="1:19" ht="93.6" x14ac:dyDescent="0.4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26">
        <f t="shared" si="106"/>
        <v>113.64000000000001</v>
      </c>
      <c r="O1394" s="3">
        <f t="shared" si="110"/>
        <v>27.317307692307693</v>
      </c>
      <c r="P1394" s="3" t="s">
        <v>8276</v>
      </c>
      <c r="Q1394" s="3" t="str">
        <f t="shared" si="107"/>
        <v>music</v>
      </c>
      <c r="R1394" s="3" t="str">
        <f t="shared" si="108"/>
        <v>rock</v>
      </c>
      <c r="S1394" s="24">
        <f t="shared" si="109"/>
        <v>42401.154930555553</v>
      </c>
    </row>
    <row r="1395" spans="1:19" ht="46.8" x14ac:dyDescent="0.4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26">
        <f t="shared" si="106"/>
        <v>102.35000000000001</v>
      </c>
      <c r="O1395" s="3">
        <f t="shared" si="110"/>
        <v>196.82692307692307</v>
      </c>
      <c r="P1395" s="3" t="s">
        <v>8276</v>
      </c>
      <c r="Q1395" s="3" t="str">
        <f t="shared" si="107"/>
        <v>music</v>
      </c>
      <c r="R1395" s="3" t="str">
        <f t="shared" si="108"/>
        <v>rock</v>
      </c>
      <c r="S1395" s="24">
        <f t="shared" si="109"/>
        <v>42553.681979166664</v>
      </c>
    </row>
    <row r="1396" spans="1:19" ht="117" x14ac:dyDescent="0.4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26">
        <f t="shared" si="106"/>
        <v>122.13333333333334</v>
      </c>
      <c r="O1396" s="3">
        <f t="shared" si="110"/>
        <v>53.882352941176471</v>
      </c>
      <c r="P1396" s="3" t="s">
        <v>8276</v>
      </c>
      <c r="Q1396" s="3" t="str">
        <f t="shared" si="107"/>
        <v>music</v>
      </c>
      <c r="R1396" s="3" t="str">
        <f t="shared" si="108"/>
        <v>rock</v>
      </c>
      <c r="S1396" s="24">
        <f t="shared" si="109"/>
        <v>42752.144976851851</v>
      </c>
    </row>
    <row r="1397" spans="1:19" ht="46.8" x14ac:dyDescent="0.4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26">
        <f t="shared" si="106"/>
        <v>111.88571428571427</v>
      </c>
      <c r="O1397" s="3">
        <f t="shared" si="110"/>
        <v>47.756097560975611</v>
      </c>
      <c r="P1397" s="3" t="s">
        <v>8276</v>
      </c>
      <c r="Q1397" s="3" t="str">
        <f t="shared" si="107"/>
        <v>music</v>
      </c>
      <c r="R1397" s="3" t="str">
        <f t="shared" si="108"/>
        <v>rock</v>
      </c>
      <c r="S1397" s="24">
        <f t="shared" si="109"/>
        <v>42719.90834490741</v>
      </c>
    </row>
    <row r="1398" spans="1:19" ht="117" x14ac:dyDescent="0.4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26">
        <f t="shared" si="106"/>
        <v>107.3</v>
      </c>
      <c r="O1398" s="3">
        <f t="shared" si="110"/>
        <v>88.191780821917803</v>
      </c>
      <c r="P1398" s="3" t="s">
        <v>8276</v>
      </c>
      <c r="Q1398" s="3" t="str">
        <f t="shared" si="107"/>
        <v>music</v>
      </c>
      <c r="R1398" s="3" t="str">
        <f t="shared" si="108"/>
        <v>rock</v>
      </c>
      <c r="S1398" s="24">
        <f t="shared" si="109"/>
        <v>42018.99863425926</v>
      </c>
    </row>
    <row r="1399" spans="1:19" ht="117" x14ac:dyDescent="0.4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26">
        <f t="shared" si="106"/>
        <v>113.85000000000001</v>
      </c>
      <c r="O1399" s="3">
        <f t="shared" si="110"/>
        <v>72.056962025316452</v>
      </c>
      <c r="P1399" s="3" t="s">
        <v>8276</v>
      </c>
      <c r="Q1399" s="3" t="str">
        <f t="shared" si="107"/>
        <v>music</v>
      </c>
      <c r="R1399" s="3" t="str">
        <f t="shared" si="108"/>
        <v>rock</v>
      </c>
      <c r="S1399" s="24">
        <f t="shared" si="109"/>
        <v>42640.917939814812</v>
      </c>
    </row>
    <row r="1400" spans="1:19" ht="117" x14ac:dyDescent="0.4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26">
        <f t="shared" si="106"/>
        <v>109.68181818181819</v>
      </c>
      <c r="O1400" s="3">
        <f t="shared" si="110"/>
        <v>74.246153846153845</v>
      </c>
      <c r="P1400" s="3" t="s">
        <v>8276</v>
      </c>
      <c r="Q1400" s="3" t="str">
        <f t="shared" si="107"/>
        <v>music</v>
      </c>
      <c r="R1400" s="3" t="str">
        <f t="shared" si="108"/>
        <v>rock</v>
      </c>
      <c r="S1400" s="24">
        <f t="shared" si="109"/>
        <v>42526.874236111107</v>
      </c>
    </row>
    <row r="1401" spans="1:19" ht="117" x14ac:dyDescent="0.4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26">
        <f t="shared" si="106"/>
        <v>126.14444444444443</v>
      </c>
      <c r="O1401" s="3">
        <f t="shared" si="110"/>
        <v>61.701086956521742</v>
      </c>
      <c r="P1401" s="3" t="s">
        <v>8276</v>
      </c>
      <c r="Q1401" s="3" t="str">
        <f t="shared" si="107"/>
        <v>music</v>
      </c>
      <c r="R1401" s="3" t="str">
        <f t="shared" si="108"/>
        <v>rock</v>
      </c>
      <c r="S1401" s="24">
        <f t="shared" si="109"/>
        <v>41889.004317129627</v>
      </c>
    </row>
    <row r="1402" spans="1:19" ht="117" x14ac:dyDescent="0.4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26">
        <f t="shared" si="106"/>
        <v>167.42857142857144</v>
      </c>
      <c r="O1402" s="3">
        <f t="shared" si="110"/>
        <v>17.235294117647058</v>
      </c>
      <c r="P1402" s="3" t="s">
        <v>8276</v>
      </c>
      <c r="Q1402" s="3" t="str">
        <f t="shared" si="107"/>
        <v>music</v>
      </c>
      <c r="R1402" s="3" t="str">
        <f t="shared" si="108"/>
        <v>rock</v>
      </c>
      <c r="S1402" s="24">
        <f t="shared" si="109"/>
        <v>42498.341122685189</v>
      </c>
    </row>
    <row r="1403" spans="1:19" ht="140.4" x14ac:dyDescent="0.4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26">
        <f t="shared" si="106"/>
        <v>496.52000000000004</v>
      </c>
      <c r="O1403" s="3">
        <f t="shared" si="110"/>
        <v>51.720833333333331</v>
      </c>
      <c r="P1403" s="3" t="s">
        <v>8276</v>
      </c>
      <c r="Q1403" s="3" t="str">
        <f t="shared" si="107"/>
        <v>music</v>
      </c>
      <c r="R1403" s="3" t="str">
        <f t="shared" si="108"/>
        <v>rock</v>
      </c>
      <c r="S1403" s="24">
        <f t="shared" si="109"/>
        <v>41399.99622685185</v>
      </c>
    </row>
    <row r="1404" spans="1:19" ht="117" x14ac:dyDescent="0.4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26">
        <f t="shared" si="106"/>
        <v>109.16</v>
      </c>
      <c r="O1404" s="3">
        <f t="shared" si="110"/>
        <v>24.150442477876105</v>
      </c>
      <c r="P1404" s="3" t="s">
        <v>8276</v>
      </c>
      <c r="Q1404" s="3" t="str">
        <f t="shared" si="107"/>
        <v>music</v>
      </c>
      <c r="R1404" s="3" t="str">
        <f t="shared" si="108"/>
        <v>rock</v>
      </c>
      <c r="S1404" s="24">
        <f t="shared" si="109"/>
        <v>42065.053368055553</v>
      </c>
    </row>
    <row r="1405" spans="1:19" ht="140.4" x14ac:dyDescent="0.4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26">
        <f t="shared" si="106"/>
        <v>102.57499999999999</v>
      </c>
      <c r="O1405" s="3">
        <f t="shared" si="110"/>
        <v>62.166666666666664</v>
      </c>
      <c r="P1405" s="3" t="s">
        <v>8276</v>
      </c>
      <c r="Q1405" s="3" t="str">
        <f t="shared" si="107"/>
        <v>music</v>
      </c>
      <c r="R1405" s="3" t="str">
        <f t="shared" si="108"/>
        <v>rock</v>
      </c>
      <c r="S1405" s="24">
        <f t="shared" si="109"/>
        <v>41451.062905092593</v>
      </c>
    </row>
    <row r="1406" spans="1:19" ht="117" x14ac:dyDescent="0.4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26">
        <f t="shared" si="106"/>
        <v>1.6620689655172414</v>
      </c>
      <c r="P1406" s="3" t="s">
        <v>8287</v>
      </c>
      <c r="Q1406" s="3" t="str">
        <f t="shared" si="107"/>
        <v>publishing</v>
      </c>
      <c r="R1406" s="3" t="str">
        <f t="shared" si="108"/>
        <v>translations</v>
      </c>
      <c r="S1406" s="24">
        <f t="shared" si="109"/>
        <v>42032.510243055556</v>
      </c>
    </row>
    <row r="1407" spans="1:19" ht="70.2" x14ac:dyDescent="0.4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26">
        <f t="shared" si="106"/>
        <v>0.42</v>
      </c>
      <c r="P1407" s="3" t="s">
        <v>8287</v>
      </c>
      <c r="Q1407" s="3" t="str">
        <f t="shared" si="107"/>
        <v>publishing</v>
      </c>
      <c r="R1407" s="3" t="str">
        <f t="shared" si="108"/>
        <v>translations</v>
      </c>
      <c r="S1407" s="24">
        <f t="shared" si="109"/>
        <v>41941.680567129632</v>
      </c>
    </row>
    <row r="1408" spans="1:19" ht="46.8" x14ac:dyDescent="0.4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26">
        <f t="shared" si="106"/>
        <v>0.125</v>
      </c>
      <c r="P1408" s="3" t="s">
        <v>8287</v>
      </c>
      <c r="Q1408" s="3" t="str">
        <f t="shared" si="107"/>
        <v>publishing</v>
      </c>
      <c r="R1408" s="3" t="str">
        <f t="shared" si="108"/>
        <v>translations</v>
      </c>
      <c r="S1408" s="24">
        <f t="shared" si="109"/>
        <v>42297.432951388888</v>
      </c>
    </row>
    <row r="1409" spans="1:19" ht="117" x14ac:dyDescent="0.4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26">
        <f t="shared" si="106"/>
        <v>0.5</v>
      </c>
      <c r="P1409" s="3" t="s">
        <v>8287</v>
      </c>
      <c r="Q1409" s="3" t="str">
        <f t="shared" si="107"/>
        <v>publishing</v>
      </c>
      <c r="R1409" s="3" t="str">
        <f t="shared" si="108"/>
        <v>translations</v>
      </c>
      <c r="S1409" s="24">
        <f t="shared" si="109"/>
        <v>41838.536782407406</v>
      </c>
    </row>
    <row r="1410" spans="1:19" ht="140.4" x14ac:dyDescent="0.4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26">
        <f t="shared" ref="N1410:N1473" si="111">E1410/D1410*100</f>
        <v>7.1999999999999993</v>
      </c>
      <c r="P1410" s="3" t="s">
        <v>8287</v>
      </c>
      <c r="Q1410" s="3" t="str">
        <f t="shared" si="107"/>
        <v>publishing</v>
      </c>
      <c r="R1410" s="3" t="str">
        <f t="shared" si="108"/>
        <v>translations</v>
      </c>
      <c r="S1410" s="24">
        <f t="shared" si="109"/>
        <v>42291.872175925921</v>
      </c>
    </row>
    <row r="1411" spans="1:19" ht="93.6" x14ac:dyDescent="0.4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26">
        <f t="shared" si="111"/>
        <v>0</v>
      </c>
      <c r="P1411" s="3" t="s">
        <v>8287</v>
      </c>
      <c r="Q1411" s="3" t="str">
        <f t="shared" ref="Q1411:Q1474" si="112">LEFT(P:P,SEARCH("/",P:P,1)-1)</f>
        <v>publishing</v>
      </c>
      <c r="R1411" s="3" t="str">
        <f t="shared" ref="R1411:R1474" si="113">RIGHT(P:P, LEN(P:P) - FIND("/", P:P))</f>
        <v>translations</v>
      </c>
      <c r="S1411" s="24">
        <f t="shared" ref="S1411:S1474" si="114">(J1411/86400) +25569</f>
        <v>41945.133506944447</v>
      </c>
    </row>
    <row r="1412" spans="1:19" ht="140.4" x14ac:dyDescent="0.4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26">
        <f t="shared" si="111"/>
        <v>1.6666666666666666E-2</v>
      </c>
      <c r="P1412" s="3" t="s">
        <v>8287</v>
      </c>
      <c r="Q1412" s="3" t="str">
        <f t="shared" si="112"/>
        <v>publishing</v>
      </c>
      <c r="R1412" s="3" t="str">
        <f t="shared" si="113"/>
        <v>translations</v>
      </c>
      <c r="S1412" s="24">
        <f t="shared" si="114"/>
        <v>42479.318518518514</v>
      </c>
    </row>
    <row r="1413" spans="1:19" ht="140.4" x14ac:dyDescent="0.4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26">
        <f t="shared" si="111"/>
        <v>0.23333333333333336</v>
      </c>
      <c r="P1413" s="3" t="s">
        <v>8287</v>
      </c>
      <c r="Q1413" s="3" t="str">
        <f t="shared" si="112"/>
        <v>publishing</v>
      </c>
      <c r="R1413" s="3" t="str">
        <f t="shared" si="113"/>
        <v>translations</v>
      </c>
      <c r="S1413" s="24">
        <f t="shared" si="114"/>
        <v>42013.059027777781</v>
      </c>
    </row>
    <row r="1414" spans="1:19" ht="70.2" x14ac:dyDescent="0.4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26">
        <f t="shared" si="111"/>
        <v>4.5714285714285712</v>
      </c>
      <c r="P1414" s="3" t="s">
        <v>8287</v>
      </c>
      <c r="Q1414" s="3" t="str">
        <f t="shared" si="112"/>
        <v>publishing</v>
      </c>
      <c r="R1414" s="3" t="str">
        <f t="shared" si="113"/>
        <v>translations</v>
      </c>
      <c r="S1414" s="24">
        <f t="shared" si="114"/>
        <v>41947.063645833332</v>
      </c>
    </row>
    <row r="1415" spans="1:19" ht="140.4" x14ac:dyDescent="0.4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26">
        <f t="shared" si="111"/>
        <v>5</v>
      </c>
      <c r="P1415" s="3" t="s">
        <v>8287</v>
      </c>
      <c r="Q1415" s="3" t="str">
        <f t="shared" si="112"/>
        <v>publishing</v>
      </c>
      <c r="R1415" s="3" t="str">
        <f t="shared" si="113"/>
        <v>translations</v>
      </c>
      <c r="S1415" s="24">
        <f t="shared" si="114"/>
        <v>42360.437152777777</v>
      </c>
    </row>
    <row r="1416" spans="1:19" ht="117" x14ac:dyDescent="0.4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26">
        <f t="shared" si="111"/>
        <v>0.2</v>
      </c>
      <c r="P1416" s="3" t="s">
        <v>8287</v>
      </c>
      <c r="Q1416" s="3" t="str">
        <f t="shared" si="112"/>
        <v>publishing</v>
      </c>
      <c r="R1416" s="3" t="str">
        <f t="shared" si="113"/>
        <v>translations</v>
      </c>
      <c r="S1416" s="24">
        <f t="shared" si="114"/>
        <v>42708.25309027778</v>
      </c>
    </row>
    <row r="1417" spans="1:19" ht="117" x14ac:dyDescent="0.4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26">
        <f t="shared" si="111"/>
        <v>18.181818181818183</v>
      </c>
      <c r="P1417" s="3" t="s">
        <v>8287</v>
      </c>
      <c r="Q1417" s="3" t="str">
        <f t="shared" si="112"/>
        <v>publishing</v>
      </c>
      <c r="R1417" s="3" t="str">
        <f t="shared" si="113"/>
        <v>translations</v>
      </c>
      <c r="S1417" s="24">
        <f t="shared" si="114"/>
        <v>42192.675821759258</v>
      </c>
    </row>
    <row r="1418" spans="1:19" ht="117" x14ac:dyDescent="0.4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26">
        <f t="shared" si="111"/>
        <v>0</v>
      </c>
      <c r="P1418" s="3" t="s">
        <v>8287</v>
      </c>
      <c r="Q1418" s="3" t="str">
        <f t="shared" si="112"/>
        <v>publishing</v>
      </c>
      <c r="R1418" s="3" t="str">
        <f t="shared" si="113"/>
        <v>translations</v>
      </c>
      <c r="S1418" s="24">
        <f t="shared" si="114"/>
        <v>42299.926145833335</v>
      </c>
    </row>
    <row r="1419" spans="1:19" ht="117" x14ac:dyDescent="0.4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26">
        <f t="shared" si="111"/>
        <v>1.2222222222222223</v>
      </c>
      <c r="P1419" s="3" t="s">
        <v>8287</v>
      </c>
      <c r="Q1419" s="3" t="str">
        <f t="shared" si="112"/>
        <v>publishing</v>
      </c>
      <c r="R1419" s="3" t="str">
        <f t="shared" si="113"/>
        <v>translations</v>
      </c>
      <c r="S1419" s="24">
        <f t="shared" si="114"/>
        <v>42232.15016203704</v>
      </c>
    </row>
    <row r="1420" spans="1:19" ht="140.4" x14ac:dyDescent="0.4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26">
        <f t="shared" si="111"/>
        <v>0.2</v>
      </c>
      <c r="P1420" s="3" t="s">
        <v>8287</v>
      </c>
      <c r="Q1420" s="3" t="str">
        <f t="shared" si="112"/>
        <v>publishing</v>
      </c>
      <c r="R1420" s="3" t="str">
        <f t="shared" si="113"/>
        <v>translations</v>
      </c>
      <c r="S1420" s="24">
        <f t="shared" si="114"/>
        <v>42395.456412037034</v>
      </c>
    </row>
    <row r="1421" spans="1:19" ht="140.4" x14ac:dyDescent="0.4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26">
        <f t="shared" si="111"/>
        <v>7.0634920634920633</v>
      </c>
      <c r="P1421" s="3" t="s">
        <v>8287</v>
      </c>
      <c r="Q1421" s="3" t="str">
        <f t="shared" si="112"/>
        <v>publishing</v>
      </c>
      <c r="R1421" s="3" t="str">
        <f t="shared" si="113"/>
        <v>translations</v>
      </c>
      <c r="S1421" s="24">
        <f t="shared" si="114"/>
        <v>42622.456238425926</v>
      </c>
    </row>
    <row r="1422" spans="1:19" ht="70.2" x14ac:dyDescent="0.4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26">
        <f t="shared" si="111"/>
        <v>2.7272727272727271</v>
      </c>
      <c r="P1422" s="3" t="s">
        <v>8287</v>
      </c>
      <c r="Q1422" s="3" t="str">
        <f t="shared" si="112"/>
        <v>publishing</v>
      </c>
      <c r="R1422" s="3" t="str">
        <f t="shared" si="113"/>
        <v>translations</v>
      </c>
      <c r="S1422" s="24">
        <f t="shared" si="114"/>
        <v>42524.667662037042</v>
      </c>
    </row>
    <row r="1423" spans="1:19" ht="140.4" x14ac:dyDescent="0.4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26">
        <f t="shared" si="111"/>
        <v>0.1</v>
      </c>
      <c r="P1423" s="3" t="s">
        <v>8287</v>
      </c>
      <c r="Q1423" s="3" t="str">
        <f t="shared" si="112"/>
        <v>publishing</v>
      </c>
      <c r="R1423" s="3" t="str">
        <f t="shared" si="113"/>
        <v>translations</v>
      </c>
      <c r="S1423" s="24">
        <f t="shared" si="114"/>
        <v>42013.915613425925</v>
      </c>
    </row>
    <row r="1424" spans="1:19" ht="140.4" x14ac:dyDescent="0.4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26">
        <f t="shared" si="111"/>
        <v>0.104</v>
      </c>
      <c r="P1424" s="3" t="s">
        <v>8287</v>
      </c>
      <c r="Q1424" s="3" t="str">
        <f t="shared" si="112"/>
        <v>publishing</v>
      </c>
      <c r="R1424" s="3" t="str">
        <f t="shared" si="113"/>
        <v>translations</v>
      </c>
      <c r="S1424" s="24">
        <f t="shared" si="114"/>
        <v>42604.239629629628</v>
      </c>
    </row>
    <row r="1425" spans="1:19" ht="117" x14ac:dyDescent="0.4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26">
        <f t="shared" si="111"/>
        <v>0.33333333333333337</v>
      </c>
      <c r="P1425" s="3" t="s">
        <v>8287</v>
      </c>
      <c r="Q1425" s="3" t="str">
        <f t="shared" si="112"/>
        <v>publishing</v>
      </c>
      <c r="R1425" s="3" t="str">
        <f t="shared" si="113"/>
        <v>translations</v>
      </c>
      <c r="S1425" s="24">
        <f t="shared" si="114"/>
        <v>42340.360312500001</v>
      </c>
    </row>
    <row r="1426" spans="1:19" ht="117" x14ac:dyDescent="0.4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26">
        <f t="shared" si="111"/>
        <v>20.36</v>
      </c>
      <c r="P1426" s="3" t="s">
        <v>8287</v>
      </c>
      <c r="Q1426" s="3" t="str">
        <f t="shared" si="112"/>
        <v>publishing</v>
      </c>
      <c r="R1426" s="3" t="str">
        <f t="shared" si="113"/>
        <v>translations</v>
      </c>
      <c r="S1426" s="24">
        <f t="shared" si="114"/>
        <v>42676.717615740738</v>
      </c>
    </row>
    <row r="1427" spans="1:19" ht="117" x14ac:dyDescent="0.4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26">
        <f t="shared" si="111"/>
        <v>0</v>
      </c>
      <c r="P1427" s="3" t="s">
        <v>8287</v>
      </c>
      <c r="Q1427" s="3" t="str">
        <f t="shared" si="112"/>
        <v>publishing</v>
      </c>
      <c r="R1427" s="3" t="str">
        <f t="shared" si="113"/>
        <v>translations</v>
      </c>
      <c r="S1427" s="24">
        <f t="shared" si="114"/>
        <v>42093.131469907406</v>
      </c>
    </row>
    <row r="1428" spans="1:19" ht="117" x14ac:dyDescent="0.4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26">
        <f t="shared" si="111"/>
        <v>0</v>
      </c>
      <c r="P1428" s="3" t="s">
        <v>8287</v>
      </c>
      <c r="Q1428" s="3" t="str">
        <f t="shared" si="112"/>
        <v>publishing</v>
      </c>
      <c r="R1428" s="3" t="str">
        <f t="shared" si="113"/>
        <v>translations</v>
      </c>
      <c r="S1428" s="24">
        <f t="shared" si="114"/>
        <v>42180.390277777777</v>
      </c>
    </row>
    <row r="1429" spans="1:19" ht="117" x14ac:dyDescent="0.4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26">
        <f t="shared" si="111"/>
        <v>8.3800000000000008</v>
      </c>
      <c r="P1429" s="3" t="s">
        <v>8287</v>
      </c>
      <c r="Q1429" s="3" t="str">
        <f t="shared" si="112"/>
        <v>publishing</v>
      </c>
      <c r="R1429" s="3" t="str">
        <f t="shared" si="113"/>
        <v>translations</v>
      </c>
      <c r="S1429" s="24">
        <f t="shared" si="114"/>
        <v>42601.851678240739</v>
      </c>
    </row>
    <row r="1430" spans="1:19" ht="117" x14ac:dyDescent="0.4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26">
        <f t="shared" si="111"/>
        <v>4.5</v>
      </c>
      <c r="P1430" s="3" t="s">
        <v>8287</v>
      </c>
      <c r="Q1430" s="3" t="str">
        <f t="shared" si="112"/>
        <v>publishing</v>
      </c>
      <c r="R1430" s="3" t="str">
        <f t="shared" si="113"/>
        <v>translations</v>
      </c>
      <c r="S1430" s="24">
        <f t="shared" si="114"/>
        <v>42432.379826388889</v>
      </c>
    </row>
    <row r="1431" spans="1:19" ht="93.6" x14ac:dyDescent="0.4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26">
        <f t="shared" si="111"/>
        <v>0</v>
      </c>
      <c r="P1431" s="3" t="s">
        <v>8287</v>
      </c>
      <c r="Q1431" s="3" t="str">
        <f t="shared" si="112"/>
        <v>publishing</v>
      </c>
      <c r="R1431" s="3" t="str">
        <f t="shared" si="113"/>
        <v>translations</v>
      </c>
      <c r="S1431" s="24">
        <f t="shared" si="114"/>
        <v>42074.060671296298</v>
      </c>
    </row>
    <row r="1432" spans="1:19" ht="93.6" x14ac:dyDescent="0.4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26">
        <f t="shared" si="111"/>
        <v>8.06</v>
      </c>
      <c r="P1432" s="3" t="s">
        <v>8287</v>
      </c>
      <c r="Q1432" s="3" t="str">
        <f t="shared" si="112"/>
        <v>publishing</v>
      </c>
      <c r="R1432" s="3" t="str">
        <f t="shared" si="113"/>
        <v>translations</v>
      </c>
      <c r="S1432" s="24">
        <f t="shared" si="114"/>
        <v>41961.813518518524</v>
      </c>
    </row>
    <row r="1433" spans="1:19" ht="117" x14ac:dyDescent="0.4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26">
        <f t="shared" si="111"/>
        <v>31.94705882352941</v>
      </c>
      <c r="P1433" s="3" t="s">
        <v>8287</v>
      </c>
      <c r="Q1433" s="3" t="str">
        <f t="shared" si="112"/>
        <v>publishing</v>
      </c>
      <c r="R1433" s="3" t="str">
        <f t="shared" si="113"/>
        <v>translations</v>
      </c>
      <c r="S1433" s="24">
        <f t="shared" si="114"/>
        <v>42304.210833333331</v>
      </c>
    </row>
    <row r="1434" spans="1:19" ht="140.4" x14ac:dyDescent="0.4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26">
        <f t="shared" si="111"/>
        <v>0</v>
      </c>
      <c r="P1434" s="3" t="s">
        <v>8287</v>
      </c>
      <c r="Q1434" s="3" t="str">
        <f t="shared" si="112"/>
        <v>publishing</v>
      </c>
      <c r="R1434" s="3" t="str">
        <f t="shared" si="113"/>
        <v>translations</v>
      </c>
      <c r="S1434" s="24">
        <f t="shared" si="114"/>
        <v>42175.780416666668</v>
      </c>
    </row>
    <row r="1435" spans="1:19" ht="117" x14ac:dyDescent="0.4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26">
        <f t="shared" si="111"/>
        <v>6.708333333333333</v>
      </c>
      <c r="P1435" s="3" t="s">
        <v>8287</v>
      </c>
      <c r="Q1435" s="3" t="str">
        <f t="shared" si="112"/>
        <v>publishing</v>
      </c>
      <c r="R1435" s="3" t="str">
        <f t="shared" si="113"/>
        <v>translations</v>
      </c>
      <c r="S1435" s="24">
        <f t="shared" si="114"/>
        <v>42673.625868055555</v>
      </c>
    </row>
    <row r="1436" spans="1:19" ht="117" x14ac:dyDescent="0.4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26">
        <f t="shared" si="111"/>
        <v>9.9878048780487809</v>
      </c>
      <c r="P1436" s="3" t="s">
        <v>8287</v>
      </c>
      <c r="Q1436" s="3" t="str">
        <f t="shared" si="112"/>
        <v>publishing</v>
      </c>
      <c r="R1436" s="3" t="str">
        <f t="shared" si="113"/>
        <v>translations</v>
      </c>
      <c r="S1436" s="24">
        <f t="shared" si="114"/>
        <v>42142.767106481479</v>
      </c>
    </row>
    <row r="1437" spans="1:19" ht="93.6" x14ac:dyDescent="0.4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26">
        <f t="shared" si="111"/>
        <v>0.1</v>
      </c>
      <c r="P1437" s="3" t="s">
        <v>8287</v>
      </c>
      <c r="Q1437" s="3" t="str">
        <f t="shared" si="112"/>
        <v>publishing</v>
      </c>
      <c r="R1437" s="3" t="str">
        <f t="shared" si="113"/>
        <v>translations</v>
      </c>
      <c r="S1437" s="24">
        <f t="shared" si="114"/>
        <v>42258.780324074076</v>
      </c>
    </row>
    <row r="1438" spans="1:19" ht="140.4" x14ac:dyDescent="0.4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26">
        <f t="shared" si="111"/>
        <v>0.77</v>
      </c>
      <c r="P1438" s="3" t="s">
        <v>8287</v>
      </c>
      <c r="Q1438" s="3" t="str">
        <f t="shared" si="112"/>
        <v>publishing</v>
      </c>
      <c r="R1438" s="3" t="str">
        <f t="shared" si="113"/>
        <v>translations</v>
      </c>
      <c r="S1438" s="24">
        <f t="shared" si="114"/>
        <v>42391.35019675926</v>
      </c>
    </row>
    <row r="1439" spans="1:19" ht="140.4" x14ac:dyDescent="0.4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26">
        <f t="shared" si="111"/>
        <v>26.900000000000002</v>
      </c>
      <c r="P1439" s="3" t="s">
        <v>8287</v>
      </c>
      <c r="Q1439" s="3" t="str">
        <f t="shared" si="112"/>
        <v>publishing</v>
      </c>
      <c r="R1439" s="3" t="str">
        <f t="shared" si="113"/>
        <v>translations</v>
      </c>
      <c r="S1439" s="24">
        <f t="shared" si="114"/>
        <v>41796.531701388885</v>
      </c>
    </row>
    <row r="1440" spans="1:19" ht="117" x14ac:dyDescent="0.4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26">
        <f t="shared" si="111"/>
        <v>3</v>
      </c>
      <c r="P1440" s="3" t="s">
        <v>8287</v>
      </c>
      <c r="Q1440" s="3" t="str">
        <f t="shared" si="112"/>
        <v>publishing</v>
      </c>
      <c r="R1440" s="3" t="str">
        <f t="shared" si="113"/>
        <v>translations</v>
      </c>
      <c r="S1440" s="24">
        <f t="shared" si="114"/>
        <v>42457.871516203704</v>
      </c>
    </row>
    <row r="1441" spans="1:19" ht="117" x14ac:dyDescent="0.4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26">
        <f t="shared" si="111"/>
        <v>6.6055045871559637</v>
      </c>
      <c r="P1441" s="3" t="s">
        <v>8287</v>
      </c>
      <c r="Q1441" s="3" t="str">
        <f t="shared" si="112"/>
        <v>publishing</v>
      </c>
      <c r="R1441" s="3" t="str">
        <f t="shared" si="113"/>
        <v>translations</v>
      </c>
      <c r="S1441" s="24">
        <f t="shared" si="114"/>
        <v>42040.829872685186</v>
      </c>
    </row>
    <row r="1442" spans="1:19" ht="117" x14ac:dyDescent="0.4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26">
        <f t="shared" si="111"/>
        <v>7.6923076923076927E-3</v>
      </c>
      <c r="P1442" s="3" t="s">
        <v>8287</v>
      </c>
      <c r="Q1442" s="3" t="str">
        <f t="shared" si="112"/>
        <v>publishing</v>
      </c>
      <c r="R1442" s="3" t="str">
        <f t="shared" si="113"/>
        <v>translations</v>
      </c>
      <c r="S1442" s="24">
        <f t="shared" si="114"/>
        <v>42486.748414351852</v>
      </c>
    </row>
    <row r="1443" spans="1:19" ht="117" x14ac:dyDescent="0.4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26">
        <f t="shared" si="111"/>
        <v>1.1222222222222222</v>
      </c>
      <c r="P1443" s="3" t="s">
        <v>8287</v>
      </c>
      <c r="Q1443" s="3" t="str">
        <f t="shared" si="112"/>
        <v>publishing</v>
      </c>
      <c r="R1443" s="3" t="str">
        <f t="shared" si="113"/>
        <v>translations</v>
      </c>
      <c r="S1443" s="24">
        <f t="shared" si="114"/>
        <v>42198.765844907408</v>
      </c>
    </row>
    <row r="1444" spans="1:19" ht="140.4" x14ac:dyDescent="0.4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26">
        <f t="shared" si="111"/>
        <v>0</v>
      </c>
      <c r="P1444" s="3" t="s">
        <v>8287</v>
      </c>
      <c r="Q1444" s="3" t="str">
        <f t="shared" si="112"/>
        <v>publishing</v>
      </c>
      <c r="R1444" s="3" t="str">
        <f t="shared" si="113"/>
        <v>translations</v>
      </c>
      <c r="S1444" s="24">
        <f t="shared" si="114"/>
        <v>42485.64534722222</v>
      </c>
    </row>
    <row r="1445" spans="1:19" ht="117" x14ac:dyDescent="0.4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26">
        <f t="shared" si="111"/>
        <v>0</v>
      </c>
      <c r="P1445" s="3" t="s">
        <v>8287</v>
      </c>
      <c r="Q1445" s="3" t="str">
        <f t="shared" si="112"/>
        <v>publishing</v>
      </c>
      <c r="R1445" s="3" t="str">
        <f t="shared" si="113"/>
        <v>translations</v>
      </c>
      <c r="S1445" s="24">
        <f t="shared" si="114"/>
        <v>42707.926030092596</v>
      </c>
    </row>
    <row r="1446" spans="1:19" ht="93.6" x14ac:dyDescent="0.4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26">
        <f t="shared" si="111"/>
        <v>0</v>
      </c>
      <c r="P1446" s="3" t="s">
        <v>8287</v>
      </c>
      <c r="Q1446" s="3" t="str">
        <f t="shared" si="112"/>
        <v>publishing</v>
      </c>
      <c r="R1446" s="3" t="str">
        <f t="shared" si="113"/>
        <v>translations</v>
      </c>
      <c r="S1446" s="24">
        <f t="shared" si="114"/>
        <v>42199.873402777783</v>
      </c>
    </row>
    <row r="1447" spans="1:19" ht="140.4" x14ac:dyDescent="0.4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26">
        <f t="shared" si="111"/>
        <v>0</v>
      </c>
      <c r="P1447" s="3" t="s">
        <v>8287</v>
      </c>
      <c r="Q1447" s="3" t="str">
        <f t="shared" si="112"/>
        <v>publishing</v>
      </c>
      <c r="R1447" s="3" t="str">
        <f t="shared" si="113"/>
        <v>translations</v>
      </c>
      <c r="S1447" s="24">
        <f t="shared" si="114"/>
        <v>42139.542303240742</v>
      </c>
    </row>
    <row r="1448" spans="1:19" ht="117" x14ac:dyDescent="0.4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26">
        <f t="shared" si="111"/>
        <v>0</v>
      </c>
      <c r="P1448" s="3" t="s">
        <v>8287</v>
      </c>
      <c r="Q1448" s="3" t="str">
        <f t="shared" si="112"/>
        <v>publishing</v>
      </c>
      <c r="R1448" s="3" t="str">
        <f t="shared" si="113"/>
        <v>translations</v>
      </c>
      <c r="S1448" s="24">
        <f t="shared" si="114"/>
        <v>42461.447662037041</v>
      </c>
    </row>
    <row r="1449" spans="1:19" ht="46.8" x14ac:dyDescent="0.4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26">
        <f t="shared" si="111"/>
        <v>1.4999999999999999E-2</v>
      </c>
      <c r="P1449" s="3" t="s">
        <v>8287</v>
      </c>
      <c r="Q1449" s="3" t="str">
        <f t="shared" si="112"/>
        <v>publishing</v>
      </c>
      <c r="R1449" s="3" t="str">
        <f t="shared" si="113"/>
        <v>translations</v>
      </c>
      <c r="S1449" s="24">
        <f t="shared" si="114"/>
        <v>42529.730717592596</v>
      </c>
    </row>
    <row r="1450" spans="1:19" ht="140.4" x14ac:dyDescent="0.4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26">
        <f t="shared" si="111"/>
        <v>0</v>
      </c>
      <c r="P1450" s="3" t="s">
        <v>8287</v>
      </c>
      <c r="Q1450" s="3" t="str">
        <f t="shared" si="112"/>
        <v>publishing</v>
      </c>
      <c r="R1450" s="3" t="str">
        <f t="shared" si="113"/>
        <v>translations</v>
      </c>
      <c r="S1450" s="24">
        <f t="shared" si="114"/>
        <v>42115.936550925922</v>
      </c>
    </row>
    <row r="1451" spans="1:19" ht="140.4" x14ac:dyDescent="0.4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26">
        <f t="shared" si="111"/>
        <v>0</v>
      </c>
      <c r="P1451" s="3" t="s">
        <v>8287</v>
      </c>
      <c r="Q1451" s="3" t="str">
        <f t="shared" si="112"/>
        <v>publishing</v>
      </c>
      <c r="R1451" s="3" t="str">
        <f t="shared" si="113"/>
        <v>translations</v>
      </c>
      <c r="S1451" s="24">
        <f t="shared" si="114"/>
        <v>42086.811400462961</v>
      </c>
    </row>
    <row r="1452" spans="1:19" ht="140.4" x14ac:dyDescent="0.4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26">
        <f t="shared" si="111"/>
        <v>1E-3</v>
      </c>
      <c r="P1452" s="3" t="s">
        <v>8287</v>
      </c>
      <c r="Q1452" s="3" t="str">
        <f t="shared" si="112"/>
        <v>publishing</v>
      </c>
      <c r="R1452" s="3" t="str">
        <f t="shared" si="113"/>
        <v>translations</v>
      </c>
      <c r="S1452" s="24">
        <f t="shared" si="114"/>
        <v>42390.171261574069</v>
      </c>
    </row>
    <row r="1453" spans="1:19" ht="93.6" x14ac:dyDescent="0.4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26">
        <f t="shared" si="111"/>
        <v>1.0554089709762533E-2</v>
      </c>
      <c r="P1453" s="3" t="s">
        <v>8287</v>
      </c>
      <c r="Q1453" s="3" t="str">
        <f t="shared" si="112"/>
        <v>publishing</v>
      </c>
      <c r="R1453" s="3" t="str">
        <f t="shared" si="113"/>
        <v>translations</v>
      </c>
      <c r="S1453" s="24">
        <f t="shared" si="114"/>
        <v>41931.959016203706</v>
      </c>
    </row>
    <row r="1454" spans="1:19" ht="93.6" x14ac:dyDescent="0.4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26">
        <f t="shared" si="111"/>
        <v>0</v>
      </c>
      <c r="P1454" s="3" t="s">
        <v>8287</v>
      </c>
      <c r="Q1454" s="3" t="str">
        <f t="shared" si="112"/>
        <v>publishing</v>
      </c>
      <c r="R1454" s="3" t="str">
        <f t="shared" si="113"/>
        <v>translations</v>
      </c>
      <c r="S1454" s="24">
        <f t="shared" si="114"/>
        <v>41818.703275462962</v>
      </c>
    </row>
    <row r="1455" spans="1:19" ht="140.4" x14ac:dyDescent="0.4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26">
        <f t="shared" si="111"/>
        <v>0</v>
      </c>
      <c r="P1455" s="3" t="s">
        <v>8287</v>
      </c>
      <c r="Q1455" s="3" t="str">
        <f t="shared" si="112"/>
        <v>publishing</v>
      </c>
      <c r="R1455" s="3" t="str">
        <f t="shared" si="113"/>
        <v>translations</v>
      </c>
      <c r="S1455" s="24">
        <f t="shared" si="114"/>
        <v>42795.696145833332</v>
      </c>
    </row>
    <row r="1456" spans="1:19" ht="140.4" x14ac:dyDescent="0.4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26">
        <f t="shared" si="111"/>
        <v>0.85714285714285721</v>
      </c>
      <c r="P1456" s="3" t="s">
        <v>8287</v>
      </c>
      <c r="Q1456" s="3" t="str">
        <f t="shared" si="112"/>
        <v>publishing</v>
      </c>
      <c r="R1456" s="3" t="str">
        <f t="shared" si="113"/>
        <v>translations</v>
      </c>
      <c r="S1456" s="24">
        <f t="shared" si="114"/>
        <v>42463.866666666669</v>
      </c>
    </row>
    <row r="1457" spans="1:19" ht="140.4" x14ac:dyDescent="0.4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26">
        <f t="shared" si="111"/>
        <v>10.5</v>
      </c>
      <c r="P1457" s="3" t="s">
        <v>8287</v>
      </c>
      <c r="Q1457" s="3" t="str">
        <f t="shared" si="112"/>
        <v>publishing</v>
      </c>
      <c r="R1457" s="3" t="str">
        <f t="shared" si="113"/>
        <v>translations</v>
      </c>
      <c r="S1457" s="24">
        <f t="shared" si="114"/>
        <v>41832.672685185185</v>
      </c>
    </row>
    <row r="1458" spans="1:19" ht="46.8" x14ac:dyDescent="0.4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26">
        <f t="shared" si="111"/>
        <v>2.9000000000000004</v>
      </c>
      <c r="P1458" s="3" t="s">
        <v>8287</v>
      </c>
      <c r="Q1458" s="3" t="str">
        <f t="shared" si="112"/>
        <v>publishing</v>
      </c>
      <c r="R1458" s="3" t="str">
        <f t="shared" si="113"/>
        <v>translations</v>
      </c>
      <c r="S1458" s="24">
        <f t="shared" si="114"/>
        <v>42708.668576388889</v>
      </c>
    </row>
    <row r="1459" spans="1:19" ht="70.2" x14ac:dyDescent="0.4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26">
        <f t="shared" si="111"/>
        <v>0</v>
      </c>
      <c r="P1459" s="3" t="s">
        <v>8287</v>
      </c>
      <c r="Q1459" s="3" t="str">
        <f t="shared" si="112"/>
        <v>publishing</v>
      </c>
      <c r="R1459" s="3" t="str">
        <f t="shared" si="113"/>
        <v>translations</v>
      </c>
      <c r="S1459" s="24">
        <f t="shared" si="114"/>
        <v>42289.89634259259</v>
      </c>
    </row>
    <row r="1460" spans="1:19" ht="117" x14ac:dyDescent="0.4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26">
        <f t="shared" si="111"/>
        <v>0</v>
      </c>
      <c r="P1460" s="3" t="s">
        <v>8287</v>
      </c>
      <c r="Q1460" s="3" t="str">
        <f t="shared" si="112"/>
        <v>publishing</v>
      </c>
      <c r="R1460" s="3" t="str">
        <f t="shared" si="113"/>
        <v>translations</v>
      </c>
      <c r="S1460" s="24">
        <f t="shared" si="114"/>
        <v>41831.705555555556</v>
      </c>
    </row>
    <row r="1461" spans="1:19" ht="117" x14ac:dyDescent="0.4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26">
        <f t="shared" si="111"/>
        <v>0</v>
      </c>
      <c r="P1461" s="3" t="s">
        <v>8287</v>
      </c>
      <c r="Q1461" s="3" t="str">
        <f t="shared" si="112"/>
        <v>publishing</v>
      </c>
      <c r="R1461" s="3" t="str">
        <f t="shared" si="113"/>
        <v>translations</v>
      </c>
      <c r="S1461" s="24">
        <f t="shared" si="114"/>
        <v>42312.204814814817</v>
      </c>
    </row>
    <row r="1462" spans="1:19" ht="117" x14ac:dyDescent="0.4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26">
        <f t="shared" si="111"/>
        <v>0</v>
      </c>
      <c r="P1462" s="3" t="s">
        <v>8287</v>
      </c>
      <c r="Q1462" s="3" t="str">
        <f t="shared" si="112"/>
        <v>publishing</v>
      </c>
      <c r="R1462" s="3" t="str">
        <f t="shared" si="113"/>
        <v>translations</v>
      </c>
      <c r="S1462" s="24">
        <f t="shared" si="114"/>
        <v>41915.896967592591</v>
      </c>
    </row>
    <row r="1463" spans="1:19" ht="70.2" x14ac:dyDescent="0.4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26">
        <f t="shared" si="111"/>
        <v>101.24459999999999</v>
      </c>
      <c r="O1463" s="3">
        <f t="shared" ref="O1463:O1482" si="115">E1463/L1463</f>
        <v>44.66673529411765</v>
      </c>
      <c r="P1463" s="3" t="s">
        <v>8288</v>
      </c>
      <c r="Q1463" s="3" t="str">
        <f t="shared" si="112"/>
        <v>publishing</v>
      </c>
      <c r="R1463" s="3" t="str">
        <f t="shared" si="113"/>
        <v>radio &amp; podcasts</v>
      </c>
      <c r="S1463" s="24">
        <f t="shared" si="114"/>
        <v>41899.645300925928</v>
      </c>
    </row>
    <row r="1464" spans="1:19" ht="70.2" x14ac:dyDescent="0.4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26">
        <f t="shared" si="111"/>
        <v>108.5175</v>
      </c>
      <c r="O1464" s="3">
        <f t="shared" si="115"/>
        <v>28.937999999999999</v>
      </c>
      <c r="P1464" s="3" t="s">
        <v>8288</v>
      </c>
      <c r="Q1464" s="3" t="str">
        <f t="shared" si="112"/>
        <v>publishing</v>
      </c>
      <c r="R1464" s="3" t="str">
        <f t="shared" si="113"/>
        <v>radio &amp; podcasts</v>
      </c>
      <c r="S1464" s="24">
        <f t="shared" si="114"/>
        <v>41344.662858796299</v>
      </c>
    </row>
    <row r="1465" spans="1:19" ht="117" x14ac:dyDescent="0.4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26">
        <f t="shared" si="111"/>
        <v>147.66666666666666</v>
      </c>
      <c r="O1465" s="3">
        <f t="shared" si="115"/>
        <v>35.44</v>
      </c>
      <c r="P1465" s="3" t="s">
        <v>8288</v>
      </c>
      <c r="Q1465" s="3" t="str">
        <f t="shared" si="112"/>
        <v>publishing</v>
      </c>
      <c r="R1465" s="3" t="str">
        <f t="shared" si="113"/>
        <v>radio &amp; podcasts</v>
      </c>
      <c r="S1465" s="24">
        <f t="shared" si="114"/>
        <v>41326.911319444444</v>
      </c>
    </row>
    <row r="1466" spans="1:19" ht="46.8" x14ac:dyDescent="0.4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26">
        <f t="shared" si="111"/>
        <v>163.19999999999999</v>
      </c>
      <c r="O1466" s="3">
        <f t="shared" si="115"/>
        <v>34.871794871794869</v>
      </c>
      <c r="P1466" s="3" t="s">
        <v>8288</v>
      </c>
      <c r="Q1466" s="3" t="str">
        <f t="shared" si="112"/>
        <v>publishing</v>
      </c>
      <c r="R1466" s="3" t="str">
        <f t="shared" si="113"/>
        <v>radio &amp; podcasts</v>
      </c>
      <c r="S1466" s="24">
        <f t="shared" si="114"/>
        <v>41291.661550925928</v>
      </c>
    </row>
    <row r="1467" spans="1:19" ht="117" x14ac:dyDescent="0.4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26">
        <f t="shared" si="111"/>
        <v>456.41449999999998</v>
      </c>
      <c r="O1467" s="3">
        <f t="shared" si="115"/>
        <v>52.622732513451197</v>
      </c>
      <c r="P1467" s="3" t="s">
        <v>8288</v>
      </c>
      <c r="Q1467" s="3" t="str">
        <f t="shared" si="112"/>
        <v>publishing</v>
      </c>
      <c r="R1467" s="3" t="str">
        <f t="shared" si="113"/>
        <v>radio &amp; podcasts</v>
      </c>
      <c r="S1467" s="24">
        <f t="shared" si="114"/>
        <v>40959.734398148146</v>
      </c>
    </row>
    <row r="1468" spans="1:19" ht="117" x14ac:dyDescent="0.4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26">
        <f t="shared" si="111"/>
        <v>107.87731249999999</v>
      </c>
      <c r="O1468" s="3">
        <f t="shared" si="115"/>
        <v>69.598266129032254</v>
      </c>
      <c r="P1468" s="3" t="s">
        <v>8288</v>
      </c>
      <c r="Q1468" s="3" t="str">
        <f t="shared" si="112"/>
        <v>publishing</v>
      </c>
      <c r="R1468" s="3" t="str">
        <f t="shared" si="113"/>
        <v>radio &amp; podcasts</v>
      </c>
      <c r="S1468" s="24">
        <f t="shared" si="114"/>
        <v>42340.172060185185</v>
      </c>
    </row>
    <row r="1469" spans="1:19" ht="93.6" x14ac:dyDescent="0.4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26">
        <f t="shared" si="111"/>
        <v>115.08</v>
      </c>
      <c r="O1469" s="3">
        <f t="shared" si="115"/>
        <v>76.72</v>
      </c>
      <c r="P1469" s="3" t="s">
        <v>8288</v>
      </c>
      <c r="Q1469" s="3" t="str">
        <f t="shared" si="112"/>
        <v>publishing</v>
      </c>
      <c r="R1469" s="3" t="str">
        <f t="shared" si="113"/>
        <v>radio &amp; podcasts</v>
      </c>
      <c r="S1469" s="24">
        <f t="shared" si="114"/>
        <v>40933.80190972222</v>
      </c>
    </row>
    <row r="1470" spans="1:19" ht="117" x14ac:dyDescent="0.4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26">
        <f t="shared" si="111"/>
        <v>102.36842105263158</v>
      </c>
      <c r="O1470" s="3">
        <f t="shared" si="115"/>
        <v>33.191126279863482</v>
      </c>
      <c r="P1470" s="3" t="s">
        <v>8288</v>
      </c>
      <c r="Q1470" s="3" t="str">
        <f t="shared" si="112"/>
        <v>publishing</v>
      </c>
      <c r="R1470" s="3" t="str">
        <f t="shared" si="113"/>
        <v>radio &amp; podcasts</v>
      </c>
      <c r="S1470" s="24">
        <f t="shared" si="114"/>
        <v>40646.014456018514</v>
      </c>
    </row>
    <row r="1471" spans="1:19" ht="93.6" x14ac:dyDescent="0.4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26">
        <f t="shared" si="111"/>
        <v>108.42485875706214</v>
      </c>
      <c r="O1471" s="3">
        <f t="shared" si="115"/>
        <v>149.46417445482865</v>
      </c>
      <c r="P1471" s="3" t="s">
        <v>8288</v>
      </c>
      <c r="Q1471" s="3" t="str">
        <f t="shared" si="112"/>
        <v>publishing</v>
      </c>
      <c r="R1471" s="3" t="str">
        <f t="shared" si="113"/>
        <v>radio &amp; podcasts</v>
      </c>
      <c r="S1471" s="24">
        <f t="shared" si="114"/>
        <v>41290.598483796297</v>
      </c>
    </row>
    <row r="1472" spans="1:19" ht="140.4" x14ac:dyDescent="0.4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26">
        <f t="shared" si="111"/>
        <v>125.13333333333334</v>
      </c>
      <c r="O1472" s="3">
        <f t="shared" si="115"/>
        <v>23.172839506172838</v>
      </c>
      <c r="P1472" s="3" t="s">
        <v>8288</v>
      </c>
      <c r="Q1472" s="3" t="str">
        <f t="shared" si="112"/>
        <v>publishing</v>
      </c>
      <c r="R1472" s="3" t="str">
        <f t="shared" si="113"/>
        <v>radio &amp; podcasts</v>
      </c>
      <c r="S1472" s="24">
        <f t="shared" si="114"/>
        <v>41250.827118055553</v>
      </c>
    </row>
    <row r="1473" spans="1:19" ht="140.4" x14ac:dyDescent="0.4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26">
        <f t="shared" si="111"/>
        <v>103.840625</v>
      </c>
      <c r="O1473" s="3">
        <f t="shared" si="115"/>
        <v>96.877551020408163</v>
      </c>
      <c r="P1473" s="3" t="s">
        <v>8288</v>
      </c>
      <c r="Q1473" s="3" t="str">
        <f t="shared" si="112"/>
        <v>publishing</v>
      </c>
      <c r="R1473" s="3" t="str">
        <f t="shared" si="113"/>
        <v>radio &amp; podcasts</v>
      </c>
      <c r="S1473" s="24">
        <f t="shared" si="114"/>
        <v>42073.957569444443</v>
      </c>
    </row>
    <row r="1474" spans="1:19" ht="140.4" x14ac:dyDescent="0.4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26">
        <f t="shared" ref="N1474:N1537" si="116">E1474/D1474*100</f>
        <v>138.70400000000001</v>
      </c>
      <c r="O1474" s="3">
        <f t="shared" si="115"/>
        <v>103.20238095238095</v>
      </c>
      <c r="P1474" s="3" t="s">
        <v>8288</v>
      </c>
      <c r="Q1474" s="3" t="str">
        <f t="shared" si="112"/>
        <v>publishing</v>
      </c>
      <c r="R1474" s="3" t="str">
        <f t="shared" si="113"/>
        <v>radio &amp; podcasts</v>
      </c>
      <c r="S1474" s="24">
        <f t="shared" si="114"/>
        <v>41533.542858796296</v>
      </c>
    </row>
    <row r="1475" spans="1:19" x14ac:dyDescent="0.4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26">
        <f t="shared" si="116"/>
        <v>120.51600000000001</v>
      </c>
      <c r="O1475" s="3">
        <f t="shared" si="115"/>
        <v>38.462553191489363</v>
      </c>
      <c r="P1475" s="3" t="s">
        <v>8288</v>
      </c>
      <c r="Q1475" s="3" t="str">
        <f t="shared" ref="Q1475:Q1538" si="117">LEFT(P:P,SEARCH("/",P:P,1)-1)</f>
        <v>publishing</v>
      </c>
      <c r="R1475" s="3" t="str">
        <f t="shared" ref="R1475:R1538" si="118">RIGHT(P:P, LEN(P:P) - FIND("/", P:P))</f>
        <v>radio &amp; podcasts</v>
      </c>
      <c r="S1475" s="24">
        <f t="shared" ref="S1475:S1538" si="119">(J1475/86400) +25569</f>
        <v>40939.979618055557</v>
      </c>
    </row>
    <row r="1476" spans="1:19" ht="117" x14ac:dyDescent="0.4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26">
        <f t="shared" si="116"/>
        <v>112.26666666666667</v>
      </c>
      <c r="O1476" s="3">
        <f t="shared" si="115"/>
        <v>44.315789473684212</v>
      </c>
      <c r="P1476" s="3" t="s">
        <v>8288</v>
      </c>
      <c r="Q1476" s="3" t="str">
        <f t="shared" si="117"/>
        <v>publishing</v>
      </c>
      <c r="R1476" s="3" t="str">
        <f t="shared" si="118"/>
        <v>radio &amp; podcasts</v>
      </c>
      <c r="S1476" s="24">
        <f t="shared" si="119"/>
        <v>41500.72791666667</v>
      </c>
    </row>
    <row r="1477" spans="1:19" ht="117" x14ac:dyDescent="0.4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26">
        <f t="shared" si="116"/>
        <v>188.66966666666667</v>
      </c>
      <c r="O1477" s="3">
        <f t="shared" si="115"/>
        <v>64.173356009070289</v>
      </c>
      <c r="P1477" s="3" t="s">
        <v>8288</v>
      </c>
      <c r="Q1477" s="3" t="str">
        <f t="shared" si="117"/>
        <v>publishing</v>
      </c>
      <c r="R1477" s="3" t="str">
        <f t="shared" si="118"/>
        <v>radio &amp; podcasts</v>
      </c>
      <c r="S1477" s="24">
        <f t="shared" si="119"/>
        <v>41960.722951388889</v>
      </c>
    </row>
    <row r="1478" spans="1:19" ht="93.6" x14ac:dyDescent="0.4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26">
        <f t="shared" si="116"/>
        <v>661.55466666666666</v>
      </c>
      <c r="O1478" s="3">
        <f t="shared" si="115"/>
        <v>43.333275109170302</v>
      </c>
      <c r="P1478" s="3" t="s">
        <v>8288</v>
      </c>
      <c r="Q1478" s="3" t="str">
        <f t="shared" si="117"/>
        <v>publishing</v>
      </c>
      <c r="R1478" s="3" t="str">
        <f t="shared" si="118"/>
        <v>radio &amp; podcasts</v>
      </c>
      <c r="S1478" s="24">
        <f t="shared" si="119"/>
        <v>40766.041921296295</v>
      </c>
    </row>
    <row r="1479" spans="1:19" ht="117" x14ac:dyDescent="0.4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26">
        <f t="shared" si="116"/>
        <v>111.31</v>
      </c>
      <c r="O1479" s="3">
        <f t="shared" si="115"/>
        <v>90.495934959349597</v>
      </c>
      <c r="P1479" s="3" t="s">
        <v>8288</v>
      </c>
      <c r="Q1479" s="3" t="str">
        <f t="shared" si="117"/>
        <v>publishing</v>
      </c>
      <c r="R1479" s="3" t="str">
        <f t="shared" si="118"/>
        <v>radio &amp; podcasts</v>
      </c>
      <c r="S1479" s="24">
        <f t="shared" si="119"/>
        <v>40840.615787037037</v>
      </c>
    </row>
    <row r="1480" spans="1:19" ht="117" x14ac:dyDescent="0.4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26">
        <f t="shared" si="116"/>
        <v>1181.6142199999999</v>
      </c>
      <c r="O1480" s="3">
        <f t="shared" si="115"/>
        <v>29.187190495010373</v>
      </c>
      <c r="P1480" s="3" t="s">
        <v>8288</v>
      </c>
      <c r="Q1480" s="3" t="str">
        <f t="shared" si="117"/>
        <v>publishing</v>
      </c>
      <c r="R1480" s="3" t="str">
        <f t="shared" si="118"/>
        <v>radio &amp; podcasts</v>
      </c>
      <c r="S1480" s="24">
        <f t="shared" si="119"/>
        <v>41394.871678240743</v>
      </c>
    </row>
    <row r="1481" spans="1:19" ht="117" x14ac:dyDescent="0.4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26">
        <f t="shared" si="116"/>
        <v>137.375</v>
      </c>
      <c r="O1481" s="3">
        <f t="shared" si="115"/>
        <v>30.95774647887324</v>
      </c>
      <c r="P1481" s="3" t="s">
        <v>8288</v>
      </c>
      <c r="Q1481" s="3" t="str">
        <f t="shared" si="117"/>
        <v>publishing</v>
      </c>
      <c r="R1481" s="3" t="str">
        <f t="shared" si="118"/>
        <v>radio &amp; podcasts</v>
      </c>
      <c r="S1481" s="24">
        <f t="shared" si="119"/>
        <v>41754.745243055557</v>
      </c>
    </row>
    <row r="1482" spans="1:19" ht="117" x14ac:dyDescent="0.4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26">
        <f t="shared" si="116"/>
        <v>117.04040000000001</v>
      </c>
      <c r="O1482" s="3">
        <f t="shared" si="115"/>
        <v>92.157795275590544</v>
      </c>
      <c r="P1482" s="3" t="s">
        <v>8288</v>
      </c>
      <c r="Q1482" s="3" t="str">
        <f t="shared" si="117"/>
        <v>publishing</v>
      </c>
      <c r="R1482" s="3" t="str">
        <f t="shared" si="118"/>
        <v>radio &amp; podcasts</v>
      </c>
      <c r="S1482" s="24">
        <f t="shared" si="119"/>
        <v>41464.934016203704</v>
      </c>
    </row>
    <row r="1483" spans="1:19" ht="117" x14ac:dyDescent="0.4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26">
        <f t="shared" si="116"/>
        <v>2.1</v>
      </c>
      <c r="P1483" s="3" t="s">
        <v>8275</v>
      </c>
      <c r="Q1483" s="3" t="str">
        <f t="shared" si="117"/>
        <v>publishing</v>
      </c>
      <c r="R1483" s="3" t="str">
        <f t="shared" si="118"/>
        <v>fiction</v>
      </c>
      <c r="S1483" s="24">
        <f t="shared" si="119"/>
        <v>41550.922974537039</v>
      </c>
    </row>
    <row r="1484" spans="1:19" ht="140.4" x14ac:dyDescent="0.4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26">
        <f t="shared" si="116"/>
        <v>0.1</v>
      </c>
      <c r="P1484" s="3" t="s">
        <v>8275</v>
      </c>
      <c r="Q1484" s="3" t="str">
        <f t="shared" si="117"/>
        <v>publishing</v>
      </c>
      <c r="R1484" s="3" t="str">
        <f t="shared" si="118"/>
        <v>fiction</v>
      </c>
      <c r="S1484" s="24">
        <f t="shared" si="119"/>
        <v>41136.858055555553</v>
      </c>
    </row>
    <row r="1485" spans="1:19" ht="117" x14ac:dyDescent="0.4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26">
        <f t="shared" si="116"/>
        <v>0.7142857142857143</v>
      </c>
      <c r="P1485" s="3" t="s">
        <v>8275</v>
      </c>
      <c r="Q1485" s="3" t="str">
        <f t="shared" si="117"/>
        <v>publishing</v>
      </c>
      <c r="R1485" s="3" t="str">
        <f t="shared" si="118"/>
        <v>fiction</v>
      </c>
      <c r="S1485" s="24">
        <f t="shared" si="119"/>
        <v>42548.192997685182</v>
      </c>
    </row>
    <row r="1486" spans="1:19" ht="46.8" x14ac:dyDescent="0.4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26">
        <f t="shared" si="116"/>
        <v>0</v>
      </c>
      <c r="P1486" s="3" t="s">
        <v>8275</v>
      </c>
      <c r="Q1486" s="3" t="str">
        <f t="shared" si="117"/>
        <v>publishing</v>
      </c>
      <c r="R1486" s="3" t="str">
        <f t="shared" si="118"/>
        <v>fiction</v>
      </c>
      <c r="S1486" s="24">
        <f t="shared" si="119"/>
        <v>41053.200960648144</v>
      </c>
    </row>
    <row r="1487" spans="1:19" ht="140.4" x14ac:dyDescent="0.4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26">
        <f t="shared" si="116"/>
        <v>2.2388059701492535</v>
      </c>
      <c r="P1487" s="3" t="s">
        <v>8275</v>
      </c>
      <c r="Q1487" s="3" t="str">
        <f t="shared" si="117"/>
        <v>publishing</v>
      </c>
      <c r="R1487" s="3" t="str">
        <f t="shared" si="118"/>
        <v>fiction</v>
      </c>
      <c r="S1487" s="24">
        <f t="shared" si="119"/>
        <v>42130.795983796299</v>
      </c>
    </row>
    <row r="1488" spans="1:19" ht="140.4" x14ac:dyDescent="0.4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26">
        <f t="shared" si="116"/>
        <v>0.24</v>
      </c>
      <c r="P1488" s="3" t="s">
        <v>8275</v>
      </c>
      <c r="Q1488" s="3" t="str">
        <f t="shared" si="117"/>
        <v>publishing</v>
      </c>
      <c r="R1488" s="3" t="str">
        <f t="shared" si="118"/>
        <v>fiction</v>
      </c>
      <c r="S1488" s="24">
        <f t="shared" si="119"/>
        <v>42032.168530092589</v>
      </c>
    </row>
    <row r="1489" spans="1:19" ht="117" x14ac:dyDescent="0.4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26">
        <f t="shared" si="116"/>
        <v>0</v>
      </c>
      <c r="P1489" s="3" t="s">
        <v>8275</v>
      </c>
      <c r="Q1489" s="3" t="str">
        <f t="shared" si="117"/>
        <v>publishing</v>
      </c>
      <c r="R1489" s="3" t="str">
        <f t="shared" si="118"/>
        <v>fiction</v>
      </c>
      <c r="S1489" s="24">
        <f t="shared" si="119"/>
        <v>42554.917488425926</v>
      </c>
    </row>
    <row r="1490" spans="1:19" ht="117" x14ac:dyDescent="0.4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26">
        <f t="shared" si="116"/>
        <v>2.4</v>
      </c>
      <c r="P1490" s="3" t="s">
        <v>8275</v>
      </c>
      <c r="Q1490" s="3" t="str">
        <f t="shared" si="117"/>
        <v>publishing</v>
      </c>
      <c r="R1490" s="3" t="str">
        <f t="shared" si="118"/>
        <v>fiction</v>
      </c>
      <c r="S1490" s="24">
        <f t="shared" si="119"/>
        <v>41614.563194444447</v>
      </c>
    </row>
    <row r="1491" spans="1:19" ht="117" x14ac:dyDescent="0.4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26">
        <f t="shared" si="116"/>
        <v>0</v>
      </c>
      <c r="P1491" s="3" t="s">
        <v>8275</v>
      </c>
      <c r="Q1491" s="3" t="str">
        <f t="shared" si="117"/>
        <v>publishing</v>
      </c>
      <c r="R1491" s="3" t="str">
        <f t="shared" si="118"/>
        <v>fiction</v>
      </c>
      <c r="S1491" s="24">
        <f t="shared" si="119"/>
        <v>41198.611712962964</v>
      </c>
    </row>
    <row r="1492" spans="1:19" ht="117" x14ac:dyDescent="0.4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26">
        <f t="shared" si="116"/>
        <v>30.862068965517242</v>
      </c>
      <c r="P1492" s="3" t="s">
        <v>8275</v>
      </c>
      <c r="Q1492" s="3" t="str">
        <f t="shared" si="117"/>
        <v>publishing</v>
      </c>
      <c r="R1492" s="3" t="str">
        <f t="shared" si="118"/>
        <v>fiction</v>
      </c>
      <c r="S1492" s="24">
        <f t="shared" si="119"/>
        <v>41520.561041666668</v>
      </c>
    </row>
    <row r="1493" spans="1:19" ht="93.6" x14ac:dyDescent="0.4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26">
        <f t="shared" si="116"/>
        <v>8.3333333333333321</v>
      </c>
      <c r="P1493" s="3" t="s">
        <v>8275</v>
      </c>
      <c r="Q1493" s="3" t="str">
        <f t="shared" si="117"/>
        <v>publishing</v>
      </c>
      <c r="R1493" s="3" t="str">
        <f t="shared" si="118"/>
        <v>fiction</v>
      </c>
      <c r="S1493" s="24">
        <f t="shared" si="119"/>
        <v>41991.713460648149</v>
      </c>
    </row>
    <row r="1494" spans="1:19" ht="140.4" x14ac:dyDescent="0.4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26">
        <f t="shared" si="116"/>
        <v>0.75</v>
      </c>
      <c r="P1494" s="3" t="s">
        <v>8275</v>
      </c>
      <c r="Q1494" s="3" t="str">
        <f t="shared" si="117"/>
        <v>publishing</v>
      </c>
      <c r="R1494" s="3" t="str">
        <f t="shared" si="118"/>
        <v>fiction</v>
      </c>
      <c r="S1494" s="24">
        <f t="shared" si="119"/>
        <v>40682.884791666671</v>
      </c>
    </row>
    <row r="1495" spans="1:19" ht="93.6" x14ac:dyDescent="0.4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26">
        <f t="shared" si="116"/>
        <v>0</v>
      </c>
      <c r="P1495" s="3" t="s">
        <v>8275</v>
      </c>
      <c r="Q1495" s="3" t="str">
        <f t="shared" si="117"/>
        <v>publishing</v>
      </c>
      <c r="R1495" s="3" t="str">
        <f t="shared" si="118"/>
        <v>fiction</v>
      </c>
      <c r="S1495" s="24">
        <f t="shared" si="119"/>
        <v>41411.866608796292</v>
      </c>
    </row>
    <row r="1496" spans="1:19" ht="117" x14ac:dyDescent="0.4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26">
        <f t="shared" si="116"/>
        <v>8.9</v>
      </c>
      <c r="P1496" s="3" t="s">
        <v>8275</v>
      </c>
      <c r="Q1496" s="3" t="str">
        <f t="shared" si="117"/>
        <v>publishing</v>
      </c>
      <c r="R1496" s="3" t="str">
        <f t="shared" si="118"/>
        <v>fiction</v>
      </c>
      <c r="S1496" s="24">
        <f t="shared" si="119"/>
        <v>42067.722372685181</v>
      </c>
    </row>
    <row r="1497" spans="1:19" ht="70.2" x14ac:dyDescent="0.4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26">
        <f t="shared" si="116"/>
        <v>0</v>
      </c>
      <c r="P1497" s="3" t="s">
        <v>8275</v>
      </c>
      <c r="Q1497" s="3" t="str">
        <f t="shared" si="117"/>
        <v>publishing</v>
      </c>
      <c r="R1497" s="3" t="str">
        <f t="shared" si="118"/>
        <v>fiction</v>
      </c>
      <c r="S1497" s="24">
        <f t="shared" si="119"/>
        <v>40752.789710648147</v>
      </c>
    </row>
    <row r="1498" spans="1:19" ht="117" x14ac:dyDescent="0.4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26">
        <f t="shared" si="116"/>
        <v>0</v>
      </c>
      <c r="P1498" s="3" t="s">
        <v>8275</v>
      </c>
      <c r="Q1498" s="3" t="str">
        <f t="shared" si="117"/>
        <v>publishing</v>
      </c>
      <c r="R1498" s="3" t="str">
        <f t="shared" si="118"/>
        <v>fiction</v>
      </c>
      <c r="S1498" s="24">
        <f t="shared" si="119"/>
        <v>41838.475219907406</v>
      </c>
    </row>
    <row r="1499" spans="1:19" ht="117" x14ac:dyDescent="0.4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26">
        <f t="shared" si="116"/>
        <v>6.6666666666666671E-3</v>
      </c>
      <c r="P1499" s="3" t="s">
        <v>8275</v>
      </c>
      <c r="Q1499" s="3" t="str">
        <f t="shared" si="117"/>
        <v>publishing</v>
      </c>
      <c r="R1499" s="3" t="str">
        <f t="shared" si="118"/>
        <v>fiction</v>
      </c>
      <c r="S1499" s="24">
        <f t="shared" si="119"/>
        <v>41444.64261574074</v>
      </c>
    </row>
    <row r="1500" spans="1:19" ht="117" x14ac:dyDescent="0.4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26">
        <f t="shared" si="116"/>
        <v>1.9</v>
      </c>
      <c r="P1500" s="3" t="s">
        <v>8275</v>
      </c>
      <c r="Q1500" s="3" t="str">
        <f t="shared" si="117"/>
        <v>publishing</v>
      </c>
      <c r="R1500" s="3" t="str">
        <f t="shared" si="118"/>
        <v>fiction</v>
      </c>
      <c r="S1500" s="24">
        <f t="shared" si="119"/>
        <v>41840.983541666668</v>
      </c>
    </row>
    <row r="1501" spans="1:19" ht="117" x14ac:dyDescent="0.4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26">
        <f t="shared" si="116"/>
        <v>0.25</v>
      </c>
      <c r="P1501" s="3" t="s">
        <v>8275</v>
      </c>
      <c r="Q1501" s="3" t="str">
        <f t="shared" si="117"/>
        <v>publishing</v>
      </c>
      <c r="R1501" s="3" t="str">
        <f t="shared" si="118"/>
        <v>fiction</v>
      </c>
      <c r="S1501" s="24">
        <f t="shared" si="119"/>
        <v>42527.007326388892</v>
      </c>
    </row>
    <row r="1502" spans="1:19" ht="140.4" x14ac:dyDescent="0.4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26">
        <f t="shared" si="116"/>
        <v>25.035714285714285</v>
      </c>
      <c r="P1502" s="3" t="s">
        <v>8275</v>
      </c>
      <c r="Q1502" s="3" t="str">
        <f t="shared" si="117"/>
        <v>publishing</v>
      </c>
      <c r="R1502" s="3" t="str">
        <f t="shared" si="118"/>
        <v>fiction</v>
      </c>
      <c r="S1502" s="24">
        <f t="shared" si="119"/>
        <v>41365.904594907406</v>
      </c>
    </row>
    <row r="1503" spans="1:19" ht="93.6" x14ac:dyDescent="0.4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26">
        <f t="shared" si="116"/>
        <v>166.33076923076925</v>
      </c>
      <c r="O1503" s="3">
        <f t="shared" ref="O1503:O1542" si="120">E1503/L1503</f>
        <v>97.731073446327684</v>
      </c>
      <c r="P1503" s="3" t="s">
        <v>8285</v>
      </c>
      <c r="Q1503" s="3" t="str">
        <f t="shared" si="117"/>
        <v>photography</v>
      </c>
      <c r="R1503" s="3" t="str">
        <f t="shared" si="118"/>
        <v>photobooks</v>
      </c>
      <c r="S1503" s="24">
        <f t="shared" si="119"/>
        <v>42163.583599537036</v>
      </c>
    </row>
    <row r="1504" spans="1:19" ht="117" x14ac:dyDescent="0.4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26">
        <f t="shared" si="116"/>
        <v>101.44545454545455</v>
      </c>
      <c r="O1504" s="3">
        <f t="shared" si="120"/>
        <v>67.835866261398181</v>
      </c>
      <c r="P1504" s="3" t="s">
        <v>8285</v>
      </c>
      <c r="Q1504" s="3" t="str">
        <f t="shared" si="117"/>
        <v>photography</v>
      </c>
      <c r="R1504" s="3" t="str">
        <f t="shared" si="118"/>
        <v>photobooks</v>
      </c>
      <c r="S1504" s="24">
        <f t="shared" si="119"/>
        <v>42426.542592592596</v>
      </c>
    </row>
    <row r="1505" spans="1:19" ht="117" x14ac:dyDescent="0.4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26">
        <f t="shared" si="116"/>
        <v>107.89146666666667</v>
      </c>
      <c r="O1505" s="3">
        <f t="shared" si="120"/>
        <v>56.98492957746479</v>
      </c>
      <c r="P1505" s="3" t="s">
        <v>8285</v>
      </c>
      <c r="Q1505" s="3" t="str">
        <f t="shared" si="117"/>
        <v>photography</v>
      </c>
      <c r="R1505" s="3" t="str">
        <f t="shared" si="118"/>
        <v>photobooks</v>
      </c>
      <c r="S1505" s="24">
        <f t="shared" si="119"/>
        <v>42606.347233796296</v>
      </c>
    </row>
    <row r="1506" spans="1:19" ht="93.6" x14ac:dyDescent="0.4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26">
        <f t="shared" si="116"/>
        <v>277.93846153846158</v>
      </c>
      <c r="O1506" s="3">
        <f t="shared" si="120"/>
        <v>67.159851301115239</v>
      </c>
      <c r="P1506" s="3" t="s">
        <v>8285</v>
      </c>
      <c r="Q1506" s="3" t="str">
        <f t="shared" si="117"/>
        <v>photography</v>
      </c>
      <c r="R1506" s="3" t="str">
        <f t="shared" si="118"/>
        <v>photobooks</v>
      </c>
      <c r="S1506" s="24">
        <f t="shared" si="119"/>
        <v>41772.657685185186</v>
      </c>
    </row>
    <row r="1507" spans="1:19" ht="140.4" x14ac:dyDescent="0.4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26">
        <f t="shared" si="116"/>
        <v>103.58125</v>
      </c>
      <c r="O1507" s="3">
        <f t="shared" si="120"/>
        <v>48.037681159420288</v>
      </c>
      <c r="P1507" s="3" t="s">
        <v>8285</v>
      </c>
      <c r="Q1507" s="3" t="str">
        <f t="shared" si="117"/>
        <v>photography</v>
      </c>
      <c r="R1507" s="3" t="str">
        <f t="shared" si="118"/>
        <v>photobooks</v>
      </c>
      <c r="S1507" s="24">
        <f t="shared" si="119"/>
        <v>42414.44332175926</v>
      </c>
    </row>
    <row r="1508" spans="1:19" ht="117" x14ac:dyDescent="0.4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26">
        <f t="shared" si="116"/>
        <v>111.4</v>
      </c>
      <c r="O1508" s="3">
        <f t="shared" si="120"/>
        <v>38.860465116279073</v>
      </c>
      <c r="P1508" s="3" t="s">
        <v>8285</v>
      </c>
      <c r="Q1508" s="3" t="str">
        <f t="shared" si="117"/>
        <v>photography</v>
      </c>
      <c r="R1508" s="3" t="str">
        <f t="shared" si="118"/>
        <v>photobooks</v>
      </c>
      <c r="S1508" s="24">
        <f t="shared" si="119"/>
        <v>41814.785925925928</v>
      </c>
    </row>
    <row r="1509" spans="1:19" ht="117" x14ac:dyDescent="0.4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26">
        <f t="shared" si="116"/>
        <v>215</v>
      </c>
      <c r="O1509" s="3">
        <f t="shared" si="120"/>
        <v>78.181818181818187</v>
      </c>
      <c r="P1509" s="3" t="s">
        <v>8285</v>
      </c>
      <c r="Q1509" s="3" t="str">
        <f t="shared" si="117"/>
        <v>photography</v>
      </c>
      <c r="R1509" s="3" t="str">
        <f t="shared" si="118"/>
        <v>photobooks</v>
      </c>
      <c r="S1509" s="24">
        <f t="shared" si="119"/>
        <v>40254.450335648144</v>
      </c>
    </row>
    <row r="1510" spans="1:19" ht="117" x14ac:dyDescent="0.4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26">
        <f t="shared" si="116"/>
        <v>110.76216216216217</v>
      </c>
      <c r="O1510" s="3">
        <f t="shared" si="120"/>
        <v>97.113744075829388</v>
      </c>
      <c r="P1510" s="3" t="s">
        <v>8285</v>
      </c>
      <c r="Q1510" s="3" t="str">
        <f t="shared" si="117"/>
        <v>photography</v>
      </c>
      <c r="R1510" s="3" t="str">
        <f t="shared" si="118"/>
        <v>photobooks</v>
      </c>
      <c r="S1510" s="24">
        <f t="shared" si="119"/>
        <v>41786.614363425928</v>
      </c>
    </row>
    <row r="1511" spans="1:19" ht="117" x14ac:dyDescent="0.4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26">
        <f t="shared" si="116"/>
        <v>123.64125714285714</v>
      </c>
      <c r="O1511" s="3">
        <f t="shared" si="120"/>
        <v>110.39397959183674</v>
      </c>
      <c r="P1511" s="3" t="s">
        <v>8285</v>
      </c>
      <c r="Q1511" s="3" t="str">
        <f t="shared" si="117"/>
        <v>photography</v>
      </c>
      <c r="R1511" s="3" t="str">
        <f t="shared" si="118"/>
        <v>photobooks</v>
      </c>
      <c r="S1511" s="24">
        <f t="shared" si="119"/>
        <v>42751.533391203702</v>
      </c>
    </row>
    <row r="1512" spans="1:19" ht="140.4" x14ac:dyDescent="0.4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26">
        <f t="shared" si="116"/>
        <v>101.03500000000001</v>
      </c>
      <c r="O1512" s="3">
        <f t="shared" si="120"/>
        <v>39.91506172839506</v>
      </c>
      <c r="P1512" s="3" t="s">
        <v>8285</v>
      </c>
      <c r="Q1512" s="3" t="str">
        <f t="shared" si="117"/>
        <v>photography</v>
      </c>
      <c r="R1512" s="3" t="str">
        <f t="shared" si="118"/>
        <v>photobooks</v>
      </c>
      <c r="S1512" s="24">
        <f t="shared" si="119"/>
        <v>41809.385162037041</v>
      </c>
    </row>
    <row r="1513" spans="1:19" ht="140.4" x14ac:dyDescent="0.4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26">
        <f t="shared" si="116"/>
        <v>111.79285714285714</v>
      </c>
      <c r="O1513" s="3">
        <f t="shared" si="120"/>
        <v>75.975728155339809</v>
      </c>
      <c r="P1513" s="3" t="s">
        <v>8285</v>
      </c>
      <c r="Q1513" s="3" t="str">
        <f t="shared" si="117"/>
        <v>photography</v>
      </c>
      <c r="R1513" s="3" t="str">
        <f t="shared" si="118"/>
        <v>photobooks</v>
      </c>
      <c r="S1513" s="24">
        <f t="shared" si="119"/>
        <v>42296.583379629628</v>
      </c>
    </row>
    <row r="1514" spans="1:19" ht="140.4" x14ac:dyDescent="0.4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26">
        <f t="shared" si="116"/>
        <v>558.7714285714286</v>
      </c>
      <c r="O1514" s="3">
        <f t="shared" si="120"/>
        <v>58.379104477611939</v>
      </c>
      <c r="P1514" s="3" t="s">
        <v>8285</v>
      </c>
      <c r="Q1514" s="3" t="str">
        <f t="shared" si="117"/>
        <v>photography</v>
      </c>
      <c r="R1514" s="3" t="str">
        <f t="shared" si="118"/>
        <v>photobooks</v>
      </c>
      <c r="S1514" s="24">
        <f t="shared" si="119"/>
        <v>42741.684479166666</v>
      </c>
    </row>
    <row r="1515" spans="1:19" ht="117" x14ac:dyDescent="0.4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26">
        <f t="shared" si="116"/>
        <v>150.01875000000001</v>
      </c>
      <c r="O1515" s="3">
        <f t="shared" si="120"/>
        <v>55.82093023255814</v>
      </c>
      <c r="P1515" s="3" t="s">
        <v>8285</v>
      </c>
      <c r="Q1515" s="3" t="str">
        <f t="shared" si="117"/>
        <v>photography</v>
      </c>
      <c r="R1515" s="3" t="str">
        <f t="shared" si="118"/>
        <v>photobooks</v>
      </c>
      <c r="S1515" s="24">
        <f t="shared" si="119"/>
        <v>41806.637337962966</v>
      </c>
    </row>
    <row r="1516" spans="1:19" ht="93.6" x14ac:dyDescent="0.4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26">
        <f t="shared" si="116"/>
        <v>106.476</v>
      </c>
      <c r="O1516" s="3">
        <f t="shared" si="120"/>
        <v>151.24431818181819</v>
      </c>
      <c r="P1516" s="3" t="s">
        <v>8285</v>
      </c>
      <c r="Q1516" s="3" t="str">
        <f t="shared" si="117"/>
        <v>photography</v>
      </c>
      <c r="R1516" s="3" t="str">
        <f t="shared" si="118"/>
        <v>photobooks</v>
      </c>
      <c r="S1516" s="24">
        <f t="shared" si="119"/>
        <v>42234.597685185188</v>
      </c>
    </row>
    <row r="1517" spans="1:19" ht="140.4" x14ac:dyDescent="0.4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26">
        <f t="shared" si="116"/>
        <v>157.18899999999999</v>
      </c>
      <c r="O1517" s="3">
        <f t="shared" si="120"/>
        <v>849.67027027027029</v>
      </c>
      <c r="P1517" s="3" t="s">
        <v>8285</v>
      </c>
      <c r="Q1517" s="3" t="str">
        <f t="shared" si="117"/>
        <v>photography</v>
      </c>
      <c r="R1517" s="3" t="str">
        <f t="shared" si="118"/>
        <v>photobooks</v>
      </c>
      <c r="S1517" s="24">
        <f t="shared" si="119"/>
        <v>42415.253437499996</v>
      </c>
    </row>
    <row r="1518" spans="1:19" ht="117" x14ac:dyDescent="0.4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26">
        <f t="shared" si="116"/>
        <v>108.65882352941176</v>
      </c>
      <c r="O1518" s="3">
        <f t="shared" si="120"/>
        <v>159.24137931034483</v>
      </c>
      <c r="P1518" s="3" t="s">
        <v>8285</v>
      </c>
      <c r="Q1518" s="3" t="str">
        <f t="shared" si="117"/>
        <v>photography</v>
      </c>
      <c r="R1518" s="3" t="str">
        <f t="shared" si="118"/>
        <v>photobooks</v>
      </c>
      <c r="S1518" s="24">
        <f t="shared" si="119"/>
        <v>42619.466342592597</v>
      </c>
    </row>
    <row r="1519" spans="1:19" ht="140.4" x14ac:dyDescent="0.4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26">
        <f t="shared" si="116"/>
        <v>161.97999999999999</v>
      </c>
      <c r="O1519" s="3">
        <f t="shared" si="120"/>
        <v>39.507317073170732</v>
      </c>
      <c r="P1519" s="3" t="s">
        <v>8285</v>
      </c>
      <c r="Q1519" s="3" t="str">
        <f t="shared" si="117"/>
        <v>photography</v>
      </c>
      <c r="R1519" s="3" t="str">
        <f t="shared" si="118"/>
        <v>photobooks</v>
      </c>
      <c r="S1519" s="24">
        <f t="shared" si="119"/>
        <v>41948.56658564815</v>
      </c>
    </row>
    <row r="1520" spans="1:19" ht="70.2" x14ac:dyDescent="0.4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26">
        <f t="shared" si="116"/>
        <v>205.36666666666665</v>
      </c>
      <c r="O1520" s="3">
        <f t="shared" si="120"/>
        <v>130.52966101694915</v>
      </c>
      <c r="P1520" s="3" t="s">
        <v>8285</v>
      </c>
      <c r="Q1520" s="3" t="str">
        <f t="shared" si="117"/>
        <v>photography</v>
      </c>
      <c r="R1520" s="3" t="str">
        <f t="shared" si="118"/>
        <v>photobooks</v>
      </c>
      <c r="S1520" s="24">
        <f t="shared" si="119"/>
        <v>41760.8200462963</v>
      </c>
    </row>
    <row r="1521" spans="1:19" ht="117" x14ac:dyDescent="0.4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26">
        <f t="shared" si="116"/>
        <v>103.36388888888889</v>
      </c>
      <c r="O1521" s="3">
        <f t="shared" si="120"/>
        <v>64.156896551724131</v>
      </c>
      <c r="P1521" s="3" t="s">
        <v>8285</v>
      </c>
      <c r="Q1521" s="3" t="str">
        <f t="shared" si="117"/>
        <v>photography</v>
      </c>
      <c r="R1521" s="3" t="str">
        <f t="shared" si="118"/>
        <v>photobooks</v>
      </c>
      <c r="S1521" s="24">
        <f t="shared" si="119"/>
        <v>41782.741701388892</v>
      </c>
    </row>
    <row r="1522" spans="1:19" ht="70.2" x14ac:dyDescent="0.4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26">
        <f t="shared" si="116"/>
        <v>103.47222222222223</v>
      </c>
      <c r="O1522" s="3">
        <f t="shared" si="120"/>
        <v>111.52694610778443</v>
      </c>
      <c r="P1522" s="3" t="s">
        <v>8285</v>
      </c>
      <c r="Q1522" s="3" t="str">
        <f t="shared" si="117"/>
        <v>photography</v>
      </c>
      <c r="R1522" s="3" t="str">
        <f t="shared" si="118"/>
        <v>photobooks</v>
      </c>
      <c r="S1522" s="24">
        <f t="shared" si="119"/>
        <v>41955.857789351852</v>
      </c>
    </row>
    <row r="1523" spans="1:19" ht="117" x14ac:dyDescent="0.4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26">
        <f t="shared" si="116"/>
        <v>106.81333333333333</v>
      </c>
      <c r="O1523" s="3">
        <f t="shared" si="120"/>
        <v>170.44680851063831</v>
      </c>
      <c r="P1523" s="3" t="s">
        <v>8285</v>
      </c>
      <c r="Q1523" s="3" t="str">
        <f t="shared" si="117"/>
        <v>photography</v>
      </c>
      <c r="R1523" s="3" t="str">
        <f t="shared" si="118"/>
        <v>photobooks</v>
      </c>
      <c r="S1523" s="24">
        <f t="shared" si="119"/>
        <v>42493.167719907404</v>
      </c>
    </row>
    <row r="1524" spans="1:19" ht="140.4" x14ac:dyDescent="0.4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26">
        <f t="shared" si="116"/>
        <v>138.96574712643678</v>
      </c>
      <c r="O1524" s="3">
        <f t="shared" si="120"/>
        <v>133.7391592920354</v>
      </c>
      <c r="P1524" s="3" t="s">
        <v>8285</v>
      </c>
      <c r="Q1524" s="3" t="str">
        <f t="shared" si="117"/>
        <v>photography</v>
      </c>
      <c r="R1524" s="3" t="str">
        <f t="shared" si="118"/>
        <v>photobooks</v>
      </c>
      <c r="S1524" s="24">
        <f t="shared" si="119"/>
        <v>41899.830312500002</v>
      </c>
    </row>
    <row r="1525" spans="1:19" ht="140.4" x14ac:dyDescent="0.4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26">
        <f t="shared" si="116"/>
        <v>124.84324324324325</v>
      </c>
      <c r="O1525" s="3">
        <f t="shared" si="120"/>
        <v>95.834024896265561</v>
      </c>
      <c r="P1525" s="3" t="s">
        <v>8285</v>
      </c>
      <c r="Q1525" s="3" t="str">
        <f t="shared" si="117"/>
        <v>photography</v>
      </c>
      <c r="R1525" s="3" t="str">
        <f t="shared" si="118"/>
        <v>photobooks</v>
      </c>
      <c r="S1525" s="24">
        <f t="shared" si="119"/>
        <v>41964.751342592594</v>
      </c>
    </row>
    <row r="1526" spans="1:19" ht="93.6" x14ac:dyDescent="0.4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26">
        <f t="shared" si="116"/>
        <v>206.99999999999997</v>
      </c>
      <c r="O1526" s="3">
        <f t="shared" si="120"/>
        <v>221.78571428571428</v>
      </c>
      <c r="P1526" s="3" t="s">
        <v>8285</v>
      </c>
      <c r="Q1526" s="3" t="str">
        <f t="shared" si="117"/>
        <v>photography</v>
      </c>
      <c r="R1526" s="3" t="str">
        <f t="shared" si="118"/>
        <v>photobooks</v>
      </c>
      <c r="S1526" s="24">
        <f t="shared" si="119"/>
        <v>42756.501041666663</v>
      </c>
    </row>
    <row r="1527" spans="1:19" ht="117" x14ac:dyDescent="0.4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26">
        <f t="shared" si="116"/>
        <v>174.00576923076923</v>
      </c>
      <c r="O1527" s="3">
        <f t="shared" si="120"/>
        <v>32.315357142857138</v>
      </c>
      <c r="P1527" s="3" t="s">
        <v>8285</v>
      </c>
      <c r="Q1527" s="3" t="str">
        <f t="shared" si="117"/>
        <v>photography</v>
      </c>
      <c r="R1527" s="3" t="str">
        <f t="shared" si="118"/>
        <v>photobooks</v>
      </c>
      <c r="S1527" s="24">
        <f t="shared" si="119"/>
        <v>42570.702986111108</v>
      </c>
    </row>
    <row r="1528" spans="1:19" ht="117" x14ac:dyDescent="0.4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26">
        <f t="shared" si="116"/>
        <v>120.32608695652173</v>
      </c>
      <c r="O1528" s="3">
        <f t="shared" si="120"/>
        <v>98.839285714285708</v>
      </c>
      <c r="P1528" s="3" t="s">
        <v>8285</v>
      </c>
      <c r="Q1528" s="3" t="str">
        <f t="shared" si="117"/>
        <v>photography</v>
      </c>
      <c r="R1528" s="3" t="str">
        <f t="shared" si="118"/>
        <v>photobooks</v>
      </c>
      <c r="S1528" s="24">
        <f t="shared" si="119"/>
        <v>42339.276006944448</v>
      </c>
    </row>
    <row r="1529" spans="1:19" ht="93.6" x14ac:dyDescent="0.4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26">
        <f t="shared" si="116"/>
        <v>110.44428571428573</v>
      </c>
      <c r="O1529" s="3">
        <f t="shared" si="120"/>
        <v>55.222142857142863</v>
      </c>
      <c r="P1529" s="3" t="s">
        <v>8285</v>
      </c>
      <c r="Q1529" s="3" t="str">
        <f t="shared" si="117"/>
        <v>photography</v>
      </c>
      <c r="R1529" s="3" t="str">
        <f t="shared" si="118"/>
        <v>photobooks</v>
      </c>
      <c r="S1529" s="24">
        <f t="shared" si="119"/>
        <v>42780.600532407407</v>
      </c>
    </row>
    <row r="1530" spans="1:19" ht="70.2" x14ac:dyDescent="0.4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26">
        <f t="shared" si="116"/>
        <v>281.56666666666666</v>
      </c>
      <c r="O1530" s="3">
        <f t="shared" si="120"/>
        <v>52.793750000000003</v>
      </c>
      <c r="P1530" s="3" t="s">
        <v>8285</v>
      </c>
      <c r="Q1530" s="3" t="str">
        <f t="shared" si="117"/>
        <v>photography</v>
      </c>
      <c r="R1530" s="3" t="str">
        <f t="shared" si="118"/>
        <v>photobooks</v>
      </c>
      <c r="S1530" s="24">
        <f t="shared" si="119"/>
        <v>42736.732893518521</v>
      </c>
    </row>
    <row r="1531" spans="1:19" ht="93.6" x14ac:dyDescent="0.4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26">
        <f t="shared" si="116"/>
        <v>100.67894736842105</v>
      </c>
      <c r="O1531" s="3">
        <f t="shared" si="120"/>
        <v>135.66666666666666</v>
      </c>
      <c r="P1531" s="3" t="s">
        <v>8285</v>
      </c>
      <c r="Q1531" s="3" t="str">
        <f t="shared" si="117"/>
        <v>photography</v>
      </c>
      <c r="R1531" s="3" t="str">
        <f t="shared" si="118"/>
        <v>photobooks</v>
      </c>
      <c r="S1531" s="24">
        <f t="shared" si="119"/>
        <v>42052.628703703704</v>
      </c>
    </row>
    <row r="1532" spans="1:19" ht="117" x14ac:dyDescent="0.4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26">
        <f t="shared" si="116"/>
        <v>134.82571428571427</v>
      </c>
      <c r="O1532" s="3">
        <f t="shared" si="120"/>
        <v>53.991990846681922</v>
      </c>
      <c r="P1532" s="3" t="s">
        <v>8285</v>
      </c>
      <c r="Q1532" s="3" t="str">
        <f t="shared" si="117"/>
        <v>photography</v>
      </c>
      <c r="R1532" s="3" t="str">
        <f t="shared" si="118"/>
        <v>photobooks</v>
      </c>
      <c r="S1532" s="24">
        <f t="shared" si="119"/>
        <v>42275.76730324074</v>
      </c>
    </row>
    <row r="1533" spans="1:19" ht="140.4" x14ac:dyDescent="0.4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26">
        <f t="shared" si="116"/>
        <v>175.95744680851064</v>
      </c>
      <c r="O1533" s="3">
        <f t="shared" si="120"/>
        <v>56.643835616438359</v>
      </c>
      <c r="P1533" s="3" t="s">
        <v>8285</v>
      </c>
      <c r="Q1533" s="3" t="str">
        <f t="shared" si="117"/>
        <v>photography</v>
      </c>
      <c r="R1533" s="3" t="str">
        <f t="shared" si="118"/>
        <v>photobooks</v>
      </c>
      <c r="S1533" s="24">
        <f t="shared" si="119"/>
        <v>41941.802384259259</v>
      </c>
    </row>
    <row r="1534" spans="1:19" ht="117" x14ac:dyDescent="0.4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26">
        <f t="shared" si="116"/>
        <v>484.02000000000004</v>
      </c>
      <c r="O1534" s="3">
        <f t="shared" si="120"/>
        <v>82.316326530612244</v>
      </c>
      <c r="P1534" s="3" t="s">
        <v>8285</v>
      </c>
      <c r="Q1534" s="3" t="str">
        <f t="shared" si="117"/>
        <v>photography</v>
      </c>
      <c r="R1534" s="3" t="str">
        <f t="shared" si="118"/>
        <v>photobooks</v>
      </c>
      <c r="S1534" s="24">
        <f t="shared" si="119"/>
        <v>42391.475289351853</v>
      </c>
    </row>
    <row r="1535" spans="1:19" ht="93.6" x14ac:dyDescent="0.4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26">
        <f t="shared" si="116"/>
        <v>145.14000000000001</v>
      </c>
      <c r="O1535" s="3">
        <f t="shared" si="120"/>
        <v>88.26081081081081</v>
      </c>
      <c r="P1535" s="3" t="s">
        <v>8285</v>
      </c>
      <c r="Q1535" s="3" t="str">
        <f t="shared" si="117"/>
        <v>photography</v>
      </c>
      <c r="R1535" s="3" t="str">
        <f t="shared" si="118"/>
        <v>photobooks</v>
      </c>
      <c r="S1535" s="24">
        <f t="shared" si="119"/>
        <v>42443.00204861111</v>
      </c>
    </row>
    <row r="1536" spans="1:19" ht="117" x14ac:dyDescent="0.4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26">
        <f t="shared" si="116"/>
        <v>417.73333333333335</v>
      </c>
      <c r="O1536" s="3">
        <f t="shared" si="120"/>
        <v>84.905149051490511</v>
      </c>
      <c r="P1536" s="3" t="s">
        <v>8285</v>
      </c>
      <c r="Q1536" s="3" t="str">
        <f t="shared" si="117"/>
        <v>photography</v>
      </c>
      <c r="R1536" s="3" t="str">
        <f t="shared" si="118"/>
        <v>photobooks</v>
      </c>
      <c r="S1536" s="24">
        <f t="shared" si="119"/>
        <v>42221.674328703702</v>
      </c>
    </row>
    <row r="1537" spans="1:19" ht="117" x14ac:dyDescent="0.4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26">
        <f t="shared" si="116"/>
        <v>132.42499999999998</v>
      </c>
      <c r="O1537" s="3">
        <f t="shared" si="120"/>
        <v>48.154545454545456</v>
      </c>
      <c r="P1537" s="3" t="s">
        <v>8285</v>
      </c>
      <c r="Q1537" s="3" t="str">
        <f t="shared" si="117"/>
        <v>photography</v>
      </c>
      <c r="R1537" s="3" t="str">
        <f t="shared" si="118"/>
        <v>photobooks</v>
      </c>
      <c r="S1537" s="24">
        <f t="shared" si="119"/>
        <v>42484.829062500001</v>
      </c>
    </row>
    <row r="1538" spans="1:19" ht="117" x14ac:dyDescent="0.4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26">
        <f t="shared" ref="N1538:N1601" si="121">E1538/D1538*100</f>
        <v>250.30841666666666</v>
      </c>
      <c r="O1538" s="3">
        <f t="shared" si="120"/>
        <v>66.015406593406595</v>
      </c>
      <c r="P1538" s="3" t="s">
        <v>8285</v>
      </c>
      <c r="Q1538" s="3" t="str">
        <f t="shared" si="117"/>
        <v>photography</v>
      </c>
      <c r="R1538" s="3" t="str">
        <f t="shared" si="118"/>
        <v>photobooks</v>
      </c>
      <c r="S1538" s="24">
        <f t="shared" si="119"/>
        <v>42213.802199074074</v>
      </c>
    </row>
    <row r="1539" spans="1:19" ht="93.6" x14ac:dyDescent="0.4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26">
        <f t="shared" si="121"/>
        <v>179.9</v>
      </c>
      <c r="O1539" s="3">
        <f t="shared" si="120"/>
        <v>96.375</v>
      </c>
      <c r="P1539" s="3" t="s">
        <v>8285</v>
      </c>
      <c r="Q1539" s="3" t="str">
        <f t="shared" ref="Q1539:Q1602" si="122">LEFT(P:P,SEARCH("/",P:P,1)-1)</f>
        <v>photography</v>
      </c>
      <c r="R1539" s="3" t="str">
        <f t="shared" ref="R1539:R1602" si="123">RIGHT(P:P, LEN(P:P) - FIND("/", P:P))</f>
        <v>photobooks</v>
      </c>
      <c r="S1539" s="24">
        <f t="shared" ref="S1539:S1602" si="124">(J1539/86400) +25569</f>
        <v>42552.315127314811</v>
      </c>
    </row>
    <row r="1540" spans="1:19" ht="117" x14ac:dyDescent="0.4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26">
        <f t="shared" si="121"/>
        <v>102.62857142857142</v>
      </c>
      <c r="O1540" s="3">
        <f t="shared" si="120"/>
        <v>156.17391304347825</v>
      </c>
      <c r="P1540" s="3" t="s">
        <v>8285</v>
      </c>
      <c r="Q1540" s="3" t="str">
        <f t="shared" si="122"/>
        <v>photography</v>
      </c>
      <c r="R1540" s="3" t="str">
        <f t="shared" si="123"/>
        <v>photobooks</v>
      </c>
      <c r="S1540" s="24">
        <f t="shared" si="124"/>
        <v>41981.782060185185</v>
      </c>
    </row>
    <row r="1541" spans="1:19" ht="117" x14ac:dyDescent="0.4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26">
        <f t="shared" si="121"/>
        <v>135.98609999999999</v>
      </c>
      <c r="O1541" s="3">
        <f t="shared" si="120"/>
        <v>95.764859154929582</v>
      </c>
      <c r="P1541" s="3" t="s">
        <v>8285</v>
      </c>
      <c r="Q1541" s="3" t="str">
        <f t="shared" si="122"/>
        <v>photography</v>
      </c>
      <c r="R1541" s="3" t="str">
        <f t="shared" si="123"/>
        <v>photobooks</v>
      </c>
      <c r="S1541" s="24">
        <f t="shared" si="124"/>
        <v>42705.91920138889</v>
      </c>
    </row>
    <row r="1542" spans="1:19" ht="117" x14ac:dyDescent="0.4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26">
        <f t="shared" si="121"/>
        <v>117.86666666666667</v>
      </c>
      <c r="O1542" s="3">
        <f t="shared" si="120"/>
        <v>180.40816326530611</v>
      </c>
      <c r="P1542" s="3" t="s">
        <v>8285</v>
      </c>
      <c r="Q1542" s="3" t="str">
        <f t="shared" si="122"/>
        <v>photography</v>
      </c>
      <c r="R1542" s="3" t="str">
        <f t="shared" si="123"/>
        <v>photobooks</v>
      </c>
      <c r="S1542" s="24">
        <f t="shared" si="124"/>
        <v>41939.00712962963</v>
      </c>
    </row>
    <row r="1543" spans="1:19" ht="117" x14ac:dyDescent="0.4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26">
        <f t="shared" si="121"/>
        <v>3.3333333333333333E-2</v>
      </c>
      <c r="P1543" s="3" t="s">
        <v>8289</v>
      </c>
      <c r="Q1543" s="3" t="str">
        <f t="shared" si="122"/>
        <v>photography</v>
      </c>
      <c r="R1543" s="3" t="str">
        <f t="shared" si="123"/>
        <v>nature</v>
      </c>
      <c r="S1543" s="24">
        <f t="shared" si="124"/>
        <v>41974.712245370371</v>
      </c>
    </row>
    <row r="1544" spans="1:19" ht="117" x14ac:dyDescent="0.4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26">
        <f t="shared" si="121"/>
        <v>4</v>
      </c>
      <c r="P1544" s="3" t="s">
        <v>8289</v>
      </c>
      <c r="Q1544" s="3" t="str">
        <f t="shared" si="122"/>
        <v>photography</v>
      </c>
      <c r="R1544" s="3" t="str">
        <f t="shared" si="123"/>
        <v>nature</v>
      </c>
      <c r="S1544" s="24">
        <f t="shared" si="124"/>
        <v>42170.996527777781</v>
      </c>
    </row>
    <row r="1545" spans="1:19" ht="117" x14ac:dyDescent="0.4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26">
        <f t="shared" si="121"/>
        <v>0.44444444444444442</v>
      </c>
      <c r="P1545" s="3" t="s">
        <v>8289</v>
      </c>
      <c r="Q1545" s="3" t="str">
        <f t="shared" si="122"/>
        <v>photography</v>
      </c>
      <c r="R1545" s="3" t="str">
        <f t="shared" si="123"/>
        <v>nature</v>
      </c>
      <c r="S1545" s="24">
        <f t="shared" si="124"/>
        <v>41935.509652777779</v>
      </c>
    </row>
    <row r="1546" spans="1:19" ht="117" x14ac:dyDescent="0.4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26">
        <f t="shared" si="121"/>
        <v>0</v>
      </c>
      <c r="P1546" s="3" t="s">
        <v>8289</v>
      </c>
      <c r="Q1546" s="3" t="str">
        <f t="shared" si="122"/>
        <v>photography</v>
      </c>
      <c r="R1546" s="3" t="str">
        <f t="shared" si="123"/>
        <v>nature</v>
      </c>
      <c r="S1546" s="24">
        <f t="shared" si="124"/>
        <v>42053.051203703704</v>
      </c>
    </row>
    <row r="1547" spans="1:19" ht="93.6" x14ac:dyDescent="0.4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26">
        <f t="shared" si="121"/>
        <v>3.3333333333333333E-2</v>
      </c>
      <c r="P1547" s="3" t="s">
        <v>8289</v>
      </c>
      <c r="Q1547" s="3" t="str">
        <f t="shared" si="122"/>
        <v>photography</v>
      </c>
      <c r="R1547" s="3" t="str">
        <f t="shared" si="123"/>
        <v>nature</v>
      </c>
      <c r="S1547" s="24">
        <f t="shared" si="124"/>
        <v>42031.884652777779</v>
      </c>
    </row>
    <row r="1548" spans="1:19" ht="117" x14ac:dyDescent="0.4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26">
        <f t="shared" si="121"/>
        <v>28.9</v>
      </c>
      <c r="P1548" s="3" t="s">
        <v>8289</v>
      </c>
      <c r="Q1548" s="3" t="str">
        <f t="shared" si="122"/>
        <v>photography</v>
      </c>
      <c r="R1548" s="3" t="str">
        <f t="shared" si="123"/>
        <v>nature</v>
      </c>
      <c r="S1548" s="24">
        <f t="shared" si="124"/>
        <v>41839.212951388887</v>
      </c>
    </row>
    <row r="1549" spans="1:19" ht="117" x14ac:dyDescent="0.4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26">
        <f t="shared" si="121"/>
        <v>0</v>
      </c>
      <c r="P1549" s="3" t="s">
        <v>8289</v>
      </c>
      <c r="Q1549" s="3" t="str">
        <f t="shared" si="122"/>
        <v>photography</v>
      </c>
      <c r="R1549" s="3" t="str">
        <f t="shared" si="123"/>
        <v>nature</v>
      </c>
      <c r="S1549" s="24">
        <f t="shared" si="124"/>
        <v>42782.426875000005</v>
      </c>
    </row>
    <row r="1550" spans="1:19" ht="93.6" x14ac:dyDescent="0.4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26">
        <f t="shared" si="121"/>
        <v>8.5714285714285712</v>
      </c>
      <c r="P1550" s="3" t="s">
        <v>8289</v>
      </c>
      <c r="Q1550" s="3" t="str">
        <f t="shared" si="122"/>
        <v>photography</v>
      </c>
      <c r="R1550" s="3" t="str">
        <f t="shared" si="123"/>
        <v>nature</v>
      </c>
      <c r="S1550" s="24">
        <f t="shared" si="124"/>
        <v>42286.88217592593</v>
      </c>
    </row>
    <row r="1551" spans="1:19" ht="117" x14ac:dyDescent="0.4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26">
        <f t="shared" si="121"/>
        <v>34</v>
      </c>
      <c r="P1551" s="3" t="s">
        <v>8289</v>
      </c>
      <c r="Q1551" s="3" t="str">
        <f t="shared" si="122"/>
        <v>photography</v>
      </c>
      <c r="R1551" s="3" t="str">
        <f t="shared" si="123"/>
        <v>nature</v>
      </c>
      <c r="S1551" s="24">
        <f t="shared" si="124"/>
        <v>42281.136099537034</v>
      </c>
    </row>
    <row r="1552" spans="1:19" ht="140.4" x14ac:dyDescent="0.4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26">
        <f t="shared" si="121"/>
        <v>13.466666666666665</v>
      </c>
      <c r="P1552" s="3" t="s">
        <v>8289</v>
      </c>
      <c r="Q1552" s="3" t="str">
        <f t="shared" si="122"/>
        <v>photography</v>
      </c>
      <c r="R1552" s="3" t="str">
        <f t="shared" si="123"/>
        <v>nature</v>
      </c>
      <c r="S1552" s="24">
        <f t="shared" si="124"/>
        <v>42472.449467592596</v>
      </c>
    </row>
    <row r="1553" spans="1:19" ht="140.4" x14ac:dyDescent="0.4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26">
        <f t="shared" si="121"/>
        <v>0</v>
      </c>
      <c r="P1553" s="3" t="s">
        <v>8289</v>
      </c>
      <c r="Q1553" s="3" t="str">
        <f t="shared" si="122"/>
        <v>photography</v>
      </c>
      <c r="R1553" s="3" t="str">
        <f t="shared" si="123"/>
        <v>nature</v>
      </c>
      <c r="S1553" s="24">
        <f t="shared" si="124"/>
        <v>42121.824525462958</v>
      </c>
    </row>
    <row r="1554" spans="1:19" ht="117" x14ac:dyDescent="0.4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26">
        <f t="shared" si="121"/>
        <v>49.186046511627907</v>
      </c>
      <c r="P1554" s="3" t="s">
        <v>8289</v>
      </c>
      <c r="Q1554" s="3" t="str">
        <f t="shared" si="122"/>
        <v>photography</v>
      </c>
      <c r="R1554" s="3" t="str">
        <f t="shared" si="123"/>
        <v>nature</v>
      </c>
      <c r="S1554" s="24">
        <f t="shared" si="124"/>
        <v>41892.688750000001</v>
      </c>
    </row>
    <row r="1555" spans="1:19" ht="117" x14ac:dyDescent="0.4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26">
        <f t="shared" si="121"/>
        <v>0</v>
      </c>
      <c r="P1555" s="3" t="s">
        <v>8289</v>
      </c>
      <c r="Q1555" s="3" t="str">
        <f t="shared" si="122"/>
        <v>photography</v>
      </c>
      <c r="R1555" s="3" t="str">
        <f t="shared" si="123"/>
        <v>nature</v>
      </c>
      <c r="S1555" s="24">
        <f t="shared" si="124"/>
        <v>42219.282951388886</v>
      </c>
    </row>
    <row r="1556" spans="1:19" ht="140.4" x14ac:dyDescent="0.4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26">
        <f t="shared" si="121"/>
        <v>0</v>
      </c>
      <c r="P1556" s="3" t="s">
        <v>8289</v>
      </c>
      <c r="Q1556" s="3" t="str">
        <f t="shared" si="122"/>
        <v>photography</v>
      </c>
      <c r="R1556" s="3" t="str">
        <f t="shared" si="123"/>
        <v>nature</v>
      </c>
      <c r="S1556" s="24">
        <f t="shared" si="124"/>
        <v>42188.252199074079</v>
      </c>
    </row>
    <row r="1557" spans="1:19" ht="93.6" x14ac:dyDescent="0.4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26">
        <f t="shared" si="121"/>
        <v>0</v>
      </c>
      <c r="P1557" s="3" t="s">
        <v>8289</v>
      </c>
      <c r="Q1557" s="3" t="str">
        <f t="shared" si="122"/>
        <v>photography</v>
      </c>
      <c r="R1557" s="3" t="str">
        <f t="shared" si="123"/>
        <v>nature</v>
      </c>
      <c r="S1557" s="24">
        <f t="shared" si="124"/>
        <v>42241.613796296297</v>
      </c>
    </row>
    <row r="1558" spans="1:19" ht="93.6" x14ac:dyDescent="0.4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26">
        <f t="shared" si="121"/>
        <v>45.133333333333333</v>
      </c>
      <c r="P1558" s="3" t="s">
        <v>8289</v>
      </c>
      <c r="Q1558" s="3" t="str">
        <f t="shared" si="122"/>
        <v>photography</v>
      </c>
      <c r="R1558" s="3" t="str">
        <f t="shared" si="123"/>
        <v>nature</v>
      </c>
      <c r="S1558" s="24">
        <f t="shared" si="124"/>
        <v>42525.153055555551</v>
      </c>
    </row>
    <row r="1559" spans="1:19" ht="117" x14ac:dyDescent="0.4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26">
        <f t="shared" si="121"/>
        <v>4</v>
      </c>
      <c r="P1559" s="3" t="s">
        <v>8289</v>
      </c>
      <c r="Q1559" s="3" t="str">
        <f t="shared" si="122"/>
        <v>photography</v>
      </c>
      <c r="R1559" s="3" t="str">
        <f t="shared" si="123"/>
        <v>nature</v>
      </c>
      <c r="S1559" s="24">
        <f t="shared" si="124"/>
        <v>41871.65315972222</v>
      </c>
    </row>
    <row r="1560" spans="1:19" ht="93.6" x14ac:dyDescent="0.4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26">
        <f t="shared" si="121"/>
        <v>4.666666666666667</v>
      </c>
      <c r="P1560" s="3" t="s">
        <v>8289</v>
      </c>
      <c r="Q1560" s="3" t="str">
        <f t="shared" si="122"/>
        <v>photography</v>
      </c>
      <c r="R1560" s="3" t="str">
        <f t="shared" si="123"/>
        <v>nature</v>
      </c>
      <c r="S1560" s="24">
        <f t="shared" si="124"/>
        <v>42185.397673611107</v>
      </c>
    </row>
    <row r="1561" spans="1:19" ht="93.6" x14ac:dyDescent="0.4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26">
        <f t="shared" si="121"/>
        <v>0.33333333333333337</v>
      </c>
      <c r="P1561" s="3" t="s">
        <v>8289</v>
      </c>
      <c r="Q1561" s="3" t="str">
        <f t="shared" si="122"/>
        <v>photography</v>
      </c>
      <c r="R1561" s="3" t="str">
        <f t="shared" si="123"/>
        <v>nature</v>
      </c>
      <c r="S1561" s="24">
        <f t="shared" si="124"/>
        <v>42108.053229166668</v>
      </c>
    </row>
    <row r="1562" spans="1:19" ht="117" x14ac:dyDescent="0.4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26">
        <f t="shared" si="121"/>
        <v>3.7600000000000002</v>
      </c>
      <c r="P1562" s="3" t="s">
        <v>8289</v>
      </c>
      <c r="Q1562" s="3" t="str">
        <f t="shared" si="122"/>
        <v>photography</v>
      </c>
      <c r="R1562" s="3" t="str">
        <f t="shared" si="123"/>
        <v>nature</v>
      </c>
      <c r="S1562" s="24">
        <f t="shared" si="124"/>
        <v>41936.020752314813</v>
      </c>
    </row>
    <row r="1563" spans="1:19" ht="117" x14ac:dyDescent="0.4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26">
        <f t="shared" si="121"/>
        <v>0.67</v>
      </c>
      <c r="P1563" s="3" t="s">
        <v>8290</v>
      </c>
      <c r="Q1563" s="3" t="str">
        <f t="shared" si="122"/>
        <v>publishing</v>
      </c>
      <c r="R1563" s="3" t="str">
        <f t="shared" si="123"/>
        <v>art books</v>
      </c>
      <c r="S1563" s="24">
        <f t="shared" si="124"/>
        <v>41555.041701388887</v>
      </c>
    </row>
    <row r="1564" spans="1:19" ht="140.4" x14ac:dyDescent="0.4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26">
        <f t="shared" si="121"/>
        <v>0</v>
      </c>
      <c r="P1564" s="3" t="s">
        <v>8290</v>
      </c>
      <c r="Q1564" s="3" t="str">
        <f t="shared" si="122"/>
        <v>publishing</v>
      </c>
      <c r="R1564" s="3" t="str">
        <f t="shared" si="123"/>
        <v>art books</v>
      </c>
      <c r="S1564" s="24">
        <f t="shared" si="124"/>
        <v>40079.566157407404</v>
      </c>
    </row>
    <row r="1565" spans="1:19" ht="117" x14ac:dyDescent="0.4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26">
        <f t="shared" si="121"/>
        <v>1.4166666666666665</v>
      </c>
      <c r="P1565" s="3" t="s">
        <v>8290</v>
      </c>
      <c r="Q1565" s="3" t="str">
        <f t="shared" si="122"/>
        <v>publishing</v>
      </c>
      <c r="R1565" s="3" t="str">
        <f t="shared" si="123"/>
        <v>art books</v>
      </c>
      <c r="S1565" s="24">
        <f t="shared" si="124"/>
        <v>41652.742488425924</v>
      </c>
    </row>
    <row r="1566" spans="1:19" ht="117" x14ac:dyDescent="0.4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26">
        <f t="shared" si="121"/>
        <v>0.1</v>
      </c>
      <c r="P1566" s="3" t="s">
        <v>8290</v>
      </c>
      <c r="Q1566" s="3" t="str">
        <f t="shared" si="122"/>
        <v>publishing</v>
      </c>
      <c r="R1566" s="3" t="str">
        <f t="shared" si="123"/>
        <v>art books</v>
      </c>
      <c r="S1566" s="24">
        <f t="shared" si="124"/>
        <v>42121.367002314815</v>
      </c>
    </row>
    <row r="1567" spans="1:19" ht="140.4" x14ac:dyDescent="0.4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26">
        <f t="shared" si="121"/>
        <v>2.5</v>
      </c>
      <c r="P1567" s="3" t="s">
        <v>8290</v>
      </c>
      <c r="Q1567" s="3" t="str">
        <f t="shared" si="122"/>
        <v>publishing</v>
      </c>
      <c r="R1567" s="3" t="str">
        <f t="shared" si="123"/>
        <v>art books</v>
      </c>
      <c r="S1567" s="24">
        <f t="shared" si="124"/>
        <v>40672.729872685188</v>
      </c>
    </row>
    <row r="1568" spans="1:19" ht="93.6" x14ac:dyDescent="0.4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26">
        <f t="shared" si="121"/>
        <v>21.25</v>
      </c>
      <c r="P1568" s="3" t="s">
        <v>8290</v>
      </c>
      <c r="Q1568" s="3" t="str">
        <f t="shared" si="122"/>
        <v>publishing</v>
      </c>
      <c r="R1568" s="3" t="str">
        <f t="shared" si="123"/>
        <v>art books</v>
      </c>
      <c r="S1568" s="24">
        <f t="shared" si="124"/>
        <v>42549.916712962964</v>
      </c>
    </row>
    <row r="1569" spans="1:19" ht="117" x14ac:dyDescent="0.4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26">
        <f t="shared" si="121"/>
        <v>4.117647058823529</v>
      </c>
      <c r="P1569" s="3" t="s">
        <v>8290</v>
      </c>
      <c r="Q1569" s="3" t="str">
        <f t="shared" si="122"/>
        <v>publishing</v>
      </c>
      <c r="R1569" s="3" t="str">
        <f t="shared" si="123"/>
        <v>art books</v>
      </c>
      <c r="S1569" s="24">
        <f t="shared" si="124"/>
        <v>41671.93686342593</v>
      </c>
    </row>
    <row r="1570" spans="1:19" ht="117" x14ac:dyDescent="0.4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26">
        <f t="shared" si="121"/>
        <v>13.639999999999999</v>
      </c>
      <c r="P1570" s="3" t="s">
        <v>8290</v>
      </c>
      <c r="Q1570" s="3" t="str">
        <f t="shared" si="122"/>
        <v>publishing</v>
      </c>
      <c r="R1570" s="3" t="str">
        <f t="shared" si="123"/>
        <v>art books</v>
      </c>
      <c r="S1570" s="24">
        <f t="shared" si="124"/>
        <v>41962.062326388885</v>
      </c>
    </row>
    <row r="1571" spans="1:19" x14ac:dyDescent="0.4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26">
        <f t="shared" si="121"/>
        <v>0</v>
      </c>
      <c r="P1571" s="3" t="s">
        <v>8290</v>
      </c>
      <c r="Q1571" s="3" t="str">
        <f t="shared" si="122"/>
        <v>publishing</v>
      </c>
      <c r="R1571" s="3" t="str">
        <f t="shared" si="123"/>
        <v>art books</v>
      </c>
      <c r="S1571" s="24">
        <f t="shared" si="124"/>
        <v>41389.679560185185</v>
      </c>
    </row>
    <row r="1572" spans="1:19" ht="70.2" x14ac:dyDescent="0.4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26">
        <f t="shared" si="121"/>
        <v>41.4</v>
      </c>
      <c r="P1572" s="3" t="s">
        <v>8290</v>
      </c>
      <c r="Q1572" s="3" t="str">
        <f t="shared" si="122"/>
        <v>publishing</v>
      </c>
      <c r="R1572" s="3" t="str">
        <f t="shared" si="123"/>
        <v>art books</v>
      </c>
      <c r="S1572" s="24">
        <f t="shared" si="124"/>
        <v>42438.813449074078</v>
      </c>
    </row>
    <row r="1573" spans="1:19" ht="140.4" x14ac:dyDescent="0.4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26">
        <f t="shared" si="121"/>
        <v>0.66115702479338845</v>
      </c>
      <c r="P1573" s="3" t="s">
        <v>8290</v>
      </c>
      <c r="Q1573" s="3" t="str">
        <f t="shared" si="122"/>
        <v>publishing</v>
      </c>
      <c r="R1573" s="3" t="str">
        <f t="shared" si="123"/>
        <v>art books</v>
      </c>
      <c r="S1573" s="24">
        <f t="shared" si="124"/>
        <v>42144.769479166665</v>
      </c>
    </row>
    <row r="1574" spans="1:19" ht="117" x14ac:dyDescent="0.4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26">
        <f t="shared" si="121"/>
        <v>5</v>
      </c>
      <c r="P1574" s="3" t="s">
        <v>8290</v>
      </c>
      <c r="Q1574" s="3" t="str">
        <f t="shared" si="122"/>
        <v>publishing</v>
      </c>
      <c r="R1574" s="3" t="str">
        <f t="shared" si="123"/>
        <v>art books</v>
      </c>
      <c r="S1574" s="24">
        <f t="shared" si="124"/>
        <v>42404.033090277779</v>
      </c>
    </row>
    <row r="1575" spans="1:19" ht="117" x14ac:dyDescent="0.4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26">
        <f t="shared" si="121"/>
        <v>2.4777777777777779</v>
      </c>
      <c r="P1575" s="3" t="s">
        <v>8290</v>
      </c>
      <c r="Q1575" s="3" t="str">
        <f t="shared" si="122"/>
        <v>publishing</v>
      </c>
      <c r="R1575" s="3" t="str">
        <f t="shared" si="123"/>
        <v>art books</v>
      </c>
      <c r="S1575" s="24">
        <f t="shared" si="124"/>
        <v>42786.000023148154</v>
      </c>
    </row>
    <row r="1576" spans="1:19" ht="117" x14ac:dyDescent="0.4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26">
        <f t="shared" si="121"/>
        <v>5.0599999999999996</v>
      </c>
      <c r="P1576" s="3" t="s">
        <v>8290</v>
      </c>
      <c r="Q1576" s="3" t="str">
        <f t="shared" si="122"/>
        <v>publishing</v>
      </c>
      <c r="R1576" s="3" t="str">
        <f t="shared" si="123"/>
        <v>art books</v>
      </c>
      <c r="S1576" s="24">
        <f t="shared" si="124"/>
        <v>42017.927418981482</v>
      </c>
    </row>
    <row r="1577" spans="1:19" ht="117" x14ac:dyDescent="0.4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26">
        <f t="shared" si="121"/>
        <v>22.91</v>
      </c>
      <c r="P1577" s="3" t="s">
        <v>8290</v>
      </c>
      <c r="Q1577" s="3" t="str">
        <f t="shared" si="122"/>
        <v>publishing</v>
      </c>
      <c r="R1577" s="3" t="str">
        <f t="shared" si="123"/>
        <v>art books</v>
      </c>
      <c r="S1577" s="24">
        <f t="shared" si="124"/>
        <v>41799.524259259255</v>
      </c>
    </row>
    <row r="1578" spans="1:19" ht="93.6" x14ac:dyDescent="0.4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26">
        <f t="shared" si="121"/>
        <v>13</v>
      </c>
      <c r="P1578" s="3" t="s">
        <v>8290</v>
      </c>
      <c r="Q1578" s="3" t="str">
        <f t="shared" si="122"/>
        <v>publishing</v>
      </c>
      <c r="R1578" s="3" t="str">
        <f t="shared" si="123"/>
        <v>art books</v>
      </c>
      <c r="S1578" s="24">
        <f t="shared" si="124"/>
        <v>42140.879259259258</v>
      </c>
    </row>
    <row r="1579" spans="1:19" ht="117" x14ac:dyDescent="0.4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26">
        <f t="shared" si="121"/>
        <v>0.54999999999999993</v>
      </c>
      <c r="P1579" s="3" t="s">
        <v>8290</v>
      </c>
      <c r="Q1579" s="3" t="str">
        <f t="shared" si="122"/>
        <v>publishing</v>
      </c>
      <c r="R1579" s="3" t="str">
        <f t="shared" si="123"/>
        <v>art books</v>
      </c>
      <c r="S1579" s="24">
        <f t="shared" si="124"/>
        <v>41054.847777777773</v>
      </c>
    </row>
    <row r="1580" spans="1:19" ht="140.4" x14ac:dyDescent="0.4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26">
        <f t="shared" si="121"/>
        <v>10.806536636794938</v>
      </c>
      <c r="P1580" s="3" t="s">
        <v>8290</v>
      </c>
      <c r="Q1580" s="3" t="str">
        <f t="shared" si="122"/>
        <v>publishing</v>
      </c>
      <c r="R1580" s="3" t="str">
        <f t="shared" si="123"/>
        <v>art books</v>
      </c>
      <c r="S1580" s="24">
        <f t="shared" si="124"/>
        <v>40399.065868055557</v>
      </c>
    </row>
    <row r="1581" spans="1:19" ht="93.6" x14ac:dyDescent="0.4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26">
        <f t="shared" si="121"/>
        <v>0.84008400840084008</v>
      </c>
      <c r="P1581" s="3" t="s">
        <v>8290</v>
      </c>
      <c r="Q1581" s="3" t="str">
        <f t="shared" si="122"/>
        <v>publishing</v>
      </c>
      <c r="R1581" s="3" t="str">
        <f t="shared" si="123"/>
        <v>art books</v>
      </c>
      <c r="S1581" s="24">
        <f t="shared" si="124"/>
        <v>41481.996423611112</v>
      </c>
    </row>
    <row r="1582" spans="1:19" ht="117" x14ac:dyDescent="0.4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26">
        <f t="shared" si="121"/>
        <v>0</v>
      </c>
      <c r="P1582" s="3" t="s">
        <v>8290</v>
      </c>
      <c r="Q1582" s="3" t="str">
        <f t="shared" si="122"/>
        <v>publishing</v>
      </c>
      <c r="R1582" s="3" t="str">
        <f t="shared" si="123"/>
        <v>art books</v>
      </c>
      <c r="S1582" s="24">
        <f t="shared" si="124"/>
        <v>40990.050069444442</v>
      </c>
    </row>
    <row r="1583" spans="1:19" ht="117" x14ac:dyDescent="0.4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26">
        <f t="shared" si="121"/>
        <v>0.5</v>
      </c>
      <c r="P1583" s="3" t="s">
        <v>8291</v>
      </c>
      <c r="Q1583" s="3" t="str">
        <f t="shared" si="122"/>
        <v>photography</v>
      </c>
      <c r="R1583" s="3" t="str">
        <f t="shared" si="123"/>
        <v>places</v>
      </c>
      <c r="S1583" s="24">
        <f t="shared" si="124"/>
        <v>42325.448958333334</v>
      </c>
    </row>
    <row r="1584" spans="1:19" ht="70.2" x14ac:dyDescent="0.4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26">
        <f t="shared" si="121"/>
        <v>9.3000000000000007</v>
      </c>
      <c r="P1584" s="3" t="s">
        <v>8291</v>
      </c>
      <c r="Q1584" s="3" t="str">
        <f t="shared" si="122"/>
        <v>photography</v>
      </c>
      <c r="R1584" s="3" t="str">
        <f t="shared" si="123"/>
        <v>places</v>
      </c>
      <c r="S1584" s="24">
        <f t="shared" si="124"/>
        <v>42246.789965277778</v>
      </c>
    </row>
    <row r="1585" spans="1:19" ht="117" x14ac:dyDescent="0.4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26">
        <f t="shared" si="121"/>
        <v>7.4999999999999997E-2</v>
      </c>
      <c r="P1585" s="3" t="s">
        <v>8291</v>
      </c>
      <c r="Q1585" s="3" t="str">
        <f t="shared" si="122"/>
        <v>photography</v>
      </c>
      <c r="R1585" s="3" t="str">
        <f t="shared" si="123"/>
        <v>places</v>
      </c>
      <c r="S1585" s="24">
        <f t="shared" si="124"/>
        <v>41877.904988425929</v>
      </c>
    </row>
    <row r="1586" spans="1:19" ht="117" x14ac:dyDescent="0.4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26">
        <f t="shared" si="121"/>
        <v>0</v>
      </c>
      <c r="P1586" s="3" t="s">
        <v>8291</v>
      </c>
      <c r="Q1586" s="3" t="str">
        <f t="shared" si="122"/>
        <v>photography</v>
      </c>
      <c r="R1586" s="3" t="str">
        <f t="shared" si="123"/>
        <v>places</v>
      </c>
      <c r="S1586" s="24">
        <f t="shared" si="124"/>
        <v>41779.649317129632</v>
      </c>
    </row>
    <row r="1587" spans="1:19" ht="117" x14ac:dyDescent="0.4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26">
        <f t="shared" si="121"/>
        <v>79</v>
      </c>
      <c r="P1587" s="3" t="s">
        <v>8291</v>
      </c>
      <c r="Q1587" s="3" t="str">
        <f t="shared" si="122"/>
        <v>photography</v>
      </c>
      <c r="R1587" s="3" t="str">
        <f t="shared" si="123"/>
        <v>places</v>
      </c>
      <c r="S1587" s="24">
        <f t="shared" si="124"/>
        <v>42707.895462962959</v>
      </c>
    </row>
    <row r="1588" spans="1:19" ht="70.2" x14ac:dyDescent="0.4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26">
        <f t="shared" si="121"/>
        <v>0</v>
      </c>
      <c r="P1588" s="3" t="s">
        <v>8291</v>
      </c>
      <c r="Q1588" s="3" t="str">
        <f t="shared" si="122"/>
        <v>photography</v>
      </c>
      <c r="R1588" s="3" t="str">
        <f t="shared" si="123"/>
        <v>places</v>
      </c>
      <c r="S1588" s="24">
        <f t="shared" si="124"/>
        <v>42069.104421296295</v>
      </c>
    </row>
    <row r="1589" spans="1:19" ht="140.4" x14ac:dyDescent="0.4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26">
        <f t="shared" si="121"/>
        <v>1.3333333333333334E-2</v>
      </c>
      <c r="P1589" s="3" t="s">
        <v>8291</v>
      </c>
      <c r="Q1589" s="3" t="str">
        <f t="shared" si="122"/>
        <v>photography</v>
      </c>
      <c r="R1589" s="3" t="str">
        <f t="shared" si="123"/>
        <v>places</v>
      </c>
      <c r="S1589" s="24">
        <f t="shared" si="124"/>
        <v>41956.950983796298</v>
      </c>
    </row>
    <row r="1590" spans="1:19" ht="70.2" x14ac:dyDescent="0.4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26">
        <f t="shared" si="121"/>
        <v>0</v>
      </c>
      <c r="P1590" s="3" t="s">
        <v>8291</v>
      </c>
      <c r="Q1590" s="3" t="str">
        <f t="shared" si="122"/>
        <v>photography</v>
      </c>
      <c r="R1590" s="3" t="str">
        <f t="shared" si="123"/>
        <v>places</v>
      </c>
      <c r="S1590" s="24">
        <f t="shared" si="124"/>
        <v>42005.24998842593</v>
      </c>
    </row>
    <row r="1591" spans="1:19" ht="93.6" x14ac:dyDescent="0.4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26">
        <f t="shared" si="121"/>
        <v>0</v>
      </c>
      <c r="P1591" s="3" t="s">
        <v>8291</v>
      </c>
      <c r="Q1591" s="3" t="str">
        <f t="shared" si="122"/>
        <v>photography</v>
      </c>
      <c r="R1591" s="3" t="str">
        <f t="shared" si="123"/>
        <v>places</v>
      </c>
      <c r="S1591" s="24">
        <f t="shared" si="124"/>
        <v>42256.984791666662</v>
      </c>
    </row>
    <row r="1592" spans="1:19" ht="46.8" x14ac:dyDescent="0.4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26">
        <f t="shared" si="121"/>
        <v>1.7000000000000002</v>
      </c>
      <c r="P1592" s="3" t="s">
        <v>8291</v>
      </c>
      <c r="Q1592" s="3" t="str">
        <f t="shared" si="122"/>
        <v>photography</v>
      </c>
      <c r="R1592" s="3" t="str">
        <f t="shared" si="123"/>
        <v>places</v>
      </c>
      <c r="S1592" s="24">
        <f t="shared" si="124"/>
        <v>42240.857222222221</v>
      </c>
    </row>
    <row r="1593" spans="1:19" ht="117" x14ac:dyDescent="0.4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26">
        <f t="shared" si="121"/>
        <v>29.228571428571428</v>
      </c>
      <c r="P1593" s="3" t="s">
        <v>8291</v>
      </c>
      <c r="Q1593" s="3" t="str">
        <f t="shared" si="122"/>
        <v>photography</v>
      </c>
      <c r="R1593" s="3" t="str">
        <f t="shared" si="123"/>
        <v>places</v>
      </c>
      <c r="S1593" s="24">
        <f t="shared" si="124"/>
        <v>42433.726168981477</v>
      </c>
    </row>
    <row r="1594" spans="1:19" ht="93.6" x14ac:dyDescent="0.4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26">
        <f t="shared" si="121"/>
        <v>0</v>
      </c>
      <c r="P1594" s="3" t="s">
        <v>8291</v>
      </c>
      <c r="Q1594" s="3" t="str">
        <f t="shared" si="122"/>
        <v>photography</v>
      </c>
      <c r="R1594" s="3" t="str">
        <f t="shared" si="123"/>
        <v>places</v>
      </c>
      <c r="S1594" s="24">
        <f t="shared" si="124"/>
        <v>42046.072743055556</v>
      </c>
    </row>
    <row r="1595" spans="1:19" ht="93.6" x14ac:dyDescent="0.4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26">
        <f t="shared" si="121"/>
        <v>1.3636363636363637E-2</v>
      </c>
      <c r="P1595" s="3" t="s">
        <v>8291</v>
      </c>
      <c r="Q1595" s="3" t="str">
        <f t="shared" si="122"/>
        <v>photography</v>
      </c>
      <c r="R1595" s="3" t="str">
        <f t="shared" si="123"/>
        <v>places</v>
      </c>
      <c r="S1595" s="24">
        <f t="shared" si="124"/>
        <v>42033.845543981486</v>
      </c>
    </row>
    <row r="1596" spans="1:19" ht="93.6" x14ac:dyDescent="0.4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26">
        <f t="shared" si="121"/>
        <v>20.5</v>
      </c>
      <c r="P1596" s="3" t="s">
        <v>8291</v>
      </c>
      <c r="Q1596" s="3" t="str">
        <f t="shared" si="122"/>
        <v>photography</v>
      </c>
      <c r="R1596" s="3" t="str">
        <f t="shared" si="123"/>
        <v>places</v>
      </c>
      <c r="S1596" s="24">
        <f t="shared" si="124"/>
        <v>42445.712754629625</v>
      </c>
    </row>
    <row r="1597" spans="1:19" ht="117" x14ac:dyDescent="0.4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26">
        <f t="shared" si="121"/>
        <v>0.27999999999999997</v>
      </c>
      <c r="P1597" s="3" t="s">
        <v>8291</v>
      </c>
      <c r="Q1597" s="3" t="str">
        <f t="shared" si="122"/>
        <v>photography</v>
      </c>
      <c r="R1597" s="3" t="str">
        <f t="shared" si="123"/>
        <v>places</v>
      </c>
      <c r="S1597" s="24">
        <f t="shared" si="124"/>
        <v>41780.050092592595</v>
      </c>
    </row>
    <row r="1598" spans="1:19" ht="93.6" x14ac:dyDescent="0.4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26">
        <f t="shared" si="121"/>
        <v>2.3076923076923079</v>
      </c>
      <c r="P1598" s="3" t="s">
        <v>8291</v>
      </c>
      <c r="Q1598" s="3" t="str">
        <f t="shared" si="122"/>
        <v>photography</v>
      </c>
      <c r="R1598" s="3" t="str">
        <f t="shared" si="123"/>
        <v>places</v>
      </c>
      <c r="S1598" s="24">
        <f t="shared" si="124"/>
        <v>41941.430196759262</v>
      </c>
    </row>
    <row r="1599" spans="1:19" ht="117" x14ac:dyDescent="0.4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26">
        <f t="shared" si="121"/>
        <v>0</v>
      </c>
      <c r="P1599" s="3" t="s">
        <v>8291</v>
      </c>
      <c r="Q1599" s="3" t="str">
        <f t="shared" si="122"/>
        <v>photography</v>
      </c>
      <c r="R1599" s="3" t="str">
        <f t="shared" si="123"/>
        <v>places</v>
      </c>
      <c r="S1599" s="24">
        <f t="shared" si="124"/>
        <v>42603.354131944448</v>
      </c>
    </row>
    <row r="1600" spans="1:19" ht="140.4" x14ac:dyDescent="0.4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26">
        <f t="shared" si="121"/>
        <v>0.125</v>
      </c>
      <c r="P1600" s="3" t="s">
        <v>8291</v>
      </c>
      <c r="Q1600" s="3" t="str">
        <f t="shared" si="122"/>
        <v>photography</v>
      </c>
      <c r="R1600" s="3" t="str">
        <f t="shared" si="123"/>
        <v>places</v>
      </c>
      <c r="S1600" s="24">
        <f t="shared" si="124"/>
        <v>42151.667337962965</v>
      </c>
    </row>
    <row r="1601" spans="1:19" ht="93.6" x14ac:dyDescent="0.4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26">
        <f t="shared" si="121"/>
        <v>0</v>
      </c>
      <c r="P1601" s="3" t="s">
        <v>8291</v>
      </c>
      <c r="Q1601" s="3" t="str">
        <f t="shared" si="122"/>
        <v>photography</v>
      </c>
      <c r="R1601" s="3" t="str">
        <f t="shared" si="123"/>
        <v>places</v>
      </c>
      <c r="S1601" s="24">
        <f t="shared" si="124"/>
        <v>42438.53907407407</v>
      </c>
    </row>
    <row r="1602" spans="1:19" ht="117" x14ac:dyDescent="0.4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26">
        <f t="shared" ref="N1602:N1665" si="125">E1602/D1602*100</f>
        <v>7.3400000000000007</v>
      </c>
      <c r="P1602" s="3" t="s">
        <v>8291</v>
      </c>
      <c r="Q1602" s="3" t="str">
        <f t="shared" si="122"/>
        <v>photography</v>
      </c>
      <c r="R1602" s="3" t="str">
        <f t="shared" si="123"/>
        <v>places</v>
      </c>
      <c r="S1602" s="24">
        <f t="shared" si="124"/>
        <v>41791.057314814811</v>
      </c>
    </row>
    <row r="1603" spans="1:19" ht="93.6" x14ac:dyDescent="0.4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26">
        <f t="shared" si="125"/>
        <v>108.2492</v>
      </c>
      <c r="O1603" s="3">
        <f t="shared" ref="O1603:O1634" si="126">E1603/L1603</f>
        <v>48.325535714285714</v>
      </c>
      <c r="P1603" s="3" t="s">
        <v>8276</v>
      </c>
      <c r="Q1603" s="3" t="str">
        <f t="shared" ref="Q1603:Q1666" si="127">LEFT(P:P,SEARCH("/",P:P,1)-1)</f>
        <v>music</v>
      </c>
      <c r="R1603" s="3" t="str">
        <f t="shared" ref="R1603:R1666" si="128">RIGHT(P:P, LEN(P:P) - FIND("/", P:P))</f>
        <v>rock</v>
      </c>
      <c r="S1603" s="24">
        <f t="shared" ref="S1603:S1666" si="129">(J1603/86400) +25569</f>
        <v>40638.092974537038</v>
      </c>
    </row>
    <row r="1604" spans="1:19" ht="93.6" x14ac:dyDescent="0.4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26">
        <f t="shared" si="125"/>
        <v>100.16666666666667</v>
      </c>
      <c r="O1604" s="3">
        <f t="shared" si="126"/>
        <v>46.953125</v>
      </c>
      <c r="P1604" s="3" t="s">
        <v>8276</v>
      </c>
      <c r="Q1604" s="3" t="str">
        <f t="shared" si="127"/>
        <v>music</v>
      </c>
      <c r="R1604" s="3" t="str">
        <f t="shared" si="128"/>
        <v>rock</v>
      </c>
      <c r="S1604" s="24">
        <f t="shared" si="129"/>
        <v>40788.297650462962</v>
      </c>
    </row>
    <row r="1605" spans="1:19" ht="93.6" x14ac:dyDescent="0.4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26">
        <f t="shared" si="125"/>
        <v>100.03299999999999</v>
      </c>
      <c r="O1605" s="3">
        <f t="shared" si="126"/>
        <v>66.688666666666663</v>
      </c>
      <c r="P1605" s="3" t="s">
        <v>8276</v>
      </c>
      <c r="Q1605" s="3" t="str">
        <f t="shared" si="127"/>
        <v>music</v>
      </c>
      <c r="R1605" s="3" t="str">
        <f t="shared" si="128"/>
        <v>rock</v>
      </c>
      <c r="S1605" s="24">
        <f t="shared" si="129"/>
        <v>40876.169664351852</v>
      </c>
    </row>
    <row r="1606" spans="1:19" ht="117" x14ac:dyDescent="0.4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26">
        <f t="shared" si="125"/>
        <v>122.10714285714286</v>
      </c>
      <c r="O1606" s="3">
        <f t="shared" si="126"/>
        <v>48.842857142857142</v>
      </c>
      <c r="P1606" s="3" t="s">
        <v>8276</v>
      </c>
      <c r="Q1606" s="3" t="str">
        <f t="shared" si="127"/>
        <v>music</v>
      </c>
      <c r="R1606" s="3" t="str">
        <f t="shared" si="128"/>
        <v>rock</v>
      </c>
      <c r="S1606" s="24">
        <f t="shared" si="129"/>
        <v>40945.845312500001</v>
      </c>
    </row>
    <row r="1607" spans="1:19" ht="117" x14ac:dyDescent="0.4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26">
        <f t="shared" si="125"/>
        <v>100.69333333333334</v>
      </c>
      <c r="O1607" s="3">
        <f t="shared" si="126"/>
        <v>137.30909090909091</v>
      </c>
      <c r="P1607" s="3" t="s">
        <v>8276</v>
      </c>
      <c r="Q1607" s="3" t="str">
        <f t="shared" si="127"/>
        <v>music</v>
      </c>
      <c r="R1607" s="3" t="str">
        <f t="shared" si="128"/>
        <v>rock</v>
      </c>
      <c r="S1607" s="24">
        <f t="shared" si="129"/>
        <v>40747.012881944444</v>
      </c>
    </row>
    <row r="1608" spans="1:19" ht="140.4" x14ac:dyDescent="0.4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26">
        <f t="shared" si="125"/>
        <v>101.004125</v>
      </c>
      <c r="O1608" s="3">
        <f t="shared" si="126"/>
        <v>87.829673913043479</v>
      </c>
      <c r="P1608" s="3" t="s">
        <v>8276</v>
      </c>
      <c r="Q1608" s="3" t="str">
        <f t="shared" si="127"/>
        <v>music</v>
      </c>
      <c r="R1608" s="3" t="str">
        <f t="shared" si="128"/>
        <v>rock</v>
      </c>
      <c r="S1608" s="24">
        <f t="shared" si="129"/>
        <v>40536.111550925925</v>
      </c>
    </row>
    <row r="1609" spans="1:19" ht="117" x14ac:dyDescent="0.4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26">
        <f t="shared" si="125"/>
        <v>145.11000000000001</v>
      </c>
      <c r="O1609" s="3">
        <f t="shared" si="126"/>
        <v>70.785365853658533</v>
      </c>
      <c r="P1609" s="3" t="s">
        <v>8276</v>
      </c>
      <c r="Q1609" s="3" t="str">
        <f t="shared" si="127"/>
        <v>music</v>
      </c>
      <c r="R1609" s="3" t="str">
        <f t="shared" si="128"/>
        <v>rock</v>
      </c>
      <c r="S1609" s="24">
        <f t="shared" si="129"/>
        <v>41053.80846064815</v>
      </c>
    </row>
    <row r="1610" spans="1:19" ht="93.6" x14ac:dyDescent="0.4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26">
        <f t="shared" si="125"/>
        <v>101.25</v>
      </c>
      <c r="O1610" s="3">
        <f t="shared" si="126"/>
        <v>52.826086956521742</v>
      </c>
      <c r="P1610" s="3" t="s">
        <v>8276</v>
      </c>
      <c r="Q1610" s="3" t="str">
        <f t="shared" si="127"/>
        <v>music</v>
      </c>
      <c r="R1610" s="3" t="str">
        <f t="shared" si="128"/>
        <v>rock</v>
      </c>
      <c r="S1610" s="24">
        <f t="shared" si="129"/>
        <v>41607.83085648148</v>
      </c>
    </row>
    <row r="1611" spans="1:19" ht="117" x14ac:dyDescent="0.4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26">
        <f t="shared" si="125"/>
        <v>118.33333333333333</v>
      </c>
      <c r="O1611" s="3">
        <f t="shared" si="126"/>
        <v>443.75</v>
      </c>
      <c r="P1611" s="3" t="s">
        <v>8276</v>
      </c>
      <c r="Q1611" s="3" t="str">
        <f t="shared" si="127"/>
        <v>music</v>
      </c>
      <c r="R1611" s="3" t="str">
        <f t="shared" si="128"/>
        <v>rock</v>
      </c>
      <c r="S1611" s="24">
        <f t="shared" si="129"/>
        <v>40796.001261574071</v>
      </c>
    </row>
    <row r="1612" spans="1:19" ht="70.2" x14ac:dyDescent="0.4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26">
        <f t="shared" si="125"/>
        <v>271.85000000000002</v>
      </c>
      <c r="O1612" s="3">
        <f t="shared" si="126"/>
        <v>48.544642857142854</v>
      </c>
      <c r="P1612" s="3" t="s">
        <v>8276</v>
      </c>
      <c r="Q1612" s="3" t="str">
        <f t="shared" si="127"/>
        <v>music</v>
      </c>
      <c r="R1612" s="3" t="str">
        <f t="shared" si="128"/>
        <v>rock</v>
      </c>
      <c r="S1612" s="24">
        <f t="shared" si="129"/>
        <v>41228.924884259257</v>
      </c>
    </row>
    <row r="1613" spans="1:19" ht="46.8" x14ac:dyDescent="0.4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26">
        <f t="shared" si="125"/>
        <v>125.125</v>
      </c>
      <c r="O1613" s="3">
        <f t="shared" si="126"/>
        <v>37.074074074074076</v>
      </c>
      <c r="P1613" s="3" t="s">
        <v>8276</v>
      </c>
      <c r="Q1613" s="3" t="str">
        <f t="shared" si="127"/>
        <v>music</v>
      </c>
      <c r="R1613" s="3" t="str">
        <f t="shared" si="128"/>
        <v>rock</v>
      </c>
      <c r="S1613" s="24">
        <f t="shared" si="129"/>
        <v>41409.00037037037</v>
      </c>
    </row>
    <row r="1614" spans="1:19" ht="93.6" x14ac:dyDescent="0.4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26">
        <f t="shared" si="125"/>
        <v>110.00000000000001</v>
      </c>
      <c r="O1614" s="3">
        <f t="shared" si="126"/>
        <v>50</v>
      </c>
      <c r="P1614" s="3" t="s">
        <v>8276</v>
      </c>
      <c r="Q1614" s="3" t="str">
        <f t="shared" si="127"/>
        <v>music</v>
      </c>
      <c r="R1614" s="3" t="str">
        <f t="shared" si="128"/>
        <v>rock</v>
      </c>
      <c r="S1614" s="24">
        <f t="shared" si="129"/>
        <v>41246.874814814815</v>
      </c>
    </row>
    <row r="1615" spans="1:19" ht="117" x14ac:dyDescent="0.4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26">
        <f t="shared" si="125"/>
        <v>101.49999999999999</v>
      </c>
      <c r="O1615" s="3">
        <f t="shared" si="126"/>
        <v>39.03846153846154</v>
      </c>
      <c r="P1615" s="3" t="s">
        <v>8276</v>
      </c>
      <c r="Q1615" s="3" t="str">
        <f t="shared" si="127"/>
        <v>music</v>
      </c>
      <c r="R1615" s="3" t="str">
        <f t="shared" si="128"/>
        <v>rock</v>
      </c>
      <c r="S1615" s="24">
        <f t="shared" si="129"/>
        <v>41082.069467592592</v>
      </c>
    </row>
    <row r="1616" spans="1:19" ht="117" x14ac:dyDescent="0.4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26">
        <f t="shared" si="125"/>
        <v>102.69999999999999</v>
      </c>
      <c r="O1616" s="3">
        <f t="shared" si="126"/>
        <v>66.688311688311686</v>
      </c>
      <c r="P1616" s="3" t="s">
        <v>8276</v>
      </c>
      <c r="Q1616" s="3" t="str">
        <f t="shared" si="127"/>
        <v>music</v>
      </c>
      <c r="R1616" s="3" t="str">
        <f t="shared" si="128"/>
        <v>rock</v>
      </c>
      <c r="S1616" s="24">
        <f t="shared" si="129"/>
        <v>41794.981122685189</v>
      </c>
    </row>
    <row r="1617" spans="1:19" ht="93.6" x14ac:dyDescent="0.4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26">
        <f t="shared" si="125"/>
        <v>114.12500000000001</v>
      </c>
      <c r="O1617" s="3">
        <f t="shared" si="126"/>
        <v>67.132352941176464</v>
      </c>
      <c r="P1617" s="3" t="s">
        <v>8276</v>
      </c>
      <c r="Q1617" s="3" t="str">
        <f t="shared" si="127"/>
        <v>music</v>
      </c>
      <c r="R1617" s="3" t="str">
        <f t="shared" si="128"/>
        <v>rock</v>
      </c>
      <c r="S1617" s="24">
        <f t="shared" si="129"/>
        <v>40845.050879629627</v>
      </c>
    </row>
    <row r="1618" spans="1:19" ht="93.6" x14ac:dyDescent="0.4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26">
        <f t="shared" si="125"/>
        <v>104.2</v>
      </c>
      <c r="O1618" s="3">
        <f t="shared" si="126"/>
        <v>66.369426751592357</v>
      </c>
      <c r="P1618" s="3" t="s">
        <v>8276</v>
      </c>
      <c r="Q1618" s="3" t="str">
        <f t="shared" si="127"/>
        <v>music</v>
      </c>
      <c r="R1618" s="3" t="str">
        <f t="shared" si="128"/>
        <v>rock</v>
      </c>
      <c r="S1618" s="24">
        <f t="shared" si="129"/>
        <v>41194.715520833335</v>
      </c>
    </row>
    <row r="1619" spans="1:19" ht="93.6" x14ac:dyDescent="0.4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26">
        <f t="shared" si="125"/>
        <v>145.85714285714286</v>
      </c>
      <c r="O1619" s="3">
        <f t="shared" si="126"/>
        <v>64.620253164556956</v>
      </c>
      <c r="P1619" s="3" t="s">
        <v>8276</v>
      </c>
      <c r="Q1619" s="3" t="str">
        <f t="shared" si="127"/>
        <v>music</v>
      </c>
      <c r="R1619" s="3" t="str">
        <f t="shared" si="128"/>
        <v>rock</v>
      </c>
      <c r="S1619" s="24">
        <f t="shared" si="129"/>
        <v>41546.664212962962</v>
      </c>
    </row>
    <row r="1620" spans="1:19" ht="93.6" x14ac:dyDescent="0.4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26">
        <f t="shared" si="125"/>
        <v>105.06666666666666</v>
      </c>
      <c r="O1620" s="3">
        <f t="shared" si="126"/>
        <v>58.370370370370374</v>
      </c>
      <c r="P1620" s="3" t="s">
        <v>8276</v>
      </c>
      <c r="Q1620" s="3" t="str">
        <f t="shared" si="127"/>
        <v>music</v>
      </c>
      <c r="R1620" s="3" t="str">
        <f t="shared" si="128"/>
        <v>rock</v>
      </c>
      <c r="S1620" s="24">
        <f t="shared" si="129"/>
        <v>41301.654340277775</v>
      </c>
    </row>
    <row r="1621" spans="1:19" ht="117" x14ac:dyDescent="0.4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26">
        <f t="shared" si="125"/>
        <v>133.33333333333331</v>
      </c>
      <c r="O1621" s="3">
        <f t="shared" si="126"/>
        <v>86.956521739130437</v>
      </c>
      <c r="P1621" s="3" t="s">
        <v>8276</v>
      </c>
      <c r="Q1621" s="3" t="str">
        <f t="shared" si="127"/>
        <v>music</v>
      </c>
      <c r="R1621" s="3" t="str">
        <f t="shared" si="128"/>
        <v>rock</v>
      </c>
      <c r="S1621" s="24">
        <f t="shared" si="129"/>
        <v>41876.186180555553</v>
      </c>
    </row>
    <row r="1622" spans="1:19" ht="70.2" x14ac:dyDescent="0.4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26">
        <f t="shared" si="125"/>
        <v>112.99999999999999</v>
      </c>
      <c r="O1622" s="3">
        <f t="shared" si="126"/>
        <v>66.470588235294116</v>
      </c>
      <c r="P1622" s="3" t="s">
        <v>8276</v>
      </c>
      <c r="Q1622" s="3" t="str">
        <f t="shared" si="127"/>
        <v>music</v>
      </c>
      <c r="R1622" s="3" t="str">
        <f t="shared" si="128"/>
        <v>rock</v>
      </c>
      <c r="S1622" s="24">
        <f t="shared" si="129"/>
        <v>41321.339583333334</v>
      </c>
    </row>
    <row r="1623" spans="1:19" ht="117" x14ac:dyDescent="0.4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26">
        <f t="shared" si="125"/>
        <v>121.2</v>
      </c>
      <c r="O1623" s="3">
        <f t="shared" si="126"/>
        <v>163.78378378378378</v>
      </c>
      <c r="P1623" s="3" t="s">
        <v>8276</v>
      </c>
      <c r="Q1623" s="3" t="str">
        <f t="shared" si="127"/>
        <v>music</v>
      </c>
      <c r="R1623" s="3" t="str">
        <f t="shared" si="128"/>
        <v>rock</v>
      </c>
      <c r="S1623" s="24">
        <f t="shared" si="129"/>
        <v>41003.60665509259</v>
      </c>
    </row>
    <row r="1624" spans="1:19" ht="117" x14ac:dyDescent="0.4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26">
        <f t="shared" si="125"/>
        <v>101.72463768115942</v>
      </c>
      <c r="O1624" s="3">
        <f t="shared" si="126"/>
        <v>107.98461538461538</v>
      </c>
      <c r="P1624" s="3" t="s">
        <v>8276</v>
      </c>
      <c r="Q1624" s="3" t="str">
        <f t="shared" si="127"/>
        <v>music</v>
      </c>
      <c r="R1624" s="3" t="str">
        <f t="shared" si="128"/>
        <v>rock</v>
      </c>
      <c r="S1624" s="24">
        <f t="shared" si="129"/>
        <v>41950.294837962967</v>
      </c>
    </row>
    <row r="1625" spans="1:19" ht="117" x14ac:dyDescent="0.4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26">
        <f t="shared" si="125"/>
        <v>101.06666666666666</v>
      </c>
      <c r="O1625" s="3">
        <f t="shared" si="126"/>
        <v>42.111111111111114</v>
      </c>
      <c r="P1625" s="3" t="s">
        <v>8276</v>
      </c>
      <c r="Q1625" s="3" t="str">
        <f t="shared" si="127"/>
        <v>music</v>
      </c>
      <c r="R1625" s="3" t="str">
        <f t="shared" si="128"/>
        <v>rock</v>
      </c>
      <c r="S1625" s="24">
        <f t="shared" si="129"/>
        <v>41453.688530092593</v>
      </c>
    </row>
    <row r="1626" spans="1:19" ht="93.6" x14ac:dyDescent="0.4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26">
        <f t="shared" si="125"/>
        <v>118</v>
      </c>
      <c r="O1626" s="3">
        <f t="shared" si="126"/>
        <v>47.2</v>
      </c>
      <c r="P1626" s="3" t="s">
        <v>8276</v>
      </c>
      <c r="Q1626" s="3" t="str">
        <f t="shared" si="127"/>
        <v>music</v>
      </c>
      <c r="R1626" s="3" t="str">
        <f t="shared" si="128"/>
        <v>rock</v>
      </c>
      <c r="S1626" s="24">
        <f t="shared" si="129"/>
        <v>41243.367303240739</v>
      </c>
    </row>
    <row r="1627" spans="1:19" ht="140.4" x14ac:dyDescent="0.4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26">
        <f t="shared" si="125"/>
        <v>155.33333333333331</v>
      </c>
      <c r="O1627" s="3">
        <f t="shared" si="126"/>
        <v>112.01923076923077</v>
      </c>
      <c r="P1627" s="3" t="s">
        <v>8276</v>
      </c>
      <c r="Q1627" s="3" t="str">
        <f t="shared" si="127"/>
        <v>music</v>
      </c>
      <c r="R1627" s="3" t="str">
        <f t="shared" si="128"/>
        <v>rock</v>
      </c>
      <c r="S1627" s="24">
        <f t="shared" si="129"/>
        <v>41135.699687500004</v>
      </c>
    </row>
    <row r="1628" spans="1:19" ht="117" x14ac:dyDescent="0.4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26">
        <f t="shared" si="125"/>
        <v>101.18750000000001</v>
      </c>
      <c r="O1628" s="3">
        <f t="shared" si="126"/>
        <v>74.953703703703709</v>
      </c>
      <c r="P1628" s="3" t="s">
        <v>8276</v>
      </c>
      <c r="Q1628" s="3" t="str">
        <f t="shared" si="127"/>
        <v>music</v>
      </c>
      <c r="R1628" s="3" t="str">
        <f t="shared" si="128"/>
        <v>rock</v>
      </c>
      <c r="S1628" s="24">
        <f t="shared" si="129"/>
        <v>41579.847997685181</v>
      </c>
    </row>
    <row r="1629" spans="1:19" ht="117" x14ac:dyDescent="0.4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26">
        <f t="shared" si="125"/>
        <v>117</v>
      </c>
      <c r="O1629" s="3">
        <f t="shared" si="126"/>
        <v>61.578947368421055</v>
      </c>
      <c r="P1629" s="3" t="s">
        <v>8276</v>
      </c>
      <c r="Q1629" s="3" t="str">
        <f t="shared" si="127"/>
        <v>music</v>
      </c>
      <c r="R1629" s="3" t="str">
        <f t="shared" si="128"/>
        <v>rock</v>
      </c>
      <c r="S1629" s="24">
        <f t="shared" si="129"/>
        <v>41205.707048611112</v>
      </c>
    </row>
    <row r="1630" spans="1:19" ht="70.2" x14ac:dyDescent="0.4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26">
        <f t="shared" si="125"/>
        <v>100.925</v>
      </c>
      <c r="O1630" s="3">
        <f t="shared" si="126"/>
        <v>45.875</v>
      </c>
      <c r="P1630" s="3" t="s">
        <v>8276</v>
      </c>
      <c r="Q1630" s="3" t="str">
        <f t="shared" si="127"/>
        <v>music</v>
      </c>
      <c r="R1630" s="3" t="str">
        <f t="shared" si="128"/>
        <v>rock</v>
      </c>
      <c r="S1630" s="24">
        <f t="shared" si="129"/>
        <v>41774.737060185187</v>
      </c>
    </row>
    <row r="1631" spans="1:19" ht="70.2" x14ac:dyDescent="0.4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26">
        <f t="shared" si="125"/>
        <v>103.66666666666666</v>
      </c>
      <c r="O1631" s="3">
        <f t="shared" si="126"/>
        <v>75.853658536585371</v>
      </c>
      <c r="P1631" s="3" t="s">
        <v>8276</v>
      </c>
      <c r="Q1631" s="3" t="str">
        <f t="shared" si="127"/>
        <v>music</v>
      </c>
      <c r="R1631" s="3" t="str">
        <f t="shared" si="128"/>
        <v>rock</v>
      </c>
      <c r="S1631" s="24">
        <f t="shared" si="129"/>
        <v>41645.867280092592</v>
      </c>
    </row>
    <row r="1632" spans="1:19" ht="117" x14ac:dyDescent="0.4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26">
        <f t="shared" si="125"/>
        <v>265.25</v>
      </c>
      <c r="O1632" s="3">
        <f t="shared" si="126"/>
        <v>84.206349206349202</v>
      </c>
      <c r="P1632" s="3" t="s">
        <v>8276</v>
      </c>
      <c r="Q1632" s="3" t="str">
        <f t="shared" si="127"/>
        <v>music</v>
      </c>
      <c r="R1632" s="3" t="str">
        <f t="shared" si="128"/>
        <v>rock</v>
      </c>
      <c r="S1632" s="24">
        <f t="shared" si="129"/>
        <v>40939.837673611109</v>
      </c>
    </row>
    <row r="1633" spans="1:19" ht="117" x14ac:dyDescent="0.4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26">
        <f t="shared" si="125"/>
        <v>155.91</v>
      </c>
      <c r="O1633" s="3">
        <f t="shared" si="126"/>
        <v>117.22556390977444</v>
      </c>
      <c r="P1633" s="3" t="s">
        <v>8276</v>
      </c>
      <c r="Q1633" s="3" t="str">
        <f t="shared" si="127"/>
        <v>music</v>
      </c>
      <c r="R1633" s="3" t="str">
        <f t="shared" si="128"/>
        <v>rock</v>
      </c>
      <c r="S1633" s="24">
        <f t="shared" si="129"/>
        <v>41164.859502314815</v>
      </c>
    </row>
    <row r="1634" spans="1:19" ht="117" x14ac:dyDescent="0.4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26">
        <f t="shared" si="125"/>
        <v>101.62500000000001</v>
      </c>
      <c r="O1634" s="3">
        <f t="shared" si="126"/>
        <v>86.489361702127653</v>
      </c>
      <c r="P1634" s="3" t="s">
        <v>8276</v>
      </c>
      <c r="Q1634" s="3" t="str">
        <f t="shared" si="127"/>
        <v>music</v>
      </c>
      <c r="R1634" s="3" t="str">
        <f t="shared" si="128"/>
        <v>rock</v>
      </c>
      <c r="S1634" s="24">
        <f t="shared" si="129"/>
        <v>40750.340902777782</v>
      </c>
    </row>
    <row r="1635" spans="1:19" ht="117" x14ac:dyDescent="0.4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26">
        <f t="shared" si="125"/>
        <v>100</v>
      </c>
      <c r="O1635" s="3">
        <f t="shared" ref="O1635:O1666" si="130">E1635/L1635</f>
        <v>172.41379310344828</v>
      </c>
      <c r="P1635" s="3" t="s">
        <v>8276</v>
      </c>
      <c r="Q1635" s="3" t="str">
        <f t="shared" si="127"/>
        <v>music</v>
      </c>
      <c r="R1635" s="3" t="str">
        <f t="shared" si="128"/>
        <v>rock</v>
      </c>
      <c r="S1635" s="24">
        <f t="shared" si="129"/>
        <v>40896.883750000001</v>
      </c>
    </row>
    <row r="1636" spans="1:19" ht="93.6" x14ac:dyDescent="0.4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26">
        <f t="shared" si="125"/>
        <v>100.49999999999999</v>
      </c>
      <c r="O1636" s="3">
        <f t="shared" si="130"/>
        <v>62.8125</v>
      </c>
      <c r="P1636" s="3" t="s">
        <v>8276</v>
      </c>
      <c r="Q1636" s="3" t="str">
        <f t="shared" si="127"/>
        <v>music</v>
      </c>
      <c r="R1636" s="3" t="str">
        <f t="shared" si="128"/>
        <v>rock</v>
      </c>
      <c r="S1636" s="24">
        <f t="shared" si="129"/>
        <v>40658.189826388887</v>
      </c>
    </row>
    <row r="1637" spans="1:19" ht="117" x14ac:dyDescent="0.4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26">
        <f t="shared" si="125"/>
        <v>125.29999999999998</v>
      </c>
      <c r="O1637" s="3">
        <f t="shared" si="130"/>
        <v>67.729729729729726</v>
      </c>
      <c r="P1637" s="3" t="s">
        <v>8276</v>
      </c>
      <c r="Q1637" s="3" t="str">
        <f t="shared" si="127"/>
        <v>music</v>
      </c>
      <c r="R1637" s="3" t="str">
        <f t="shared" si="128"/>
        <v>rock</v>
      </c>
      <c r="S1637" s="24">
        <f t="shared" si="129"/>
        <v>42502.868761574078</v>
      </c>
    </row>
    <row r="1638" spans="1:19" ht="117" x14ac:dyDescent="0.4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26">
        <f t="shared" si="125"/>
        <v>103.55555555555556</v>
      </c>
      <c r="O1638" s="3">
        <f t="shared" si="130"/>
        <v>53.5632183908046</v>
      </c>
      <c r="P1638" s="3" t="s">
        <v>8276</v>
      </c>
      <c r="Q1638" s="3" t="str">
        <f t="shared" si="127"/>
        <v>music</v>
      </c>
      <c r="R1638" s="3" t="str">
        <f t="shared" si="128"/>
        <v>rock</v>
      </c>
      <c r="S1638" s="24">
        <f t="shared" si="129"/>
        <v>40663.08666666667</v>
      </c>
    </row>
    <row r="1639" spans="1:19" ht="117" x14ac:dyDescent="0.4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26">
        <f t="shared" si="125"/>
        <v>103.8</v>
      </c>
      <c r="O1639" s="3">
        <f t="shared" si="130"/>
        <v>34.6</v>
      </c>
      <c r="P1639" s="3" t="s">
        <v>8276</v>
      </c>
      <c r="Q1639" s="3" t="str">
        <f t="shared" si="127"/>
        <v>music</v>
      </c>
      <c r="R1639" s="3" t="str">
        <f t="shared" si="128"/>
        <v>rock</v>
      </c>
      <c r="S1639" s="24">
        <f t="shared" si="129"/>
        <v>40122.751620370371</v>
      </c>
    </row>
    <row r="1640" spans="1:19" ht="70.2" x14ac:dyDescent="0.4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26">
        <f t="shared" si="125"/>
        <v>105</v>
      </c>
      <c r="O1640" s="3">
        <f t="shared" si="130"/>
        <v>38.888888888888886</v>
      </c>
      <c r="P1640" s="3" t="s">
        <v>8276</v>
      </c>
      <c r="Q1640" s="3" t="str">
        <f t="shared" si="127"/>
        <v>music</v>
      </c>
      <c r="R1640" s="3" t="str">
        <f t="shared" si="128"/>
        <v>rock</v>
      </c>
      <c r="S1640" s="24">
        <f t="shared" si="129"/>
        <v>41288.68712962963</v>
      </c>
    </row>
    <row r="1641" spans="1:19" ht="117" x14ac:dyDescent="0.4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26">
        <f t="shared" si="125"/>
        <v>100</v>
      </c>
      <c r="O1641" s="3">
        <f t="shared" si="130"/>
        <v>94.736842105263165</v>
      </c>
      <c r="P1641" s="3" t="s">
        <v>8276</v>
      </c>
      <c r="Q1641" s="3" t="str">
        <f t="shared" si="127"/>
        <v>music</v>
      </c>
      <c r="R1641" s="3" t="str">
        <f t="shared" si="128"/>
        <v>rock</v>
      </c>
      <c r="S1641" s="24">
        <f t="shared" si="129"/>
        <v>40941.652372685188</v>
      </c>
    </row>
    <row r="1642" spans="1:19" ht="140.4" x14ac:dyDescent="0.4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26">
        <f t="shared" si="125"/>
        <v>169.86</v>
      </c>
      <c r="O1642" s="3">
        <f t="shared" si="130"/>
        <v>39.967058823529413</v>
      </c>
      <c r="P1642" s="3" t="s">
        <v>8276</v>
      </c>
      <c r="Q1642" s="3" t="str">
        <f t="shared" si="127"/>
        <v>music</v>
      </c>
      <c r="R1642" s="3" t="str">
        <f t="shared" si="128"/>
        <v>rock</v>
      </c>
      <c r="S1642" s="24">
        <f t="shared" si="129"/>
        <v>40379.23096064815</v>
      </c>
    </row>
    <row r="1643" spans="1:19" ht="70.2" x14ac:dyDescent="0.4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26">
        <f t="shared" si="125"/>
        <v>101.4</v>
      </c>
      <c r="O1643" s="3">
        <f t="shared" si="130"/>
        <v>97.5</v>
      </c>
      <c r="P1643" s="3" t="s">
        <v>8292</v>
      </c>
      <c r="Q1643" s="3" t="str">
        <f t="shared" si="127"/>
        <v>music</v>
      </c>
      <c r="R1643" s="3" t="str">
        <f t="shared" si="128"/>
        <v>pop</v>
      </c>
      <c r="S1643" s="24">
        <f t="shared" si="129"/>
        <v>41962.596574074079</v>
      </c>
    </row>
    <row r="1644" spans="1:19" ht="117" x14ac:dyDescent="0.4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26">
        <f t="shared" si="125"/>
        <v>100</v>
      </c>
      <c r="O1644" s="3">
        <f t="shared" si="130"/>
        <v>42.857142857142854</v>
      </c>
      <c r="P1644" s="3" t="s">
        <v>8292</v>
      </c>
      <c r="Q1644" s="3" t="str">
        <f t="shared" si="127"/>
        <v>music</v>
      </c>
      <c r="R1644" s="3" t="str">
        <f t="shared" si="128"/>
        <v>pop</v>
      </c>
      <c r="S1644" s="24">
        <f t="shared" si="129"/>
        <v>40688.024618055555</v>
      </c>
    </row>
    <row r="1645" spans="1:19" ht="70.2" x14ac:dyDescent="0.4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26">
        <f t="shared" si="125"/>
        <v>124.70000000000002</v>
      </c>
      <c r="O1645" s="3">
        <f t="shared" si="130"/>
        <v>168.51351351351352</v>
      </c>
      <c r="P1645" s="3" t="s">
        <v>8292</v>
      </c>
      <c r="Q1645" s="3" t="str">
        <f t="shared" si="127"/>
        <v>music</v>
      </c>
      <c r="R1645" s="3" t="str">
        <f t="shared" si="128"/>
        <v>pop</v>
      </c>
      <c r="S1645" s="24">
        <f t="shared" si="129"/>
        <v>41146.824212962965</v>
      </c>
    </row>
    <row r="1646" spans="1:19" ht="117" x14ac:dyDescent="0.4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26">
        <f t="shared" si="125"/>
        <v>109.5</v>
      </c>
      <c r="O1646" s="3">
        <f t="shared" si="130"/>
        <v>85.546875</v>
      </c>
      <c r="P1646" s="3" t="s">
        <v>8292</v>
      </c>
      <c r="Q1646" s="3" t="str">
        <f t="shared" si="127"/>
        <v>music</v>
      </c>
      <c r="R1646" s="3" t="str">
        <f t="shared" si="128"/>
        <v>pop</v>
      </c>
      <c r="S1646" s="24">
        <f t="shared" si="129"/>
        <v>41175.05972222222</v>
      </c>
    </row>
    <row r="1647" spans="1:19" ht="117" x14ac:dyDescent="0.4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26">
        <f t="shared" si="125"/>
        <v>110.80000000000001</v>
      </c>
      <c r="O1647" s="3">
        <f t="shared" si="130"/>
        <v>554</v>
      </c>
      <c r="P1647" s="3" t="s">
        <v>8292</v>
      </c>
      <c r="Q1647" s="3" t="str">
        <f t="shared" si="127"/>
        <v>music</v>
      </c>
      <c r="R1647" s="3" t="str">
        <f t="shared" si="128"/>
        <v>pop</v>
      </c>
      <c r="S1647" s="24">
        <f t="shared" si="129"/>
        <v>41521.617361111115</v>
      </c>
    </row>
    <row r="1648" spans="1:19" ht="140.4" x14ac:dyDescent="0.4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26">
        <f t="shared" si="125"/>
        <v>110.2</v>
      </c>
      <c r="O1648" s="3">
        <f t="shared" si="130"/>
        <v>26.554216867469879</v>
      </c>
      <c r="P1648" s="3" t="s">
        <v>8292</v>
      </c>
      <c r="Q1648" s="3" t="str">
        <f t="shared" si="127"/>
        <v>music</v>
      </c>
      <c r="R1648" s="3" t="str">
        <f t="shared" si="128"/>
        <v>pop</v>
      </c>
      <c r="S1648" s="24">
        <f t="shared" si="129"/>
        <v>41833.450266203705</v>
      </c>
    </row>
    <row r="1649" spans="1:19" ht="117" x14ac:dyDescent="0.4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26">
        <f t="shared" si="125"/>
        <v>104.71999999999998</v>
      </c>
      <c r="O1649" s="3">
        <f t="shared" si="130"/>
        <v>113.82608695652173</v>
      </c>
      <c r="P1649" s="3" t="s">
        <v>8292</v>
      </c>
      <c r="Q1649" s="3" t="str">
        <f t="shared" si="127"/>
        <v>music</v>
      </c>
      <c r="R1649" s="3" t="str">
        <f t="shared" si="128"/>
        <v>pop</v>
      </c>
      <c r="S1649" s="24">
        <f t="shared" si="129"/>
        <v>41039.409456018519</v>
      </c>
    </row>
    <row r="1650" spans="1:19" ht="117" x14ac:dyDescent="0.4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26">
        <f t="shared" si="125"/>
        <v>125.26086956521738</v>
      </c>
      <c r="O1650" s="3">
        <f t="shared" si="130"/>
        <v>32.011111111111113</v>
      </c>
      <c r="P1650" s="3" t="s">
        <v>8292</v>
      </c>
      <c r="Q1650" s="3" t="str">
        <f t="shared" si="127"/>
        <v>music</v>
      </c>
      <c r="R1650" s="3" t="str">
        <f t="shared" si="128"/>
        <v>pop</v>
      </c>
      <c r="S1650" s="24">
        <f t="shared" si="129"/>
        <v>40592.704652777778</v>
      </c>
    </row>
    <row r="1651" spans="1:19" ht="117" x14ac:dyDescent="0.4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26">
        <f t="shared" si="125"/>
        <v>100.58763157894737</v>
      </c>
      <c r="O1651" s="3">
        <f t="shared" si="130"/>
        <v>47.189259259259259</v>
      </c>
      <c r="P1651" s="3" t="s">
        <v>8292</v>
      </c>
      <c r="Q1651" s="3" t="str">
        <f t="shared" si="127"/>
        <v>music</v>
      </c>
      <c r="R1651" s="3" t="str">
        <f t="shared" si="128"/>
        <v>pop</v>
      </c>
      <c r="S1651" s="24">
        <f t="shared" si="129"/>
        <v>41737.684664351851</v>
      </c>
    </row>
    <row r="1652" spans="1:19" ht="93.6" x14ac:dyDescent="0.4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26">
        <f t="shared" si="125"/>
        <v>141.55000000000001</v>
      </c>
      <c r="O1652" s="3">
        <f t="shared" si="130"/>
        <v>88.46875</v>
      </c>
      <c r="P1652" s="3" t="s">
        <v>8292</v>
      </c>
      <c r="Q1652" s="3" t="str">
        <f t="shared" si="127"/>
        <v>music</v>
      </c>
      <c r="R1652" s="3" t="str">
        <f t="shared" si="128"/>
        <v>pop</v>
      </c>
      <c r="S1652" s="24">
        <f t="shared" si="129"/>
        <v>41526.435613425929</v>
      </c>
    </row>
    <row r="1653" spans="1:19" ht="117" x14ac:dyDescent="0.4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26">
        <f t="shared" si="125"/>
        <v>100.75</v>
      </c>
      <c r="O1653" s="3">
        <f t="shared" si="130"/>
        <v>100.75</v>
      </c>
      <c r="P1653" s="3" t="s">
        <v>8292</v>
      </c>
      <c r="Q1653" s="3" t="str">
        <f t="shared" si="127"/>
        <v>music</v>
      </c>
      <c r="R1653" s="3" t="str">
        <f t="shared" si="128"/>
        <v>pop</v>
      </c>
      <c r="S1653" s="24">
        <f t="shared" si="129"/>
        <v>40625.900694444441</v>
      </c>
    </row>
    <row r="1654" spans="1:19" ht="117" x14ac:dyDescent="0.4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26">
        <f t="shared" si="125"/>
        <v>100.66666666666666</v>
      </c>
      <c r="O1654" s="3">
        <f t="shared" si="130"/>
        <v>64.714285714285708</v>
      </c>
      <c r="P1654" s="3" t="s">
        <v>8292</v>
      </c>
      <c r="Q1654" s="3" t="str">
        <f t="shared" si="127"/>
        <v>music</v>
      </c>
      <c r="R1654" s="3" t="str">
        <f t="shared" si="128"/>
        <v>pop</v>
      </c>
      <c r="S1654" s="24">
        <f t="shared" si="129"/>
        <v>41572.492974537039</v>
      </c>
    </row>
    <row r="1655" spans="1:19" ht="117" x14ac:dyDescent="0.4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26">
        <f t="shared" si="125"/>
        <v>174.2304</v>
      </c>
      <c r="O1655" s="3">
        <f t="shared" si="130"/>
        <v>51.854285714285716</v>
      </c>
      <c r="P1655" s="3" t="s">
        <v>8292</v>
      </c>
      <c r="Q1655" s="3" t="str">
        <f t="shared" si="127"/>
        <v>music</v>
      </c>
      <c r="R1655" s="3" t="str">
        <f t="shared" si="128"/>
        <v>pop</v>
      </c>
      <c r="S1655" s="24">
        <f t="shared" si="129"/>
        <v>40626.834444444445</v>
      </c>
    </row>
    <row r="1656" spans="1:19" ht="117" x14ac:dyDescent="0.4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26">
        <f t="shared" si="125"/>
        <v>119.90909090909089</v>
      </c>
      <c r="O1656" s="3">
        <f t="shared" si="130"/>
        <v>38.794117647058826</v>
      </c>
      <c r="P1656" s="3" t="s">
        <v>8292</v>
      </c>
      <c r="Q1656" s="3" t="str">
        <f t="shared" si="127"/>
        <v>music</v>
      </c>
      <c r="R1656" s="3" t="str">
        <f t="shared" si="128"/>
        <v>pop</v>
      </c>
      <c r="S1656" s="24">
        <f t="shared" si="129"/>
        <v>40987.890740740739</v>
      </c>
    </row>
    <row r="1657" spans="1:19" ht="93.6" x14ac:dyDescent="0.4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26">
        <f t="shared" si="125"/>
        <v>142.86666666666667</v>
      </c>
      <c r="O1657" s="3">
        <f t="shared" si="130"/>
        <v>44.645833333333336</v>
      </c>
      <c r="P1657" s="3" t="s">
        <v>8292</v>
      </c>
      <c r="Q1657" s="3" t="str">
        <f t="shared" si="127"/>
        <v>music</v>
      </c>
      <c r="R1657" s="3" t="str">
        <f t="shared" si="128"/>
        <v>pop</v>
      </c>
      <c r="S1657" s="24">
        <f t="shared" si="129"/>
        <v>40974.791898148149</v>
      </c>
    </row>
    <row r="1658" spans="1:19" ht="163.80000000000001" x14ac:dyDescent="0.4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26">
        <f t="shared" si="125"/>
        <v>100.33493333333334</v>
      </c>
      <c r="O1658" s="3">
        <f t="shared" si="130"/>
        <v>156.77333333333334</v>
      </c>
      <c r="P1658" s="3" t="s">
        <v>8292</v>
      </c>
      <c r="Q1658" s="3" t="str">
        <f t="shared" si="127"/>
        <v>music</v>
      </c>
      <c r="R1658" s="3" t="str">
        <f t="shared" si="128"/>
        <v>pop</v>
      </c>
      <c r="S1658" s="24">
        <f t="shared" si="129"/>
        <v>41226.928842592592</v>
      </c>
    </row>
    <row r="1659" spans="1:19" ht="140.4" x14ac:dyDescent="0.4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26">
        <f t="shared" si="125"/>
        <v>104.93380000000001</v>
      </c>
      <c r="O1659" s="3">
        <f t="shared" si="130"/>
        <v>118.70339366515837</v>
      </c>
      <c r="P1659" s="3" t="s">
        <v>8292</v>
      </c>
      <c r="Q1659" s="3" t="str">
        <f t="shared" si="127"/>
        <v>music</v>
      </c>
      <c r="R1659" s="3" t="str">
        <f t="shared" si="128"/>
        <v>pop</v>
      </c>
      <c r="S1659" s="24">
        <f t="shared" si="129"/>
        <v>41023.782037037039</v>
      </c>
    </row>
    <row r="1660" spans="1:19" ht="117" x14ac:dyDescent="0.4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26">
        <f t="shared" si="125"/>
        <v>132.23333333333335</v>
      </c>
      <c r="O1660" s="3">
        <f t="shared" si="130"/>
        <v>74.149532710280369</v>
      </c>
      <c r="P1660" s="3" t="s">
        <v>8292</v>
      </c>
      <c r="Q1660" s="3" t="str">
        <f t="shared" si="127"/>
        <v>music</v>
      </c>
      <c r="R1660" s="3" t="str">
        <f t="shared" si="128"/>
        <v>pop</v>
      </c>
      <c r="S1660" s="24">
        <f t="shared" si="129"/>
        <v>41223.22184027778</v>
      </c>
    </row>
    <row r="1661" spans="1:19" ht="117" x14ac:dyDescent="0.4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26">
        <f t="shared" si="125"/>
        <v>112.79999999999998</v>
      </c>
      <c r="O1661" s="3">
        <f t="shared" si="130"/>
        <v>12.533333333333333</v>
      </c>
      <c r="P1661" s="3" t="s">
        <v>8292</v>
      </c>
      <c r="Q1661" s="3" t="str">
        <f t="shared" si="127"/>
        <v>music</v>
      </c>
      <c r="R1661" s="3" t="str">
        <f t="shared" si="128"/>
        <v>pop</v>
      </c>
      <c r="S1661" s="24">
        <f t="shared" si="129"/>
        <v>41596.913437499999</v>
      </c>
    </row>
    <row r="1662" spans="1:19" ht="117" x14ac:dyDescent="0.4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26">
        <f t="shared" si="125"/>
        <v>1253.75</v>
      </c>
      <c r="O1662" s="3">
        <f t="shared" si="130"/>
        <v>27.861111111111111</v>
      </c>
      <c r="P1662" s="3" t="s">
        <v>8292</v>
      </c>
      <c r="Q1662" s="3" t="str">
        <f t="shared" si="127"/>
        <v>music</v>
      </c>
      <c r="R1662" s="3" t="str">
        <f t="shared" si="128"/>
        <v>pop</v>
      </c>
      <c r="S1662" s="24">
        <f t="shared" si="129"/>
        <v>42459.693865740745</v>
      </c>
    </row>
    <row r="1663" spans="1:19" ht="140.4" x14ac:dyDescent="0.4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26">
        <f t="shared" si="125"/>
        <v>102.50632911392405</v>
      </c>
      <c r="O1663" s="3">
        <f t="shared" si="130"/>
        <v>80.178217821782184</v>
      </c>
      <c r="P1663" s="3" t="s">
        <v>8292</v>
      </c>
      <c r="Q1663" s="3" t="str">
        <f t="shared" si="127"/>
        <v>music</v>
      </c>
      <c r="R1663" s="3" t="str">
        <f t="shared" si="128"/>
        <v>pop</v>
      </c>
      <c r="S1663" s="24">
        <f t="shared" si="129"/>
        <v>42343.998043981483</v>
      </c>
    </row>
    <row r="1664" spans="1:19" ht="117" x14ac:dyDescent="0.4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26">
        <f t="shared" si="125"/>
        <v>102.6375</v>
      </c>
      <c r="O1664" s="3">
        <f t="shared" si="130"/>
        <v>132.43548387096774</v>
      </c>
      <c r="P1664" s="3" t="s">
        <v>8292</v>
      </c>
      <c r="Q1664" s="3" t="str">
        <f t="shared" si="127"/>
        <v>music</v>
      </c>
      <c r="R1664" s="3" t="str">
        <f t="shared" si="128"/>
        <v>pop</v>
      </c>
      <c r="S1664" s="24">
        <f t="shared" si="129"/>
        <v>40848.198333333334</v>
      </c>
    </row>
    <row r="1665" spans="1:19" ht="93.6" x14ac:dyDescent="0.4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26">
        <f t="shared" si="125"/>
        <v>108</v>
      </c>
      <c r="O1665" s="3">
        <f t="shared" si="130"/>
        <v>33.75</v>
      </c>
      <c r="P1665" s="3" t="s">
        <v>8292</v>
      </c>
      <c r="Q1665" s="3" t="str">
        <f t="shared" si="127"/>
        <v>music</v>
      </c>
      <c r="R1665" s="3" t="str">
        <f t="shared" si="128"/>
        <v>pop</v>
      </c>
      <c r="S1665" s="24">
        <f t="shared" si="129"/>
        <v>42006.02207175926</v>
      </c>
    </row>
    <row r="1666" spans="1:19" ht="117" x14ac:dyDescent="0.4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26">
        <f t="shared" ref="N1666:N1729" si="131">E1666/D1666*100</f>
        <v>122.40879999999999</v>
      </c>
      <c r="O1666" s="3">
        <f t="shared" si="130"/>
        <v>34.384494382022467</v>
      </c>
      <c r="P1666" s="3" t="s">
        <v>8292</v>
      </c>
      <c r="Q1666" s="3" t="str">
        <f t="shared" si="127"/>
        <v>music</v>
      </c>
      <c r="R1666" s="3" t="str">
        <f t="shared" si="128"/>
        <v>pop</v>
      </c>
      <c r="S1666" s="24">
        <f t="shared" si="129"/>
        <v>40939.761782407411</v>
      </c>
    </row>
    <row r="1667" spans="1:19" ht="117" x14ac:dyDescent="0.4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26">
        <f t="shared" si="131"/>
        <v>119.45714285714286</v>
      </c>
      <c r="O1667" s="3">
        <f t="shared" ref="O1667:O1683" si="132">E1667/L1667</f>
        <v>44.956989247311824</v>
      </c>
      <c r="P1667" s="3" t="s">
        <v>8292</v>
      </c>
      <c r="Q1667" s="3" t="str">
        <f t="shared" ref="Q1667:Q1730" si="133">LEFT(P:P,SEARCH("/",P:P,1)-1)</f>
        <v>music</v>
      </c>
      <c r="R1667" s="3" t="str">
        <f t="shared" ref="R1667:R1730" si="134">RIGHT(P:P, LEN(P:P) - FIND("/", P:P))</f>
        <v>pop</v>
      </c>
      <c r="S1667" s="24">
        <f t="shared" ref="S1667:S1730" si="135">(J1667/86400) +25569</f>
        <v>40564.649456018517</v>
      </c>
    </row>
    <row r="1668" spans="1:19" ht="93.6" x14ac:dyDescent="0.4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26">
        <f t="shared" si="131"/>
        <v>160.88</v>
      </c>
      <c r="O1668" s="3">
        <f t="shared" si="132"/>
        <v>41.04081632653061</v>
      </c>
      <c r="P1668" s="3" t="s">
        <v>8292</v>
      </c>
      <c r="Q1668" s="3" t="str">
        <f t="shared" si="133"/>
        <v>music</v>
      </c>
      <c r="R1668" s="3" t="str">
        <f t="shared" si="134"/>
        <v>pop</v>
      </c>
      <c r="S1668" s="24">
        <f t="shared" si="135"/>
        <v>41331.253159722226</v>
      </c>
    </row>
    <row r="1669" spans="1:19" ht="117" x14ac:dyDescent="0.4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26">
        <f t="shared" si="131"/>
        <v>126.85294117647059</v>
      </c>
      <c r="O1669" s="3">
        <f t="shared" si="132"/>
        <v>52.597560975609753</v>
      </c>
      <c r="P1669" s="3" t="s">
        <v>8292</v>
      </c>
      <c r="Q1669" s="3" t="str">
        <f t="shared" si="133"/>
        <v>music</v>
      </c>
      <c r="R1669" s="3" t="str">
        <f t="shared" si="134"/>
        <v>pop</v>
      </c>
      <c r="S1669" s="24">
        <f t="shared" si="135"/>
        <v>41682.0705787037</v>
      </c>
    </row>
    <row r="1670" spans="1:19" ht="117" x14ac:dyDescent="0.4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26">
        <f t="shared" si="131"/>
        <v>102.6375</v>
      </c>
      <c r="O1670" s="3">
        <f t="shared" si="132"/>
        <v>70.784482758620683</v>
      </c>
      <c r="P1670" s="3" t="s">
        <v>8292</v>
      </c>
      <c r="Q1670" s="3" t="str">
        <f t="shared" si="133"/>
        <v>music</v>
      </c>
      <c r="R1670" s="3" t="str">
        <f t="shared" si="134"/>
        <v>pop</v>
      </c>
      <c r="S1670" s="24">
        <f t="shared" si="135"/>
        <v>40845.149756944447</v>
      </c>
    </row>
    <row r="1671" spans="1:19" ht="117" x14ac:dyDescent="0.4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26">
        <f t="shared" si="131"/>
        <v>139.75</v>
      </c>
      <c r="O1671" s="3">
        <f t="shared" si="132"/>
        <v>53.75</v>
      </c>
      <c r="P1671" s="3" t="s">
        <v>8292</v>
      </c>
      <c r="Q1671" s="3" t="str">
        <f t="shared" si="133"/>
        <v>music</v>
      </c>
      <c r="R1671" s="3" t="str">
        <f t="shared" si="134"/>
        <v>pop</v>
      </c>
      <c r="S1671" s="24">
        <f t="shared" si="135"/>
        <v>42461.885138888887</v>
      </c>
    </row>
    <row r="1672" spans="1:19" ht="140.4" x14ac:dyDescent="0.4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26">
        <f t="shared" si="131"/>
        <v>102.60000000000001</v>
      </c>
      <c r="O1672" s="3">
        <f t="shared" si="132"/>
        <v>44.608695652173914</v>
      </c>
      <c r="P1672" s="3" t="s">
        <v>8292</v>
      </c>
      <c r="Q1672" s="3" t="str">
        <f t="shared" si="133"/>
        <v>music</v>
      </c>
      <c r="R1672" s="3" t="str">
        <f t="shared" si="134"/>
        <v>pop</v>
      </c>
      <c r="S1672" s="24">
        <f t="shared" si="135"/>
        <v>40313.930543981478</v>
      </c>
    </row>
    <row r="1673" spans="1:19" ht="70.2" x14ac:dyDescent="0.4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26">
        <f t="shared" si="131"/>
        <v>100.67349999999999</v>
      </c>
      <c r="O1673" s="3">
        <f t="shared" si="132"/>
        <v>26.148961038961041</v>
      </c>
      <c r="P1673" s="3" t="s">
        <v>8292</v>
      </c>
      <c r="Q1673" s="3" t="str">
        <f t="shared" si="133"/>
        <v>music</v>
      </c>
      <c r="R1673" s="3" t="str">
        <f t="shared" si="134"/>
        <v>pop</v>
      </c>
      <c r="S1673" s="24">
        <f t="shared" si="135"/>
        <v>42553.54414351852</v>
      </c>
    </row>
    <row r="1674" spans="1:19" ht="93.6" x14ac:dyDescent="0.4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26">
        <f t="shared" si="131"/>
        <v>112.94117647058823</v>
      </c>
      <c r="O1674" s="3">
        <f t="shared" si="132"/>
        <v>39.183673469387756</v>
      </c>
      <c r="P1674" s="3" t="s">
        <v>8292</v>
      </c>
      <c r="Q1674" s="3" t="str">
        <f t="shared" si="133"/>
        <v>music</v>
      </c>
      <c r="R1674" s="3" t="str">
        <f t="shared" si="134"/>
        <v>pop</v>
      </c>
      <c r="S1674" s="24">
        <f t="shared" si="135"/>
        <v>41034.656597222223</v>
      </c>
    </row>
    <row r="1675" spans="1:19" ht="117" x14ac:dyDescent="0.4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26">
        <f t="shared" si="131"/>
        <v>128.09523809523807</v>
      </c>
      <c r="O1675" s="3">
        <f t="shared" si="132"/>
        <v>45.593220338983052</v>
      </c>
      <c r="P1675" s="3" t="s">
        <v>8292</v>
      </c>
      <c r="Q1675" s="3" t="str">
        <f t="shared" si="133"/>
        <v>music</v>
      </c>
      <c r="R1675" s="3" t="str">
        <f t="shared" si="134"/>
        <v>pop</v>
      </c>
      <c r="S1675" s="24">
        <f t="shared" si="135"/>
        <v>42039.878379629634</v>
      </c>
    </row>
    <row r="1676" spans="1:19" ht="140.4" x14ac:dyDescent="0.4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26">
        <f t="shared" si="131"/>
        <v>201.7</v>
      </c>
      <c r="O1676" s="3">
        <f t="shared" si="132"/>
        <v>89.247787610619469</v>
      </c>
      <c r="P1676" s="3" t="s">
        <v>8292</v>
      </c>
      <c r="Q1676" s="3" t="str">
        <f t="shared" si="133"/>
        <v>music</v>
      </c>
      <c r="R1676" s="3" t="str">
        <f t="shared" si="134"/>
        <v>pop</v>
      </c>
      <c r="S1676" s="24">
        <f t="shared" si="135"/>
        <v>42569.605393518519</v>
      </c>
    </row>
    <row r="1677" spans="1:19" ht="93.6" x14ac:dyDescent="0.4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26">
        <f t="shared" si="131"/>
        <v>137.416</v>
      </c>
      <c r="O1677" s="3">
        <f t="shared" si="132"/>
        <v>40.416470588235299</v>
      </c>
      <c r="P1677" s="3" t="s">
        <v>8292</v>
      </c>
      <c r="Q1677" s="3" t="str">
        <f t="shared" si="133"/>
        <v>music</v>
      </c>
      <c r="R1677" s="3" t="str">
        <f t="shared" si="134"/>
        <v>pop</v>
      </c>
      <c r="S1677" s="24">
        <f t="shared" si="135"/>
        <v>40802.733101851853</v>
      </c>
    </row>
    <row r="1678" spans="1:19" ht="93.6" x14ac:dyDescent="0.4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26">
        <f t="shared" si="131"/>
        <v>115.33333333333333</v>
      </c>
      <c r="O1678" s="3">
        <f t="shared" si="132"/>
        <v>82.38095238095238</v>
      </c>
      <c r="P1678" s="3" t="s">
        <v>8292</v>
      </c>
      <c r="Q1678" s="3" t="str">
        <f t="shared" si="133"/>
        <v>music</v>
      </c>
      <c r="R1678" s="3" t="str">
        <f t="shared" si="134"/>
        <v>pop</v>
      </c>
      <c r="S1678" s="24">
        <f t="shared" si="135"/>
        <v>40973.726238425923</v>
      </c>
    </row>
    <row r="1679" spans="1:19" ht="117" x14ac:dyDescent="0.4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26">
        <f t="shared" si="131"/>
        <v>111.66666666666667</v>
      </c>
      <c r="O1679" s="3">
        <f t="shared" si="132"/>
        <v>159.52380952380952</v>
      </c>
      <c r="P1679" s="3" t="s">
        <v>8292</v>
      </c>
      <c r="Q1679" s="3" t="str">
        <f t="shared" si="133"/>
        <v>music</v>
      </c>
      <c r="R1679" s="3" t="str">
        <f t="shared" si="134"/>
        <v>pop</v>
      </c>
      <c r="S1679" s="24">
        <f t="shared" si="135"/>
        <v>42416.407129629632</v>
      </c>
    </row>
    <row r="1680" spans="1:19" ht="93.6" x14ac:dyDescent="0.4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26">
        <f t="shared" si="131"/>
        <v>118.39999999999999</v>
      </c>
      <c r="O1680" s="3">
        <f t="shared" si="132"/>
        <v>36.244897959183675</v>
      </c>
      <c r="P1680" s="3" t="s">
        <v>8292</v>
      </c>
      <c r="Q1680" s="3" t="str">
        <f t="shared" si="133"/>
        <v>music</v>
      </c>
      <c r="R1680" s="3" t="str">
        <f t="shared" si="134"/>
        <v>pop</v>
      </c>
      <c r="S1680" s="24">
        <f t="shared" si="135"/>
        <v>41662.854988425926</v>
      </c>
    </row>
    <row r="1681" spans="1:19" ht="140.4" x14ac:dyDescent="0.4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26">
        <f t="shared" si="131"/>
        <v>175</v>
      </c>
      <c r="O1681" s="3">
        <f t="shared" si="132"/>
        <v>62.5</v>
      </c>
      <c r="P1681" s="3" t="s">
        <v>8292</v>
      </c>
      <c r="Q1681" s="3" t="str">
        <f t="shared" si="133"/>
        <v>music</v>
      </c>
      <c r="R1681" s="3" t="str">
        <f t="shared" si="134"/>
        <v>pop</v>
      </c>
      <c r="S1681" s="24">
        <f t="shared" si="135"/>
        <v>40723.068807870368</v>
      </c>
    </row>
    <row r="1682" spans="1:19" ht="70.2" x14ac:dyDescent="0.4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26">
        <f t="shared" si="131"/>
        <v>117.5</v>
      </c>
      <c r="O1682" s="3">
        <f t="shared" si="132"/>
        <v>47</v>
      </c>
      <c r="P1682" s="3" t="s">
        <v>8292</v>
      </c>
      <c r="Q1682" s="3" t="str">
        <f t="shared" si="133"/>
        <v>music</v>
      </c>
      <c r="R1682" s="3" t="str">
        <f t="shared" si="134"/>
        <v>pop</v>
      </c>
      <c r="S1682" s="24">
        <f t="shared" si="135"/>
        <v>41802.757719907408</v>
      </c>
    </row>
    <row r="1683" spans="1:19" ht="117" x14ac:dyDescent="0.4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8219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26">
        <f t="shared" si="131"/>
        <v>101.42212307692309</v>
      </c>
      <c r="O1683" s="3">
        <f t="shared" si="132"/>
        <v>74.575090497737563</v>
      </c>
      <c r="P1683" s="3" t="s">
        <v>8293</v>
      </c>
      <c r="Q1683" s="3" t="str">
        <f t="shared" si="133"/>
        <v>music</v>
      </c>
      <c r="R1683" s="3" t="str">
        <f t="shared" si="134"/>
        <v>faith</v>
      </c>
      <c r="S1683" s="24">
        <f t="shared" si="135"/>
        <v>42774.121342592596</v>
      </c>
    </row>
    <row r="1684" spans="1:19" ht="93.6" x14ac:dyDescent="0.4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26">
        <f t="shared" si="131"/>
        <v>0</v>
      </c>
      <c r="P1684" s="3" t="s">
        <v>8293</v>
      </c>
      <c r="Q1684" s="3" t="str">
        <f t="shared" si="133"/>
        <v>music</v>
      </c>
      <c r="R1684" s="3" t="str">
        <f t="shared" si="134"/>
        <v>faith</v>
      </c>
      <c r="S1684" s="24">
        <f t="shared" si="135"/>
        <v>42779.21365740741</v>
      </c>
    </row>
    <row r="1685" spans="1:19" ht="93.6" x14ac:dyDescent="0.4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26">
        <f t="shared" si="131"/>
        <v>21.714285714285715</v>
      </c>
      <c r="P1685" s="3" t="s">
        <v>8293</v>
      </c>
      <c r="Q1685" s="3" t="str">
        <f t="shared" si="133"/>
        <v>music</v>
      </c>
      <c r="R1685" s="3" t="str">
        <f t="shared" si="134"/>
        <v>faith</v>
      </c>
      <c r="S1685" s="24">
        <f t="shared" si="135"/>
        <v>42808.781689814816</v>
      </c>
    </row>
    <row r="1686" spans="1:19" ht="70.2" x14ac:dyDescent="0.4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8219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26">
        <f t="shared" si="131"/>
        <v>109.125</v>
      </c>
      <c r="O1686" s="3">
        <f>E1686/L1686</f>
        <v>86.43564356435644</v>
      </c>
      <c r="P1686" s="3" t="s">
        <v>8293</v>
      </c>
      <c r="Q1686" s="3" t="str">
        <f t="shared" si="133"/>
        <v>music</v>
      </c>
      <c r="R1686" s="3" t="str">
        <f t="shared" si="134"/>
        <v>faith</v>
      </c>
      <c r="S1686" s="24">
        <f t="shared" si="135"/>
        <v>42783.815289351856</v>
      </c>
    </row>
    <row r="1687" spans="1:19" ht="117" x14ac:dyDescent="0.4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8219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26">
        <f t="shared" si="131"/>
        <v>102.85714285714285</v>
      </c>
      <c r="O1687" s="3">
        <f>E1687/L1687</f>
        <v>24</v>
      </c>
      <c r="P1687" s="3" t="s">
        <v>8293</v>
      </c>
      <c r="Q1687" s="3" t="str">
        <f t="shared" si="133"/>
        <v>music</v>
      </c>
      <c r="R1687" s="3" t="str">
        <f t="shared" si="134"/>
        <v>faith</v>
      </c>
      <c r="S1687" s="24">
        <f t="shared" si="135"/>
        <v>42788.2502662037</v>
      </c>
    </row>
    <row r="1688" spans="1:19" ht="117" x14ac:dyDescent="0.4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26">
        <f t="shared" si="131"/>
        <v>0.36</v>
      </c>
      <c r="P1688" s="3" t="s">
        <v>8293</v>
      </c>
      <c r="Q1688" s="3" t="str">
        <f t="shared" si="133"/>
        <v>music</v>
      </c>
      <c r="R1688" s="3" t="str">
        <f t="shared" si="134"/>
        <v>faith</v>
      </c>
      <c r="S1688" s="24">
        <f t="shared" si="135"/>
        <v>42792.843969907408</v>
      </c>
    </row>
    <row r="1689" spans="1:19" ht="117" x14ac:dyDescent="0.4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26">
        <f t="shared" si="131"/>
        <v>31.25</v>
      </c>
      <c r="P1689" s="3" t="s">
        <v>8293</v>
      </c>
      <c r="Q1689" s="3" t="str">
        <f t="shared" si="133"/>
        <v>music</v>
      </c>
      <c r="R1689" s="3" t="str">
        <f t="shared" si="134"/>
        <v>faith</v>
      </c>
      <c r="S1689" s="24">
        <f t="shared" si="135"/>
        <v>42802.046817129631</v>
      </c>
    </row>
    <row r="1690" spans="1:19" ht="117" x14ac:dyDescent="0.4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26">
        <f t="shared" si="131"/>
        <v>44.3</v>
      </c>
      <c r="P1690" s="3" t="s">
        <v>8293</v>
      </c>
      <c r="Q1690" s="3" t="str">
        <f t="shared" si="133"/>
        <v>music</v>
      </c>
      <c r="R1690" s="3" t="str">
        <f t="shared" si="134"/>
        <v>faith</v>
      </c>
      <c r="S1690" s="24">
        <f t="shared" si="135"/>
        <v>42804.534652777773</v>
      </c>
    </row>
    <row r="1691" spans="1:19" ht="46.8" x14ac:dyDescent="0.4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8219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26">
        <f t="shared" si="131"/>
        <v>100</v>
      </c>
      <c r="O1691" s="3">
        <f>E1691/L1691</f>
        <v>171.42857142857142</v>
      </c>
      <c r="P1691" s="3" t="s">
        <v>8293</v>
      </c>
      <c r="Q1691" s="3" t="str">
        <f t="shared" si="133"/>
        <v>music</v>
      </c>
      <c r="R1691" s="3" t="str">
        <f t="shared" si="134"/>
        <v>faith</v>
      </c>
      <c r="S1691" s="24">
        <f t="shared" si="135"/>
        <v>42780.942476851851</v>
      </c>
    </row>
    <row r="1692" spans="1:19" ht="117" x14ac:dyDescent="0.4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26">
        <f t="shared" si="131"/>
        <v>25.4</v>
      </c>
      <c r="P1692" s="3" t="s">
        <v>8293</v>
      </c>
      <c r="Q1692" s="3" t="str">
        <f t="shared" si="133"/>
        <v>music</v>
      </c>
      <c r="R1692" s="3" t="str">
        <f t="shared" si="134"/>
        <v>faith</v>
      </c>
      <c r="S1692" s="24">
        <f t="shared" si="135"/>
        <v>42801.43104166667</v>
      </c>
    </row>
    <row r="1693" spans="1:19" ht="140.4" x14ac:dyDescent="0.4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26">
        <f t="shared" si="131"/>
        <v>33.473333333333329</v>
      </c>
      <c r="P1693" s="3" t="s">
        <v>8293</v>
      </c>
      <c r="Q1693" s="3" t="str">
        <f t="shared" si="133"/>
        <v>music</v>
      </c>
      <c r="R1693" s="3" t="str">
        <f t="shared" si="134"/>
        <v>faith</v>
      </c>
      <c r="S1693" s="24">
        <f t="shared" si="135"/>
        <v>42795.701481481483</v>
      </c>
    </row>
    <row r="1694" spans="1:19" ht="93.6" x14ac:dyDescent="0.4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26">
        <f t="shared" si="131"/>
        <v>47.8</v>
      </c>
      <c r="P1694" s="3" t="s">
        <v>8293</v>
      </c>
      <c r="Q1694" s="3" t="str">
        <f t="shared" si="133"/>
        <v>music</v>
      </c>
      <c r="R1694" s="3" t="str">
        <f t="shared" si="134"/>
        <v>faith</v>
      </c>
      <c r="S1694" s="24">
        <f t="shared" si="135"/>
        <v>42788.151238425926</v>
      </c>
    </row>
    <row r="1695" spans="1:19" ht="117" x14ac:dyDescent="0.4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26">
        <f t="shared" si="131"/>
        <v>9.3333333333333339</v>
      </c>
      <c r="P1695" s="3" t="s">
        <v>8293</v>
      </c>
      <c r="Q1695" s="3" t="str">
        <f t="shared" si="133"/>
        <v>music</v>
      </c>
      <c r="R1695" s="3" t="str">
        <f t="shared" si="134"/>
        <v>faith</v>
      </c>
      <c r="S1695" s="24">
        <f t="shared" si="135"/>
        <v>42803.920277777783</v>
      </c>
    </row>
    <row r="1696" spans="1:19" ht="117" x14ac:dyDescent="0.4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26">
        <f t="shared" si="131"/>
        <v>0.05</v>
      </c>
      <c r="P1696" s="3" t="s">
        <v>8293</v>
      </c>
      <c r="Q1696" s="3" t="str">
        <f t="shared" si="133"/>
        <v>music</v>
      </c>
      <c r="R1696" s="3" t="str">
        <f t="shared" si="134"/>
        <v>faith</v>
      </c>
      <c r="S1696" s="24">
        <f t="shared" si="135"/>
        <v>42791.669837962967</v>
      </c>
    </row>
    <row r="1697" spans="1:19" ht="140.4" x14ac:dyDescent="0.4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26">
        <f t="shared" si="131"/>
        <v>11.708333333333334</v>
      </c>
      <c r="P1697" s="3" t="s">
        <v>8293</v>
      </c>
      <c r="Q1697" s="3" t="str">
        <f t="shared" si="133"/>
        <v>music</v>
      </c>
      <c r="R1697" s="3" t="str">
        <f t="shared" si="134"/>
        <v>faith</v>
      </c>
      <c r="S1697" s="24">
        <f t="shared" si="135"/>
        <v>42801.031412037039</v>
      </c>
    </row>
    <row r="1698" spans="1:19" ht="117" x14ac:dyDescent="0.4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26">
        <f t="shared" si="131"/>
        <v>0</v>
      </c>
      <c r="P1698" s="3" t="s">
        <v>8293</v>
      </c>
      <c r="Q1698" s="3" t="str">
        <f t="shared" si="133"/>
        <v>music</v>
      </c>
      <c r="R1698" s="3" t="str">
        <f t="shared" si="134"/>
        <v>faith</v>
      </c>
      <c r="S1698" s="24">
        <f t="shared" si="135"/>
        <v>42796.069571759261</v>
      </c>
    </row>
    <row r="1699" spans="1:19" ht="117" x14ac:dyDescent="0.4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26">
        <f t="shared" si="131"/>
        <v>20.208000000000002</v>
      </c>
      <c r="P1699" s="3" t="s">
        <v>8293</v>
      </c>
      <c r="Q1699" s="3" t="str">
        <f t="shared" si="133"/>
        <v>music</v>
      </c>
      <c r="R1699" s="3" t="str">
        <f t="shared" si="134"/>
        <v>faith</v>
      </c>
      <c r="S1699" s="24">
        <f t="shared" si="135"/>
        <v>42805.032962962963</v>
      </c>
    </row>
    <row r="1700" spans="1:19" ht="117" x14ac:dyDescent="0.4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26">
        <f t="shared" si="131"/>
        <v>0</v>
      </c>
      <c r="P1700" s="3" t="s">
        <v>8293</v>
      </c>
      <c r="Q1700" s="3" t="str">
        <f t="shared" si="133"/>
        <v>music</v>
      </c>
      <c r="R1700" s="3" t="str">
        <f t="shared" si="134"/>
        <v>faith</v>
      </c>
      <c r="S1700" s="24">
        <f t="shared" si="135"/>
        <v>42796.207870370374</v>
      </c>
    </row>
    <row r="1701" spans="1:19" ht="140.4" x14ac:dyDescent="0.4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26">
        <f t="shared" si="131"/>
        <v>4.2311459353574925</v>
      </c>
      <c r="P1701" s="3" t="s">
        <v>8293</v>
      </c>
      <c r="Q1701" s="3" t="str">
        <f t="shared" si="133"/>
        <v>music</v>
      </c>
      <c r="R1701" s="3" t="str">
        <f t="shared" si="134"/>
        <v>faith</v>
      </c>
      <c r="S1701" s="24">
        <f t="shared" si="135"/>
        <v>42806.863946759258</v>
      </c>
    </row>
    <row r="1702" spans="1:19" ht="140.4" x14ac:dyDescent="0.4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26">
        <f t="shared" si="131"/>
        <v>26.06</v>
      </c>
      <c r="P1702" s="3" t="s">
        <v>8293</v>
      </c>
      <c r="Q1702" s="3" t="str">
        <f t="shared" si="133"/>
        <v>music</v>
      </c>
      <c r="R1702" s="3" t="str">
        <f t="shared" si="134"/>
        <v>faith</v>
      </c>
      <c r="S1702" s="24">
        <f t="shared" si="135"/>
        <v>42796.071643518517</v>
      </c>
    </row>
    <row r="1703" spans="1:19" ht="117" x14ac:dyDescent="0.4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26">
        <f t="shared" si="131"/>
        <v>0.19801980198019803</v>
      </c>
      <c r="P1703" s="3" t="s">
        <v>8293</v>
      </c>
      <c r="Q1703" s="3" t="str">
        <f t="shared" si="133"/>
        <v>music</v>
      </c>
      <c r="R1703" s="3" t="str">
        <f t="shared" si="134"/>
        <v>faith</v>
      </c>
      <c r="S1703" s="24">
        <f t="shared" si="135"/>
        <v>41989.664409722223</v>
      </c>
    </row>
    <row r="1704" spans="1:19" ht="46.8" x14ac:dyDescent="0.4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26">
        <f t="shared" si="131"/>
        <v>6.0606060606060606E-3</v>
      </c>
      <c r="P1704" s="3" t="s">
        <v>8293</v>
      </c>
      <c r="Q1704" s="3" t="str">
        <f t="shared" si="133"/>
        <v>music</v>
      </c>
      <c r="R1704" s="3" t="str">
        <f t="shared" si="134"/>
        <v>faith</v>
      </c>
      <c r="S1704" s="24">
        <f t="shared" si="135"/>
        <v>42063.869791666672</v>
      </c>
    </row>
    <row r="1705" spans="1:19" ht="117" x14ac:dyDescent="0.4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26">
        <f t="shared" si="131"/>
        <v>1.02</v>
      </c>
      <c r="P1705" s="3" t="s">
        <v>8293</v>
      </c>
      <c r="Q1705" s="3" t="str">
        <f t="shared" si="133"/>
        <v>music</v>
      </c>
      <c r="R1705" s="3" t="str">
        <f t="shared" si="134"/>
        <v>faith</v>
      </c>
      <c r="S1705" s="24">
        <f t="shared" si="135"/>
        <v>42187.281678240739</v>
      </c>
    </row>
    <row r="1706" spans="1:19" ht="93.6" x14ac:dyDescent="0.4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26">
        <f t="shared" si="131"/>
        <v>65.100000000000009</v>
      </c>
      <c r="P1706" s="3" t="s">
        <v>8293</v>
      </c>
      <c r="Q1706" s="3" t="str">
        <f t="shared" si="133"/>
        <v>music</v>
      </c>
      <c r="R1706" s="3" t="str">
        <f t="shared" si="134"/>
        <v>faith</v>
      </c>
      <c r="S1706" s="24">
        <f t="shared" si="135"/>
        <v>42021.139733796299</v>
      </c>
    </row>
    <row r="1707" spans="1:19" ht="93.6" x14ac:dyDescent="0.4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26">
        <f t="shared" si="131"/>
        <v>0</v>
      </c>
      <c r="P1707" s="3" t="s">
        <v>8293</v>
      </c>
      <c r="Q1707" s="3" t="str">
        <f t="shared" si="133"/>
        <v>music</v>
      </c>
      <c r="R1707" s="3" t="str">
        <f t="shared" si="134"/>
        <v>faith</v>
      </c>
      <c r="S1707" s="24">
        <f t="shared" si="135"/>
        <v>42245.016736111109</v>
      </c>
    </row>
    <row r="1708" spans="1:19" ht="117" x14ac:dyDescent="0.4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26">
        <f t="shared" si="131"/>
        <v>0</v>
      </c>
      <c r="P1708" s="3" t="s">
        <v>8293</v>
      </c>
      <c r="Q1708" s="3" t="str">
        <f t="shared" si="133"/>
        <v>music</v>
      </c>
      <c r="R1708" s="3" t="str">
        <f t="shared" si="134"/>
        <v>faith</v>
      </c>
      <c r="S1708" s="24">
        <f t="shared" si="135"/>
        <v>42179.306388888886</v>
      </c>
    </row>
    <row r="1709" spans="1:19" ht="117" x14ac:dyDescent="0.4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26">
        <f t="shared" si="131"/>
        <v>9.74</v>
      </c>
      <c r="P1709" s="3" t="s">
        <v>8293</v>
      </c>
      <c r="Q1709" s="3" t="str">
        <f t="shared" si="133"/>
        <v>music</v>
      </c>
      <c r="R1709" s="3" t="str">
        <f t="shared" si="134"/>
        <v>faith</v>
      </c>
      <c r="S1709" s="24">
        <f t="shared" si="135"/>
        <v>42427.721006944441</v>
      </c>
    </row>
    <row r="1710" spans="1:19" ht="117" x14ac:dyDescent="0.4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26">
        <f t="shared" si="131"/>
        <v>0</v>
      </c>
      <c r="P1710" s="3" t="s">
        <v>8293</v>
      </c>
      <c r="Q1710" s="3" t="str">
        <f t="shared" si="133"/>
        <v>music</v>
      </c>
      <c r="R1710" s="3" t="str">
        <f t="shared" si="134"/>
        <v>faith</v>
      </c>
      <c r="S1710" s="24">
        <f t="shared" si="135"/>
        <v>42451.866967592592</v>
      </c>
    </row>
    <row r="1711" spans="1:19" ht="93.6" x14ac:dyDescent="0.4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26">
        <f t="shared" si="131"/>
        <v>4.8571428571428568</v>
      </c>
      <c r="P1711" s="3" t="s">
        <v>8293</v>
      </c>
      <c r="Q1711" s="3" t="str">
        <f t="shared" si="133"/>
        <v>music</v>
      </c>
      <c r="R1711" s="3" t="str">
        <f t="shared" si="134"/>
        <v>faith</v>
      </c>
      <c r="S1711" s="24">
        <f t="shared" si="135"/>
        <v>41841.563819444447</v>
      </c>
    </row>
    <row r="1712" spans="1:19" ht="70.2" x14ac:dyDescent="0.4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26">
        <f t="shared" si="131"/>
        <v>0.67999999999999994</v>
      </c>
      <c r="P1712" s="3" t="s">
        <v>8293</v>
      </c>
      <c r="Q1712" s="3" t="str">
        <f t="shared" si="133"/>
        <v>music</v>
      </c>
      <c r="R1712" s="3" t="str">
        <f t="shared" si="134"/>
        <v>faith</v>
      </c>
      <c r="S1712" s="24">
        <f t="shared" si="135"/>
        <v>42341.591296296298</v>
      </c>
    </row>
    <row r="1713" spans="1:19" ht="140.4" x14ac:dyDescent="0.4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26">
        <f t="shared" si="131"/>
        <v>10.5</v>
      </c>
      <c r="P1713" s="3" t="s">
        <v>8293</v>
      </c>
      <c r="Q1713" s="3" t="str">
        <f t="shared" si="133"/>
        <v>music</v>
      </c>
      <c r="R1713" s="3" t="str">
        <f t="shared" si="134"/>
        <v>faith</v>
      </c>
      <c r="S1713" s="24">
        <f t="shared" si="135"/>
        <v>41852.646226851852</v>
      </c>
    </row>
    <row r="1714" spans="1:19" ht="140.4" x14ac:dyDescent="0.4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26">
        <f t="shared" si="131"/>
        <v>0</v>
      </c>
      <c r="P1714" s="3" t="s">
        <v>8293</v>
      </c>
      <c r="Q1714" s="3" t="str">
        <f t="shared" si="133"/>
        <v>music</v>
      </c>
      <c r="R1714" s="3" t="str">
        <f t="shared" si="134"/>
        <v>faith</v>
      </c>
      <c r="S1714" s="24">
        <f t="shared" si="135"/>
        <v>42125.913807870369</v>
      </c>
    </row>
    <row r="1715" spans="1:19" ht="140.4" x14ac:dyDescent="0.4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26">
        <f t="shared" si="131"/>
        <v>1.6666666666666667</v>
      </c>
      <c r="P1715" s="3" t="s">
        <v>8293</v>
      </c>
      <c r="Q1715" s="3" t="str">
        <f t="shared" si="133"/>
        <v>music</v>
      </c>
      <c r="R1715" s="3" t="str">
        <f t="shared" si="134"/>
        <v>faith</v>
      </c>
      <c r="S1715" s="24">
        <f t="shared" si="135"/>
        <v>41887.801064814819</v>
      </c>
    </row>
    <row r="1716" spans="1:19" ht="140.4" x14ac:dyDescent="0.4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26">
        <f t="shared" si="131"/>
        <v>7.8680000000000003</v>
      </c>
      <c r="P1716" s="3" t="s">
        <v>8293</v>
      </c>
      <c r="Q1716" s="3" t="str">
        <f t="shared" si="133"/>
        <v>music</v>
      </c>
      <c r="R1716" s="3" t="str">
        <f t="shared" si="134"/>
        <v>faith</v>
      </c>
      <c r="S1716" s="24">
        <f t="shared" si="135"/>
        <v>42095.918530092589</v>
      </c>
    </row>
    <row r="1717" spans="1:19" ht="140.4" x14ac:dyDescent="0.4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26">
        <f t="shared" si="131"/>
        <v>0.22</v>
      </c>
      <c r="P1717" s="3" t="s">
        <v>8293</v>
      </c>
      <c r="Q1717" s="3" t="str">
        <f t="shared" si="133"/>
        <v>music</v>
      </c>
      <c r="R1717" s="3" t="str">
        <f t="shared" si="134"/>
        <v>faith</v>
      </c>
      <c r="S1717" s="24">
        <f t="shared" si="135"/>
        <v>42064.217418981483</v>
      </c>
    </row>
    <row r="1718" spans="1:19" ht="140.4" x14ac:dyDescent="0.4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26">
        <f t="shared" si="131"/>
        <v>7.5</v>
      </c>
      <c r="P1718" s="3" t="s">
        <v>8293</v>
      </c>
      <c r="Q1718" s="3" t="str">
        <f t="shared" si="133"/>
        <v>music</v>
      </c>
      <c r="R1718" s="3" t="str">
        <f t="shared" si="134"/>
        <v>faith</v>
      </c>
      <c r="S1718" s="24">
        <f t="shared" si="135"/>
        <v>42673.577534722222</v>
      </c>
    </row>
    <row r="1719" spans="1:19" ht="93.6" x14ac:dyDescent="0.4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26">
        <f t="shared" si="131"/>
        <v>42.725880551301685</v>
      </c>
      <c r="P1719" s="3" t="s">
        <v>8293</v>
      </c>
      <c r="Q1719" s="3" t="str">
        <f t="shared" si="133"/>
        <v>music</v>
      </c>
      <c r="R1719" s="3" t="str">
        <f t="shared" si="134"/>
        <v>faith</v>
      </c>
      <c r="S1719" s="24">
        <f t="shared" si="135"/>
        <v>42460.981921296298</v>
      </c>
    </row>
    <row r="1720" spans="1:19" x14ac:dyDescent="0.4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26">
        <f t="shared" si="131"/>
        <v>0.2142857142857143</v>
      </c>
      <c r="P1720" s="3" t="s">
        <v>8293</v>
      </c>
      <c r="Q1720" s="3" t="str">
        <f t="shared" si="133"/>
        <v>music</v>
      </c>
      <c r="R1720" s="3" t="str">
        <f t="shared" si="134"/>
        <v>faith</v>
      </c>
      <c r="S1720" s="24">
        <f t="shared" si="135"/>
        <v>42460.610520833332</v>
      </c>
    </row>
    <row r="1721" spans="1:19" ht="117" x14ac:dyDescent="0.4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26">
        <f t="shared" si="131"/>
        <v>0.87500000000000011</v>
      </c>
      <c r="P1721" s="3" t="s">
        <v>8293</v>
      </c>
      <c r="Q1721" s="3" t="str">
        <f t="shared" si="133"/>
        <v>music</v>
      </c>
      <c r="R1721" s="3" t="str">
        <f t="shared" si="134"/>
        <v>faith</v>
      </c>
      <c r="S1721" s="24">
        <f t="shared" si="135"/>
        <v>41869.534618055557</v>
      </c>
    </row>
    <row r="1722" spans="1:19" ht="117" x14ac:dyDescent="0.4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26">
        <f t="shared" si="131"/>
        <v>5.625</v>
      </c>
      <c r="P1722" s="3" t="s">
        <v>8293</v>
      </c>
      <c r="Q1722" s="3" t="str">
        <f t="shared" si="133"/>
        <v>music</v>
      </c>
      <c r="R1722" s="3" t="str">
        <f t="shared" si="134"/>
        <v>faith</v>
      </c>
      <c r="S1722" s="24">
        <f t="shared" si="135"/>
        <v>41922.783229166671</v>
      </c>
    </row>
    <row r="1723" spans="1:19" ht="117" x14ac:dyDescent="0.4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26">
        <f t="shared" si="131"/>
        <v>0</v>
      </c>
      <c r="P1723" s="3" t="s">
        <v>8293</v>
      </c>
      <c r="Q1723" s="3" t="str">
        <f t="shared" si="133"/>
        <v>music</v>
      </c>
      <c r="R1723" s="3" t="str">
        <f t="shared" si="134"/>
        <v>faith</v>
      </c>
      <c r="S1723" s="24">
        <f t="shared" si="135"/>
        <v>42319.461377314816</v>
      </c>
    </row>
    <row r="1724" spans="1:19" ht="117" x14ac:dyDescent="0.4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26">
        <f t="shared" si="131"/>
        <v>3.4722222222222224E-2</v>
      </c>
      <c r="P1724" s="3" t="s">
        <v>8293</v>
      </c>
      <c r="Q1724" s="3" t="str">
        <f t="shared" si="133"/>
        <v>music</v>
      </c>
      <c r="R1724" s="3" t="str">
        <f t="shared" si="134"/>
        <v>faith</v>
      </c>
      <c r="S1724" s="24">
        <f t="shared" si="135"/>
        <v>42425.960983796293</v>
      </c>
    </row>
    <row r="1725" spans="1:19" ht="140.4" x14ac:dyDescent="0.4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26">
        <f t="shared" si="131"/>
        <v>6.5</v>
      </c>
      <c r="P1725" s="3" t="s">
        <v>8293</v>
      </c>
      <c r="Q1725" s="3" t="str">
        <f t="shared" si="133"/>
        <v>music</v>
      </c>
      <c r="R1725" s="3" t="str">
        <f t="shared" si="134"/>
        <v>faith</v>
      </c>
      <c r="S1725" s="24">
        <f t="shared" si="135"/>
        <v>42129.82540509259</v>
      </c>
    </row>
    <row r="1726" spans="1:19" ht="140.4" x14ac:dyDescent="0.4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26">
        <f t="shared" si="131"/>
        <v>0.58333333333333337</v>
      </c>
      <c r="P1726" s="3" t="s">
        <v>8293</v>
      </c>
      <c r="Q1726" s="3" t="str">
        <f t="shared" si="133"/>
        <v>music</v>
      </c>
      <c r="R1726" s="3" t="str">
        <f t="shared" si="134"/>
        <v>faith</v>
      </c>
      <c r="S1726" s="24">
        <f t="shared" si="135"/>
        <v>41912.932430555556</v>
      </c>
    </row>
    <row r="1727" spans="1:19" ht="117" x14ac:dyDescent="0.4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26">
        <f t="shared" si="131"/>
        <v>10.181818181818182</v>
      </c>
      <c r="P1727" s="3" t="s">
        <v>8293</v>
      </c>
      <c r="Q1727" s="3" t="str">
        <f t="shared" si="133"/>
        <v>music</v>
      </c>
      <c r="R1727" s="3" t="str">
        <f t="shared" si="134"/>
        <v>faith</v>
      </c>
      <c r="S1727" s="24">
        <f t="shared" si="135"/>
        <v>41845.968159722222</v>
      </c>
    </row>
    <row r="1728" spans="1:19" ht="93.6" x14ac:dyDescent="0.4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26">
        <f t="shared" si="131"/>
        <v>33.784615384615385</v>
      </c>
      <c r="P1728" s="3" t="s">
        <v>8293</v>
      </c>
      <c r="Q1728" s="3" t="str">
        <f t="shared" si="133"/>
        <v>music</v>
      </c>
      <c r="R1728" s="3" t="str">
        <f t="shared" si="134"/>
        <v>faith</v>
      </c>
      <c r="S1728" s="24">
        <f t="shared" si="135"/>
        <v>41788.919722222221</v>
      </c>
    </row>
    <row r="1729" spans="1:19" ht="117" x14ac:dyDescent="0.4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26">
        <f t="shared" si="131"/>
        <v>3.3333333333333333E-2</v>
      </c>
      <c r="P1729" s="3" t="s">
        <v>8293</v>
      </c>
      <c r="Q1729" s="3" t="str">
        <f t="shared" si="133"/>
        <v>music</v>
      </c>
      <c r="R1729" s="3" t="str">
        <f t="shared" si="134"/>
        <v>faith</v>
      </c>
      <c r="S1729" s="24">
        <f t="shared" si="135"/>
        <v>42044.927974537037</v>
      </c>
    </row>
    <row r="1730" spans="1:19" ht="117" x14ac:dyDescent="0.4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26">
        <f t="shared" ref="N1730:N1793" si="136">E1730/D1730*100</f>
        <v>68.400000000000006</v>
      </c>
      <c r="P1730" s="3" t="s">
        <v>8293</v>
      </c>
      <c r="Q1730" s="3" t="str">
        <f t="shared" si="133"/>
        <v>music</v>
      </c>
      <c r="R1730" s="3" t="str">
        <f t="shared" si="134"/>
        <v>faith</v>
      </c>
      <c r="S1730" s="24">
        <f t="shared" si="135"/>
        <v>42268.625856481478</v>
      </c>
    </row>
    <row r="1731" spans="1:19" ht="117" x14ac:dyDescent="0.4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26">
        <f t="shared" si="136"/>
        <v>0</v>
      </c>
      <c r="P1731" s="3" t="s">
        <v>8293</v>
      </c>
      <c r="Q1731" s="3" t="str">
        <f t="shared" ref="Q1731:Q1794" si="137">LEFT(P:P,SEARCH("/",P:P,1)-1)</f>
        <v>music</v>
      </c>
      <c r="R1731" s="3" t="str">
        <f t="shared" ref="R1731:R1794" si="138">RIGHT(P:P, LEN(P:P) - FIND("/", P:P))</f>
        <v>faith</v>
      </c>
      <c r="S1731" s="24">
        <f t="shared" ref="S1731:S1794" si="139">(J1731/86400) +25569</f>
        <v>42471.052152777775</v>
      </c>
    </row>
    <row r="1732" spans="1:19" ht="117" x14ac:dyDescent="0.4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26">
        <f t="shared" si="136"/>
        <v>0</v>
      </c>
      <c r="P1732" s="3" t="s">
        <v>8293</v>
      </c>
      <c r="Q1732" s="3" t="str">
        <f t="shared" si="137"/>
        <v>music</v>
      </c>
      <c r="R1732" s="3" t="str">
        <f t="shared" si="138"/>
        <v>faith</v>
      </c>
      <c r="S1732" s="24">
        <f t="shared" si="139"/>
        <v>42272.087766203702</v>
      </c>
    </row>
    <row r="1733" spans="1:19" ht="70.2" x14ac:dyDescent="0.4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26">
        <f t="shared" si="136"/>
        <v>0</v>
      </c>
      <c r="P1733" s="3" t="s">
        <v>8293</v>
      </c>
      <c r="Q1733" s="3" t="str">
        <f t="shared" si="137"/>
        <v>music</v>
      </c>
      <c r="R1733" s="3" t="str">
        <f t="shared" si="138"/>
        <v>faith</v>
      </c>
      <c r="S1733" s="24">
        <f t="shared" si="139"/>
        <v>42152.906851851847</v>
      </c>
    </row>
    <row r="1734" spans="1:19" ht="117" x14ac:dyDescent="0.4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26">
        <f t="shared" si="136"/>
        <v>0</v>
      </c>
      <c r="P1734" s="3" t="s">
        <v>8293</v>
      </c>
      <c r="Q1734" s="3" t="str">
        <f t="shared" si="137"/>
        <v>music</v>
      </c>
      <c r="R1734" s="3" t="str">
        <f t="shared" si="138"/>
        <v>faith</v>
      </c>
      <c r="S1734" s="24">
        <f t="shared" si="139"/>
        <v>42325.683807870373</v>
      </c>
    </row>
    <row r="1735" spans="1:19" ht="163.80000000000001" x14ac:dyDescent="0.4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26">
        <f t="shared" si="136"/>
        <v>0</v>
      </c>
      <c r="P1735" s="3" t="s">
        <v>8293</v>
      </c>
      <c r="Q1735" s="3" t="str">
        <f t="shared" si="137"/>
        <v>music</v>
      </c>
      <c r="R1735" s="3" t="str">
        <f t="shared" si="138"/>
        <v>faith</v>
      </c>
      <c r="S1735" s="24">
        <f t="shared" si="139"/>
        <v>42614.675625000003</v>
      </c>
    </row>
    <row r="1736" spans="1:19" ht="117" x14ac:dyDescent="0.4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26">
        <f t="shared" si="136"/>
        <v>2.2222222222222223E-2</v>
      </c>
      <c r="P1736" s="3" t="s">
        <v>8293</v>
      </c>
      <c r="Q1736" s="3" t="str">
        <f t="shared" si="137"/>
        <v>music</v>
      </c>
      <c r="R1736" s="3" t="str">
        <f t="shared" si="138"/>
        <v>faith</v>
      </c>
      <c r="S1736" s="24">
        <f t="shared" si="139"/>
        <v>42102.036527777775</v>
      </c>
    </row>
    <row r="1737" spans="1:19" ht="117" x14ac:dyDescent="0.4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26">
        <f t="shared" si="136"/>
        <v>11</v>
      </c>
      <c r="P1737" s="3" t="s">
        <v>8293</v>
      </c>
      <c r="Q1737" s="3" t="str">
        <f t="shared" si="137"/>
        <v>music</v>
      </c>
      <c r="R1737" s="3" t="str">
        <f t="shared" si="138"/>
        <v>faith</v>
      </c>
      <c r="S1737" s="24">
        <f t="shared" si="139"/>
        <v>42559.81417824074</v>
      </c>
    </row>
    <row r="1738" spans="1:19" ht="93.6" x14ac:dyDescent="0.4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26">
        <f t="shared" si="136"/>
        <v>0.73333333333333328</v>
      </c>
      <c r="P1738" s="3" t="s">
        <v>8293</v>
      </c>
      <c r="Q1738" s="3" t="str">
        <f t="shared" si="137"/>
        <v>music</v>
      </c>
      <c r="R1738" s="3" t="str">
        <f t="shared" si="138"/>
        <v>faith</v>
      </c>
      <c r="S1738" s="24">
        <f t="shared" si="139"/>
        <v>42286.861493055556</v>
      </c>
    </row>
    <row r="1739" spans="1:19" ht="140.4" x14ac:dyDescent="0.4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26">
        <f t="shared" si="136"/>
        <v>21.25</v>
      </c>
      <c r="P1739" s="3" t="s">
        <v>8293</v>
      </c>
      <c r="Q1739" s="3" t="str">
        <f t="shared" si="137"/>
        <v>music</v>
      </c>
      <c r="R1739" s="3" t="str">
        <f t="shared" si="138"/>
        <v>faith</v>
      </c>
      <c r="S1739" s="24">
        <f t="shared" si="139"/>
        <v>42175.948981481481</v>
      </c>
    </row>
    <row r="1740" spans="1:19" ht="70.2" x14ac:dyDescent="0.4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26">
        <f t="shared" si="136"/>
        <v>0.4</v>
      </c>
      <c r="P1740" s="3" t="s">
        <v>8293</v>
      </c>
      <c r="Q1740" s="3" t="str">
        <f t="shared" si="137"/>
        <v>music</v>
      </c>
      <c r="R1740" s="3" t="str">
        <f t="shared" si="138"/>
        <v>faith</v>
      </c>
      <c r="S1740" s="24">
        <f t="shared" si="139"/>
        <v>41884.874328703707</v>
      </c>
    </row>
    <row r="1741" spans="1:19" ht="117" x14ac:dyDescent="0.4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26">
        <f t="shared" si="136"/>
        <v>0.1</v>
      </c>
      <c r="P1741" s="3" t="s">
        <v>8293</v>
      </c>
      <c r="Q1741" s="3" t="str">
        <f t="shared" si="137"/>
        <v>music</v>
      </c>
      <c r="R1741" s="3" t="str">
        <f t="shared" si="138"/>
        <v>faith</v>
      </c>
      <c r="S1741" s="24">
        <f t="shared" si="139"/>
        <v>42435.874212962968</v>
      </c>
    </row>
    <row r="1742" spans="1:19" ht="117" x14ac:dyDescent="0.4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26">
        <f t="shared" si="136"/>
        <v>0</v>
      </c>
      <c r="P1742" s="3" t="s">
        <v>8293</v>
      </c>
      <c r="Q1742" s="3" t="str">
        <f t="shared" si="137"/>
        <v>music</v>
      </c>
      <c r="R1742" s="3" t="str">
        <f t="shared" si="138"/>
        <v>faith</v>
      </c>
      <c r="S1742" s="24">
        <f t="shared" si="139"/>
        <v>42171.817384259259</v>
      </c>
    </row>
    <row r="1743" spans="1:19" ht="70.2" x14ac:dyDescent="0.4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26">
        <f t="shared" si="136"/>
        <v>110.83333333333334</v>
      </c>
      <c r="O1743" s="3">
        <f t="shared" ref="O1743:O1765" si="140">E1743/L1743</f>
        <v>25.576923076923077</v>
      </c>
      <c r="P1743" s="3" t="s">
        <v>8285</v>
      </c>
      <c r="Q1743" s="3" t="str">
        <f t="shared" si="137"/>
        <v>photography</v>
      </c>
      <c r="R1743" s="3" t="str">
        <f t="shared" si="138"/>
        <v>photobooks</v>
      </c>
      <c r="S1743" s="24">
        <f t="shared" si="139"/>
        <v>42120.628136574072</v>
      </c>
    </row>
    <row r="1744" spans="1:19" ht="140.4" x14ac:dyDescent="0.4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26">
        <f t="shared" si="136"/>
        <v>108.74999999999999</v>
      </c>
      <c r="O1744" s="3">
        <f t="shared" si="140"/>
        <v>63.970588235294116</v>
      </c>
      <c r="P1744" s="3" t="s">
        <v>8285</v>
      </c>
      <c r="Q1744" s="3" t="str">
        <f t="shared" si="137"/>
        <v>photography</v>
      </c>
      <c r="R1744" s="3" t="str">
        <f t="shared" si="138"/>
        <v>photobooks</v>
      </c>
      <c r="S1744" s="24">
        <f t="shared" si="139"/>
        <v>42710.876967592594</v>
      </c>
    </row>
    <row r="1745" spans="1:19" ht="117" x14ac:dyDescent="0.4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26">
        <f t="shared" si="136"/>
        <v>100.41666666666667</v>
      </c>
      <c r="O1745" s="3">
        <f t="shared" si="140"/>
        <v>89.925373134328353</v>
      </c>
      <c r="P1745" s="3" t="s">
        <v>8285</v>
      </c>
      <c r="Q1745" s="3" t="str">
        <f t="shared" si="137"/>
        <v>photography</v>
      </c>
      <c r="R1745" s="3" t="str">
        <f t="shared" si="138"/>
        <v>photobooks</v>
      </c>
      <c r="S1745" s="24">
        <f t="shared" si="139"/>
        <v>42586.925636574073</v>
      </c>
    </row>
    <row r="1746" spans="1:19" ht="117" x14ac:dyDescent="0.4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26">
        <f t="shared" si="136"/>
        <v>118.45454545454545</v>
      </c>
      <c r="O1746" s="3">
        <f t="shared" si="140"/>
        <v>93.071428571428569</v>
      </c>
      <c r="P1746" s="3" t="s">
        <v>8285</v>
      </c>
      <c r="Q1746" s="3" t="str">
        <f t="shared" si="137"/>
        <v>photography</v>
      </c>
      <c r="R1746" s="3" t="str">
        <f t="shared" si="138"/>
        <v>photobooks</v>
      </c>
      <c r="S1746" s="24">
        <f t="shared" si="139"/>
        <v>42026.605057870373</v>
      </c>
    </row>
    <row r="1747" spans="1:19" ht="117" x14ac:dyDescent="0.4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26">
        <f t="shared" si="136"/>
        <v>114.01428571428571</v>
      </c>
      <c r="O1747" s="3">
        <f t="shared" si="140"/>
        <v>89.674157303370791</v>
      </c>
      <c r="P1747" s="3" t="s">
        <v>8285</v>
      </c>
      <c r="Q1747" s="3" t="str">
        <f t="shared" si="137"/>
        <v>photography</v>
      </c>
      <c r="R1747" s="3" t="str">
        <f t="shared" si="138"/>
        <v>photobooks</v>
      </c>
      <c r="S1747" s="24">
        <f t="shared" si="139"/>
        <v>42690.259699074071</v>
      </c>
    </row>
    <row r="1748" spans="1:19" ht="140.4" x14ac:dyDescent="0.4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26">
        <f t="shared" si="136"/>
        <v>148.10000000000002</v>
      </c>
      <c r="O1748" s="3">
        <f t="shared" si="140"/>
        <v>207.61682242990653</v>
      </c>
      <c r="P1748" s="3" t="s">
        <v>8285</v>
      </c>
      <c r="Q1748" s="3" t="str">
        <f t="shared" si="137"/>
        <v>photography</v>
      </c>
      <c r="R1748" s="3" t="str">
        <f t="shared" si="138"/>
        <v>photobooks</v>
      </c>
      <c r="S1748" s="24">
        <f t="shared" si="139"/>
        <v>42668.176701388889</v>
      </c>
    </row>
    <row r="1749" spans="1:19" ht="117" x14ac:dyDescent="0.4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26">
        <f t="shared" si="136"/>
        <v>104.95555555555556</v>
      </c>
      <c r="O1749" s="3">
        <f t="shared" si="140"/>
        <v>59.408805031446541</v>
      </c>
      <c r="P1749" s="3" t="s">
        <v>8285</v>
      </c>
      <c r="Q1749" s="3" t="str">
        <f t="shared" si="137"/>
        <v>photography</v>
      </c>
      <c r="R1749" s="3" t="str">
        <f t="shared" si="138"/>
        <v>photobooks</v>
      </c>
      <c r="S1749" s="24">
        <f t="shared" si="139"/>
        <v>42292.435532407406</v>
      </c>
    </row>
    <row r="1750" spans="1:19" ht="70.2" x14ac:dyDescent="0.4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26">
        <f t="shared" si="136"/>
        <v>129.94800000000001</v>
      </c>
      <c r="O1750" s="3">
        <f t="shared" si="140"/>
        <v>358.97237569060775</v>
      </c>
      <c r="P1750" s="3" t="s">
        <v>8285</v>
      </c>
      <c r="Q1750" s="3" t="str">
        <f t="shared" si="137"/>
        <v>photography</v>
      </c>
      <c r="R1750" s="3" t="str">
        <f t="shared" si="138"/>
        <v>photobooks</v>
      </c>
      <c r="S1750" s="24">
        <f t="shared" si="139"/>
        <v>42219.950729166667</v>
      </c>
    </row>
    <row r="1751" spans="1:19" ht="93.6" x14ac:dyDescent="0.4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26">
        <f t="shared" si="136"/>
        <v>123.48756218905473</v>
      </c>
      <c r="O1751" s="3">
        <f t="shared" si="140"/>
        <v>94.736641221374043</v>
      </c>
      <c r="P1751" s="3" t="s">
        <v>8285</v>
      </c>
      <c r="Q1751" s="3" t="str">
        <f t="shared" si="137"/>
        <v>photography</v>
      </c>
      <c r="R1751" s="3" t="str">
        <f t="shared" si="138"/>
        <v>photobooks</v>
      </c>
      <c r="S1751" s="24">
        <f t="shared" si="139"/>
        <v>42758.975937499999</v>
      </c>
    </row>
    <row r="1752" spans="1:19" ht="140.4" x14ac:dyDescent="0.4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26">
        <f t="shared" si="136"/>
        <v>201.62</v>
      </c>
      <c r="O1752" s="3">
        <f t="shared" si="140"/>
        <v>80.647999999999996</v>
      </c>
      <c r="P1752" s="3" t="s">
        <v>8285</v>
      </c>
      <c r="Q1752" s="3" t="str">
        <f t="shared" si="137"/>
        <v>photography</v>
      </c>
      <c r="R1752" s="3" t="str">
        <f t="shared" si="138"/>
        <v>photobooks</v>
      </c>
      <c r="S1752" s="24">
        <f t="shared" si="139"/>
        <v>42454.836851851855</v>
      </c>
    </row>
    <row r="1753" spans="1:19" ht="70.2" x14ac:dyDescent="0.4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26">
        <f t="shared" si="136"/>
        <v>102.89999999999999</v>
      </c>
      <c r="O1753" s="3">
        <f t="shared" si="140"/>
        <v>168.68852459016392</v>
      </c>
      <c r="P1753" s="3" t="s">
        <v>8285</v>
      </c>
      <c r="Q1753" s="3" t="str">
        <f t="shared" si="137"/>
        <v>photography</v>
      </c>
      <c r="R1753" s="3" t="str">
        <f t="shared" si="138"/>
        <v>photobooks</v>
      </c>
      <c r="S1753" s="24">
        <f t="shared" si="139"/>
        <v>42052.7815162037</v>
      </c>
    </row>
    <row r="1754" spans="1:19" ht="93.6" x14ac:dyDescent="0.4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26">
        <f t="shared" si="136"/>
        <v>260.16666666666663</v>
      </c>
      <c r="O1754" s="3">
        <f t="shared" si="140"/>
        <v>34.68888888888889</v>
      </c>
      <c r="P1754" s="3" t="s">
        <v>8285</v>
      </c>
      <c r="Q1754" s="3" t="str">
        <f t="shared" si="137"/>
        <v>photography</v>
      </c>
      <c r="R1754" s="3" t="str">
        <f t="shared" si="138"/>
        <v>photobooks</v>
      </c>
      <c r="S1754" s="24">
        <f t="shared" si="139"/>
        <v>42627.253263888888</v>
      </c>
    </row>
    <row r="1755" spans="1:19" ht="117" x14ac:dyDescent="0.4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26">
        <f t="shared" si="136"/>
        <v>108</v>
      </c>
      <c r="O1755" s="3">
        <f t="shared" si="140"/>
        <v>462.85714285714283</v>
      </c>
      <c r="P1755" s="3" t="s">
        <v>8285</v>
      </c>
      <c r="Q1755" s="3" t="str">
        <f t="shared" si="137"/>
        <v>photography</v>
      </c>
      <c r="R1755" s="3" t="str">
        <f t="shared" si="138"/>
        <v>photobooks</v>
      </c>
      <c r="S1755" s="24">
        <f t="shared" si="139"/>
        <v>42420.74962962963</v>
      </c>
    </row>
    <row r="1756" spans="1:19" ht="117" x14ac:dyDescent="0.4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26">
        <f t="shared" si="136"/>
        <v>110.52941176470587</v>
      </c>
      <c r="O1756" s="3">
        <f t="shared" si="140"/>
        <v>104.38888888888889</v>
      </c>
      <c r="P1756" s="3" t="s">
        <v>8285</v>
      </c>
      <c r="Q1756" s="3" t="str">
        <f t="shared" si="137"/>
        <v>photography</v>
      </c>
      <c r="R1756" s="3" t="str">
        <f t="shared" si="138"/>
        <v>photobooks</v>
      </c>
      <c r="S1756" s="24">
        <f t="shared" si="139"/>
        <v>42067.876770833333</v>
      </c>
    </row>
    <row r="1757" spans="1:19" ht="117" x14ac:dyDescent="0.4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26">
        <f t="shared" si="136"/>
        <v>120</v>
      </c>
      <c r="O1757" s="3">
        <f t="shared" si="140"/>
        <v>7.5</v>
      </c>
      <c r="P1757" s="3" t="s">
        <v>8285</v>
      </c>
      <c r="Q1757" s="3" t="str">
        <f t="shared" si="137"/>
        <v>photography</v>
      </c>
      <c r="R1757" s="3" t="str">
        <f t="shared" si="138"/>
        <v>photobooks</v>
      </c>
      <c r="S1757" s="24">
        <f t="shared" si="139"/>
        <v>42252.788900462961</v>
      </c>
    </row>
    <row r="1758" spans="1:19" ht="117" x14ac:dyDescent="0.4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26">
        <f t="shared" si="136"/>
        <v>102.82909090909091</v>
      </c>
      <c r="O1758" s="3">
        <f t="shared" si="140"/>
        <v>47.13</v>
      </c>
      <c r="P1758" s="3" t="s">
        <v>8285</v>
      </c>
      <c r="Q1758" s="3" t="str">
        <f t="shared" si="137"/>
        <v>photography</v>
      </c>
      <c r="R1758" s="3" t="str">
        <f t="shared" si="138"/>
        <v>photobooks</v>
      </c>
      <c r="S1758" s="24">
        <f t="shared" si="139"/>
        <v>42571.167465277773</v>
      </c>
    </row>
    <row r="1759" spans="1:19" ht="93.6" x14ac:dyDescent="0.4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26">
        <f t="shared" si="136"/>
        <v>115.99999999999999</v>
      </c>
      <c r="O1759" s="3">
        <f t="shared" si="140"/>
        <v>414.28571428571428</v>
      </c>
      <c r="P1759" s="3" t="s">
        <v>8285</v>
      </c>
      <c r="Q1759" s="3" t="str">
        <f t="shared" si="137"/>
        <v>photography</v>
      </c>
      <c r="R1759" s="3" t="str">
        <f t="shared" si="138"/>
        <v>photobooks</v>
      </c>
      <c r="S1759" s="24">
        <f t="shared" si="139"/>
        <v>42733.827349537038</v>
      </c>
    </row>
    <row r="1760" spans="1:19" ht="117" x14ac:dyDescent="0.4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26">
        <f t="shared" si="136"/>
        <v>114.7</v>
      </c>
      <c r="O1760" s="3">
        <f t="shared" si="140"/>
        <v>42.481481481481481</v>
      </c>
      <c r="P1760" s="3" t="s">
        <v>8285</v>
      </c>
      <c r="Q1760" s="3" t="str">
        <f t="shared" si="137"/>
        <v>photography</v>
      </c>
      <c r="R1760" s="3" t="str">
        <f t="shared" si="138"/>
        <v>photobooks</v>
      </c>
      <c r="S1760" s="24">
        <f t="shared" si="139"/>
        <v>42505.955925925926</v>
      </c>
    </row>
    <row r="1761" spans="1:19" ht="46.8" x14ac:dyDescent="0.4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26">
        <f t="shared" si="136"/>
        <v>106.60000000000001</v>
      </c>
      <c r="O1761" s="3">
        <f t="shared" si="140"/>
        <v>108.77551020408163</v>
      </c>
      <c r="P1761" s="3" t="s">
        <v>8285</v>
      </c>
      <c r="Q1761" s="3" t="str">
        <f t="shared" si="137"/>
        <v>photography</v>
      </c>
      <c r="R1761" s="3" t="str">
        <f t="shared" si="138"/>
        <v>photobooks</v>
      </c>
      <c r="S1761" s="24">
        <f t="shared" si="139"/>
        <v>42068.829039351855</v>
      </c>
    </row>
    <row r="1762" spans="1:19" ht="140.4" x14ac:dyDescent="0.4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26">
        <f t="shared" si="136"/>
        <v>165.44</v>
      </c>
      <c r="O1762" s="3">
        <f t="shared" si="140"/>
        <v>81.098039215686271</v>
      </c>
      <c r="P1762" s="3" t="s">
        <v>8285</v>
      </c>
      <c r="Q1762" s="3" t="str">
        <f t="shared" si="137"/>
        <v>photography</v>
      </c>
      <c r="R1762" s="3" t="str">
        <f t="shared" si="138"/>
        <v>photobooks</v>
      </c>
      <c r="S1762" s="24">
        <f t="shared" si="139"/>
        <v>42405.67260416667</v>
      </c>
    </row>
    <row r="1763" spans="1:19" ht="93.6" x14ac:dyDescent="0.4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26">
        <f t="shared" si="136"/>
        <v>155</v>
      </c>
      <c r="O1763" s="3">
        <f t="shared" si="140"/>
        <v>51.666666666666664</v>
      </c>
      <c r="P1763" s="3" t="s">
        <v>8285</v>
      </c>
      <c r="Q1763" s="3" t="str">
        <f t="shared" si="137"/>
        <v>photography</v>
      </c>
      <c r="R1763" s="3" t="str">
        <f t="shared" si="138"/>
        <v>photobooks</v>
      </c>
      <c r="S1763" s="24">
        <f t="shared" si="139"/>
        <v>42209.567824074074</v>
      </c>
    </row>
    <row r="1764" spans="1:19" ht="46.8" x14ac:dyDescent="0.4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26">
        <f t="shared" si="136"/>
        <v>885</v>
      </c>
      <c r="O1764" s="3">
        <f t="shared" si="140"/>
        <v>35.4</v>
      </c>
      <c r="P1764" s="3" t="s">
        <v>8285</v>
      </c>
      <c r="Q1764" s="3" t="str">
        <f t="shared" si="137"/>
        <v>photography</v>
      </c>
      <c r="R1764" s="3" t="str">
        <f t="shared" si="138"/>
        <v>photobooks</v>
      </c>
      <c r="S1764" s="24">
        <f t="shared" si="139"/>
        <v>42410.982002314813</v>
      </c>
    </row>
    <row r="1765" spans="1:19" ht="140.4" x14ac:dyDescent="0.4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26">
        <f t="shared" si="136"/>
        <v>101.90833333333333</v>
      </c>
      <c r="O1765" s="3">
        <f t="shared" si="140"/>
        <v>103.63559322033899</v>
      </c>
      <c r="P1765" s="3" t="s">
        <v>8285</v>
      </c>
      <c r="Q1765" s="3" t="str">
        <f t="shared" si="137"/>
        <v>photography</v>
      </c>
      <c r="R1765" s="3" t="str">
        <f t="shared" si="138"/>
        <v>photobooks</v>
      </c>
      <c r="S1765" s="24">
        <f t="shared" si="139"/>
        <v>42636.868518518517</v>
      </c>
    </row>
    <row r="1766" spans="1:19" ht="117" x14ac:dyDescent="0.4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26">
        <f t="shared" si="136"/>
        <v>19.600000000000001</v>
      </c>
      <c r="P1766" s="3" t="s">
        <v>8285</v>
      </c>
      <c r="Q1766" s="3" t="str">
        <f t="shared" si="137"/>
        <v>photography</v>
      </c>
      <c r="R1766" s="3" t="str">
        <f t="shared" si="138"/>
        <v>photobooks</v>
      </c>
      <c r="S1766" s="24">
        <f t="shared" si="139"/>
        <v>41825.485868055555</v>
      </c>
    </row>
    <row r="1767" spans="1:19" ht="117" x14ac:dyDescent="0.4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26">
        <f t="shared" si="136"/>
        <v>59.467839999999995</v>
      </c>
      <c r="P1767" s="3" t="s">
        <v>8285</v>
      </c>
      <c r="Q1767" s="3" t="str">
        <f t="shared" si="137"/>
        <v>photography</v>
      </c>
      <c r="R1767" s="3" t="str">
        <f t="shared" si="138"/>
        <v>photobooks</v>
      </c>
      <c r="S1767" s="24">
        <f t="shared" si="139"/>
        <v>41834.980462962965</v>
      </c>
    </row>
    <row r="1768" spans="1:19" ht="70.2" x14ac:dyDescent="0.4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26">
        <f t="shared" si="136"/>
        <v>0</v>
      </c>
      <c r="P1768" s="3" t="s">
        <v>8285</v>
      </c>
      <c r="Q1768" s="3" t="str">
        <f t="shared" si="137"/>
        <v>photography</v>
      </c>
      <c r="R1768" s="3" t="str">
        <f t="shared" si="138"/>
        <v>photobooks</v>
      </c>
      <c r="S1768" s="24">
        <f t="shared" si="139"/>
        <v>41855.859814814816</v>
      </c>
    </row>
    <row r="1769" spans="1:19" ht="93.6" x14ac:dyDescent="0.4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26">
        <f t="shared" si="136"/>
        <v>45.72</v>
      </c>
      <c r="P1769" s="3" t="s">
        <v>8285</v>
      </c>
      <c r="Q1769" s="3" t="str">
        <f t="shared" si="137"/>
        <v>photography</v>
      </c>
      <c r="R1769" s="3" t="str">
        <f t="shared" si="138"/>
        <v>photobooks</v>
      </c>
      <c r="S1769" s="24">
        <f t="shared" si="139"/>
        <v>41824.658379629633</v>
      </c>
    </row>
    <row r="1770" spans="1:19" ht="117" x14ac:dyDescent="0.4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26">
        <f t="shared" si="136"/>
        <v>3.74</v>
      </c>
      <c r="P1770" s="3" t="s">
        <v>8285</v>
      </c>
      <c r="Q1770" s="3" t="str">
        <f t="shared" si="137"/>
        <v>photography</v>
      </c>
      <c r="R1770" s="3" t="str">
        <f t="shared" si="138"/>
        <v>photobooks</v>
      </c>
      <c r="S1770" s="24">
        <f t="shared" si="139"/>
        <v>41849.560694444444</v>
      </c>
    </row>
    <row r="1771" spans="1:19" ht="117" x14ac:dyDescent="0.4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26">
        <f t="shared" si="136"/>
        <v>2.7025000000000001</v>
      </c>
      <c r="P1771" s="3" t="s">
        <v>8285</v>
      </c>
      <c r="Q1771" s="3" t="str">
        <f t="shared" si="137"/>
        <v>photography</v>
      </c>
      <c r="R1771" s="3" t="str">
        <f t="shared" si="138"/>
        <v>photobooks</v>
      </c>
      <c r="S1771" s="24">
        <f t="shared" si="139"/>
        <v>41987.818969907406</v>
      </c>
    </row>
    <row r="1772" spans="1:19" ht="117" x14ac:dyDescent="0.4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26">
        <f t="shared" si="136"/>
        <v>56.51428571428572</v>
      </c>
      <c r="P1772" s="3" t="s">
        <v>8285</v>
      </c>
      <c r="Q1772" s="3" t="str">
        <f t="shared" si="137"/>
        <v>photography</v>
      </c>
      <c r="R1772" s="3" t="str">
        <f t="shared" si="138"/>
        <v>photobooks</v>
      </c>
      <c r="S1772" s="24">
        <f t="shared" si="139"/>
        <v>41891.780023148152</v>
      </c>
    </row>
    <row r="1773" spans="1:19" ht="140.4" x14ac:dyDescent="0.4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26">
        <f t="shared" si="136"/>
        <v>21.30952380952381</v>
      </c>
      <c r="P1773" s="3" t="s">
        <v>8285</v>
      </c>
      <c r="Q1773" s="3" t="str">
        <f t="shared" si="137"/>
        <v>photography</v>
      </c>
      <c r="R1773" s="3" t="str">
        <f t="shared" si="138"/>
        <v>photobooks</v>
      </c>
      <c r="S1773" s="24">
        <f t="shared" si="139"/>
        <v>41905.979629629626</v>
      </c>
    </row>
    <row r="1774" spans="1:19" ht="93.6" x14ac:dyDescent="0.4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26">
        <f t="shared" si="136"/>
        <v>15.6</v>
      </c>
      <c r="P1774" s="3" t="s">
        <v>8285</v>
      </c>
      <c r="Q1774" s="3" t="str">
        <f t="shared" si="137"/>
        <v>photography</v>
      </c>
      <c r="R1774" s="3" t="str">
        <f t="shared" si="138"/>
        <v>photobooks</v>
      </c>
      <c r="S1774" s="24">
        <f t="shared" si="139"/>
        <v>41766.718009259261</v>
      </c>
    </row>
    <row r="1775" spans="1:19" ht="117" x14ac:dyDescent="0.4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26">
        <f t="shared" si="136"/>
        <v>6.2566666666666677</v>
      </c>
      <c r="P1775" s="3" t="s">
        <v>8285</v>
      </c>
      <c r="Q1775" s="3" t="str">
        <f t="shared" si="137"/>
        <v>photography</v>
      </c>
      <c r="R1775" s="3" t="str">
        <f t="shared" si="138"/>
        <v>photobooks</v>
      </c>
      <c r="S1775" s="24">
        <f t="shared" si="139"/>
        <v>41978.760393518518</v>
      </c>
    </row>
    <row r="1776" spans="1:19" ht="117" x14ac:dyDescent="0.4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26">
        <f t="shared" si="136"/>
        <v>45.92</v>
      </c>
      <c r="P1776" s="3" t="s">
        <v>8285</v>
      </c>
      <c r="Q1776" s="3" t="str">
        <f t="shared" si="137"/>
        <v>photography</v>
      </c>
      <c r="R1776" s="3" t="str">
        <f t="shared" si="138"/>
        <v>photobooks</v>
      </c>
      <c r="S1776" s="24">
        <f t="shared" si="139"/>
        <v>41930.218657407408</v>
      </c>
    </row>
    <row r="1777" spans="1:19" ht="117" x14ac:dyDescent="0.4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26">
        <f t="shared" si="136"/>
        <v>65.101538461538468</v>
      </c>
      <c r="P1777" s="3" t="s">
        <v>8285</v>
      </c>
      <c r="Q1777" s="3" t="str">
        <f t="shared" si="137"/>
        <v>photography</v>
      </c>
      <c r="R1777" s="3" t="str">
        <f t="shared" si="138"/>
        <v>photobooks</v>
      </c>
      <c r="S1777" s="24">
        <f t="shared" si="139"/>
        <v>41891.976388888885</v>
      </c>
    </row>
    <row r="1778" spans="1:19" ht="117" x14ac:dyDescent="0.4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26">
        <f t="shared" si="136"/>
        <v>6.7</v>
      </c>
      <c r="P1778" s="3" t="s">
        <v>8285</v>
      </c>
      <c r="Q1778" s="3" t="str">
        <f t="shared" si="137"/>
        <v>photography</v>
      </c>
      <c r="R1778" s="3" t="str">
        <f t="shared" si="138"/>
        <v>photobooks</v>
      </c>
      <c r="S1778" s="24">
        <f t="shared" si="139"/>
        <v>41905.95684027778</v>
      </c>
    </row>
    <row r="1779" spans="1:19" ht="117" x14ac:dyDescent="0.4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26">
        <f t="shared" si="136"/>
        <v>13.5625</v>
      </c>
      <c r="P1779" s="3" t="s">
        <v>8285</v>
      </c>
      <c r="Q1779" s="3" t="str">
        <f t="shared" si="137"/>
        <v>photography</v>
      </c>
      <c r="R1779" s="3" t="str">
        <f t="shared" si="138"/>
        <v>photobooks</v>
      </c>
      <c r="S1779" s="24">
        <f t="shared" si="139"/>
        <v>42025.357094907406</v>
      </c>
    </row>
    <row r="1780" spans="1:19" ht="117" x14ac:dyDescent="0.4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26">
        <f t="shared" si="136"/>
        <v>1.9900000000000002</v>
      </c>
      <c r="P1780" s="3" t="s">
        <v>8285</v>
      </c>
      <c r="Q1780" s="3" t="str">
        <f t="shared" si="137"/>
        <v>photography</v>
      </c>
      <c r="R1780" s="3" t="str">
        <f t="shared" si="138"/>
        <v>photobooks</v>
      </c>
      <c r="S1780" s="24">
        <f t="shared" si="139"/>
        <v>42045.86336805555</v>
      </c>
    </row>
    <row r="1781" spans="1:19" ht="117" x14ac:dyDescent="0.4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26">
        <f t="shared" si="136"/>
        <v>36.236363636363642</v>
      </c>
      <c r="P1781" s="3" t="s">
        <v>8285</v>
      </c>
      <c r="Q1781" s="3" t="str">
        <f t="shared" si="137"/>
        <v>photography</v>
      </c>
      <c r="R1781" s="3" t="str">
        <f t="shared" si="138"/>
        <v>photobooks</v>
      </c>
      <c r="S1781" s="24">
        <f t="shared" si="139"/>
        <v>42585.691898148143</v>
      </c>
    </row>
    <row r="1782" spans="1:19" ht="117" x14ac:dyDescent="0.4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26">
        <f t="shared" si="136"/>
        <v>39.743333333333339</v>
      </c>
      <c r="P1782" s="3" t="s">
        <v>8285</v>
      </c>
      <c r="Q1782" s="3" t="str">
        <f t="shared" si="137"/>
        <v>photography</v>
      </c>
      <c r="R1782" s="3" t="str">
        <f t="shared" si="138"/>
        <v>photobooks</v>
      </c>
      <c r="S1782" s="24">
        <f t="shared" si="139"/>
        <v>42493.600810185184</v>
      </c>
    </row>
    <row r="1783" spans="1:19" ht="140.4" x14ac:dyDescent="0.4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26">
        <f t="shared" si="136"/>
        <v>25.763636363636365</v>
      </c>
      <c r="P1783" s="3" t="s">
        <v>8285</v>
      </c>
      <c r="Q1783" s="3" t="str">
        <f t="shared" si="137"/>
        <v>photography</v>
      </c>
      <c r="R1783" s="3" t="str">
        <f t="shared" si="138"/>
        <v>photobooks</v>
      </c>
      <c r="S1783" s="24">
        <f t="shared" si="139"/>
        <v>42597.617418981477</v>
      </c>
    </row>
    <row r="1784" spans="1:19" ht="117" x14ac:dyDescent="0.4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26">
        <f t="shared" si="136"/>
        <v>15.491428571428573</v>
      </c>
      <c r="P1784" s="3" t="s">
        <v>8285</v>
      </c>
      <c r="Q1784" s="3" t="str">
        <f t="shared" si="137"/>
        <v>photography</v>
      </c>
      <c r="R1784" s="3" t="str">
        <f t="shared" si="138"/>
        <v>photobooks</v>
      </c>
      <c r="S1784" s="24">
        <f t="shared" si="139"/>
        <v>42388.575104166666</v>
      </c>
    </row>
    <row r="1785" spans="1:19" ht="117" x14ac:dyDescent="0.4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26">
        <f t="shared" si="136"/>
        <v>23.692499999999999</v>
      </c>
      <c r="P1785" s="3" t="s">
        <v>8285</v>
      </c>
      <c r="Q1785" s="3" t="str">
        <f t="shared" si="137"/>
        <v>photography</v>
      </c>
      <c r="R1785" s="3" t="str">
        <f t="shared" si="138"/>
        <v>photobooks</v>
      </c>
      <c r="S1785" s="24">
        <f t="shared" si="139"/>
        <v>42115.949976851851</v>
      </c>
    </row>
    <row r="1786" spans="1:19" ht="117" x14ac:dyDescent="0.4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26">
        <f t="shared" si="136"/>
        <v>39.76</v>
      </c>
      <c r="P1786" s="3" t="s">
        <v>8285</v>
      </c>
      <c r="Q1786" s="3" t="str">
        <f t="shared" si="137"/>
        <v>photography</v>
      </c>
      <c r="R1786" s="3" t="str">
        <f t="shared" si="138"/>
        <v>photobooks</v>
      </c>
      <c r="S1786" s="24">
        <f t="shared" si="139"/>
        <v>42003.655555555553</v>
      </c>
    </row>
    <row r="1787" spans="1:19" ht="93.6" x14ac:dyDescent="0.4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26">
        <f t="shared" si="136"/>
        <v>20.220833333333331</v>
      </c>
      <c r="P1787" s="3" t="s">
        <v>8285</v>
      </c>
      <c r="Q1787" s="3" t="str">
        <f t="shared" si="137"/>
        <v>photography</v>
      </c>
      <c r="R1787" s="3" t="str">
        <f t="shared" si="138"/>
        <v>photobooks</v>
      </c>
      <c r="S1787" s="24">
        <f t="shared" si="139"/>
        <v>41897.134895833333</v>
      </c>
    </row>
    <row r="1788" spans="1:19" ht="117" x14ac:dyDescent="0.4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26">
        <f t="shared" si="136"/>
        <v>47.631578947368418</v>
      </c>
      <c r="P1788" s="3" t="s">
        <v>8285</v>
      </c>
      <c r="Q1788" s="3" t="str">
        <f t="shared" si="137"/>
        <v>photography</v>
      </c>
      <c r="R1788" s="3" t="str">
        <f t="shared" si="138"/>
        <v>photobooks</v>
      </c>
      <c r="S1788" s="24">
        <f t="shared" si="139"/>
        <v>41958.550659722227</v>
      </c>
    </row>
    <row r="1789" spans="1:19" ht="93.6" x14ac:dyDescent="0.4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26">
        <f t="shared" si="136"/>
        <v>15.329999999999998</v>
      </c>
      <c r="P1789" s="3" t="s">
        <v>8285</v>
      </c>
      <c r="Q1789" s="3" t="str">
        <f t="shared" si="137"/>
        <v>photography</v>
      </c>
      <c r="R1789" s="3" t="str">
        <f t="shared" si="138"/>
        <v>photobooks</v>
      </c>
      <c r="S1789" s="24">
        <f t="shared" si="139"/>
        <v>42068.65552083333</v>
      </c>
    </row>
    <row r="1790" spans="1:19" ht="93.6" x14ac:dyDescent="0.4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26">
        <f t="shared" si="136"/>
        <v>1.3818181818181818</v>
      </c>
      <c r="P1790" s="3" t="s">
        <v>8285</v>
      </c>
      <c r="Q1790" s="3" t="str">
        <f t="shared" si="137"/>
        <v>photography</v>
      </c>
      <c r="R1790" s="3" t="str">
        <f t="shared" si="138"/>
        <v>photobooks</v>
      </c>
      <c r="S1790" s="24">
        <f t="shared" si="139"/>
        <v>41913.94840277778</v>
      </c>
    </row>
    <row r="1791" spans="1:19" ht="117" x14ac:dyDescent="0.4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26">
        <f t="shared" si="136"/>
        <v>0.5</v>
      </c>
      <c r="P1791" s="3" t="s">
        <v>8285</v>
      </c>
      <c r="Q1791" s="3" t="str">
        <f t="shared" si="137"/>
        <v>photography</v>
      </c>
      <c r="R1791" s="3" t="str">
        <f t="shared" si="138"/>
        <v>photobooks</v>
      </c>
      <c r="S1791" s="24">
        <f t="shared" si="139"/>
        <v>41956.250034722223</v>
      </c>
    </row>
    <row r="1792" spans="1:19" ht="93.6" x14ac:dyDescent="0.4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26">
        <f t="shared" si="136"/>
        <v>4.957575757575758</v>
      </c>
      <c r="P1792" s="3" t="s">
        <v>8285</v>
      </c>
      <c r="Q1792" s="3" t="str">
        <f t="shared" si="137"/>
        <v>photography</v>
      </c>
      <c r="R1792" s="3" t="str">
        <f t="shared" si="138"/>
        <v>photobooks</v>
      </c>
      <c r="S1792" s="24">
        <f t="shared" si="139"/>
        <v>42010.674513888887</v>
      </c>
    </row>
    <row r="1793" spans="1:19" ht="93.6" x14ac:dyDescent="0.4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26">
        <f t="shared" si="136"/>
        <v>3.5666666666666664</v>
      </c>
      <c r="P1793" s="3" t="s">
        <v>8285</v>
      </c>
      <c r="Q1793" s="3" t="str">
        <f t="shared" si="137"/>
        <v>photography</v>
      </c>
      <c r="R1793" s="3" t="str">
        <f t="shared" si="138"/>
        <v>photobooks</v>
      </c>
      <c r="S1793" s="24">
        <f t="shared" si="139"/>
        <v>41973.740335648152</v>
      </c>
    </row>
    <row r="1794" spans="1:19" ht="93.6" x14ac:dyDescent="0.4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26">
        <f t="shared" ref="N1794:N1857" si="141">E1794/D1794*100</f>
        <v>61.124000000000002</v>
      </c>
      <c r="P1794" s="3" t="s">
        <v>8285</v>
      </c>
      <c r="Q1794" s="3" t="str">
        <f t="shared" si="137"/>
        <v>photography</v>
      </c>
      <c r="R1794" s="3" t="str">
        <f t="shared" si="138"/>
        <v>photobooks</v>
      </c>
      <c r="S1794" s="24">
        <f t="shared" si="139"/>
        <v>42189.031041666662</v>
      </c>
    </row>
    <row r="1795" spans="1:19" ht="117" x14ac:dyDescent="0.4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26">
        <f t="shared" si="141"/>
        <v>1.3333333333333335</v>
      </c>
      <c r="P1795" s="3" t="s">
        <v>8285</v>
      </c>
      <c r="Q1795" s="3" t="str">
        <f t="shared" ref="Q1795:Q1858" si="142">LEFT(P:P,SEARCH("/",P:P,1)-1)</f>
        <v>photography</v>
      </c>
      <c r="R1795" s="3" t="str">
        <f t="shared" ref="R1795:R1858" si="143">RIGHT(P:P, LEN(P:P) - FIND("/", P:P))</f>
        <v>photobooks</v>
      </c>
      <c r="S1795" s="24">
        <f t="shared" ref="S1795:S1858" si="144">(J1795/86400) +25569</f>
        <v>41940.891666666663</v>
      </c>
    </row>
    <row r="1796" spans="1:19" ht="140.4" x14ac:dyDescent="0.4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26">
        <f t="shared" si="141"/>
        <v>11.077777777777778</v>
      </c>
      <c r="P1796" s="3" t="s">
        <v>8285</v>
      </c>
      <c r="Q1796" s="3" t="str">
        <f t="shared" si="142"/>
        <v>photography</v>
      </c>
      <c r="R1796" s="3" t="str">
        <f t="shared" si="143"/>
        <v>photobooks</v>
      </c>
      <c r="S1796" s="24">
        <f t="shared" si="144"/>
        <v>42011.551180555558</v>
      </c>
    </row>
    <row r="1797" spans="1:19" ht="117" x14ac:dyDescent="0.4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26">
        <f t="shared" si="141"/>
        <v>38.735714285714288</v>
      </c>
      <c r="P1797" s="3" t="s">
        <v>8285</v>
      </c>
      <c r="Q1797" s="3" t="str">
        <f t="shared" si="142"/>
        <v>photography</v>
      </c>
      <c r="R1797" s="3" t="str">
        <f t="shared" si="143"/>
        <v>photobooks</v>
      </c>
      <c r="S1797" s="24">
        <f t="shared" si="144"/>
        <v>42628.288668981477</v>
      </c>
    </row>
    <row r="1798" spans="1:19" ht="117" x14ac:dyDescent="0.4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26">
        <f t="shared" si="141"/>
        <v>22.05263157894737</v>
      </c>
      <c r="P1798" s="3" t="s">
        <v>8285</v>
      </c>
      <c r="Q1798" s="3" t="str">
        <f t="shared" si="142"/>
        <v>photography</v>
      </c>
      <c r="R1798" s="3" t="str">
        <f t="shared" si="143"/>
        <v>photobooks</v>
      </c>
      <c r="S1798" s="24">
        <f t="shared" si="144"/>
        <v>42515.439421296294</v>
      </c>
    </row>
    <row r="1799" spans="1:19" ht="117" x14ac:dyDescent="0.4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26">
        <f t="shared" si="141"/>
        <v>67.55</v>
      </c>
      <c r="P1799" s="3" t="s">
        <v>8285</v>
      </c>
      <c r="Q1799" s="3" t="str">
        <f t="shared" si="142"/>
        <v>photography</v>
      </c>
      <c r="R1799" s="3" t="str">
        <f t="shared" si="143"/>
        <v>photobooks</v>
      </c>
      <c r="S1799" s="24">
        <f t="shared" si="144"/>
        <v>42689.56931712963</v>
      </c>
    </row>
    <row r="1800" spans="1:19" ht="117" x14ac:dyDescent="0.4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26">
        <f t="shared" si="141"/>
        <v>13.637499999999999</v>
      </c>
      <c r="P1800" s="3" t="s">
        <v>8285</v>
      </c>
      <c r="Q1800" s="3" t="str">
        <f t="shared" si="142"/>
        <v>photography</v>
      </c>
      <c r="R1800" s="3" t="str">
        <f t="shared" si="143"/>
        <v>photobooks</v>
      </c>
      <c r="S1800" s="24">
        <f t="shared" si="144"/>
        <v>42344.32677083333</v>
      </c>
    </row>
    <row r="1801" spans="1:19" ht="70.2" x14ac:dyDescent="0.4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26">
        <f t="shared" si="141"/>
        <v>1.7457500000000001</v>
      </c>
      <c r="P1801" s="3" t="s">
        <v>8285</v>
      </c>
      <c r="Q1801" s="3" t="str">
        <f t="shared" si="142"/>
        <v>photography</v>
      </c>
      <c r="R1801" s="3" t="str">
        <f t="shared" si="143"/>
        <v>photobooks</v>
      </c>
      <c r="S1801" s="24">
        <f t="shared" si="144"/>
        <v>41934.842685185184</v>
      </c>
    </row>
    <row r="1802" spans="1:19" ht="117" x14ac:dyDescent="0.4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26">
        <f t="shared" si="141"/>
        <v>20.44963251188932</v>
      </c>
      <c r="P1802" s="3" t="s">
        <v>8285</v>
      </c>
      <c r="Q1802" s="3" t="str">
        <f t="shared" si="142"/>
        <v>photography</v>
      </c>
      <c r="R1802" s="3" t="str">
        <f t="shared" si="143"/>
        <v>photobooks</v>
      </c>
      <c r="S1802" s="24">
        <f t="shared" si="144"/>
        <v>42623.606134259258</v>
      </c>
    </row>
    <row r="1803" spans="1:19" ht="117" x14ac:dyDescent="0.4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26">
        <f t="shared" si="141"/>
        <v>13.852941176470587</v>
      </c>
      <c r="P1803" s="3" t="s">
        <v>8285</v>
      </c>
      <c r="Q1803" s="3" t="str">
        <f t="shared" si="142"/>
        <v>photography</v>
      </c>
      <c r="R1803" s="3" t="str">
        <f t="shared" si="143"/>
        <v>photobooks</v>
      </c>
      <c r="S1803" s="24">
        <f t="shared" si="144"/>
        <v>42321.660509259258</v>
      </c>
    </row>
    <row r="1804" spans="1:19" ht="93.6" x14ac:dyDescent="0.4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26">
        <f t="shared" si="141"/>
        <v>48.485714285714288</v>
      </c>
      <c r="P1804" s="3" t="s">
        <v>8285</v>
      </c>
      <c r="Q1804" s="3" t="str">
        <f t="shared" si="142"/>
        <v>photography</v>
      </c>
      <c r="R1804" s="3" t="str">
        <f t="shared" si="143"/>
        <v>photobooks</v>
      </c>
      <c r="S1804" s="24">
        <f t="shared" si="144"/>
        <v>42159.47256944445</v>
      </c>
    </row>
    <row r="1805" spans="1:19" ht="117" x14ac:dyDescent="0.4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26">
        <f t="shared" si="141"/>
        <v>30.8</v>
      </c>
      <c r="P1805" s="3" t="s">
        <v>8285</v>
      </c>
      <c r="Q1805" s="3" t="str">
        <f t="shared" si="142"/>
        <v>photography</v>
      </c>
      <c r="R1805" s="3" t="str">
        <f t="shared" si="143"/>
        <v>photobooks</v>
      </c>
      <c r="S1805" s="24">
        <f t="shared" si="144"/>
        <v>42018.071550925924</v>
      </c>
    </row>
    <row r="1806" spans="1:19" ht="117" x14ac:dyDescent="0.4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26">
        <f t="shared" si="141"/>
        <v>35.174193548387095</v>
      </c>
      <c r="P1806" s="3" t="s">
        <v>8285</v>
      </c>
      <c r="Q1806" s="3" t="str">
        <f t="shared" si="142"/>
        <v>photography</v>
      </c>
      <c r="R1806" s="3" t="str">
        <f t="shared" si="143"/>
        <v>photobooks</v>
      </c>
      <c r="S1806" s="24">
        <f t="shared" si="144"/>
        <v>42282.678287037037</v>
      </c>
    </row>
    <row r="1807" spans="1:19" ht="117" x14ac:dyDescent="0.4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26">
        <f t="shared" si="141"/>
        <v>36.404444444444444</v>
      </c>
      <c r="P1807" s="3" t="s">
        <v>8285</v>
      </c>
      <c r="Q1807" s="3" t="str">
        <f t="shared" si="142"/>
        <v>photography</v>
      </c>
      <c r="R1807" s="3" t="str">
        <f t="shared" si="143"/>
        <v>photobooks</v>
      </c>
      <c r="S1807" s="24">
        <f t="shared" si="144"/>
        <v>42247.803912037038</v>
      </c>
    </row>
    <row r="1808" spans="1:19" ht="117" x14ac:dyDescent="0.4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26">
        <f t="shared" si="141"/>
        <v>2.9550000000000001</v>
      </c>
      <c r="P1808" s="3" t="s">
        <v>8285</v>
      </c>
      <c r="Q1808" s="3" t="str">
        <f t="shared" si="142"/>
        <v>photography</v>
      </c>
      <c r="R1808" s="3" t="str">
        <f t="shared" si="143"/>
        <v>photobooks</v>
      </c>
      <c r="S1808" s="24">
        <f t="shared" si="144"/>
        <v>41877.638298611113</v>
      </c>
    </row>
    <row r="1809" spans="1:19" ht="70.2" x14ac:dyDescent="0.4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26">
        <f t="shared" si="141"/>
        <v>11.06</v>
      </c>
      <c r="P1809" s="3" t="s">
        <v>8285</v>
      </c>
      <c r="Q1809" s="3" t="str">
        <f t="shared" si="142"/>
        <v>photography</v>
      </c>
      <c r="R1809" s="3" t="str">
        <f t="shared" si="143"/>
        <v>photobooks</v>
      </c>
      <c r="S1809" s="24">
        <f t="shared" si="144"/>
        <v>41880.068437499998</v>
      </c>
    </row>
    <row r="1810" spans="1:19" ht="117" x14ac:dyDescent="0.4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26">
        <f t="shared" si="141"/>
        <v>41.407142857142858</v>
      </c>
      <c r="P1810" s="3" t="s">
        <v>8285</v>
      </c>
      <c r="Q1810" s="3" t="str">
        <f t="shared" si="142"/>
        <v>photography</v>
      </c>
      <c r="R1810" s="3" t="str">
        <f t="shared" si="143"/>
        <v>photobooks</v>
      </c>
      <c r="S1810" s="24">
        <f t="shared" si="144"/>
        <v>42742.680902777778</v>
      </c>
    </row>
    <row r="1811" spans="1:19" ht="117" x14ac:dyDescent="0.4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26">
        <f t="shared" si="141"/>
        <v>10.857142857142858</v>
      </c>
      <c r="P1811" s="3" t="s">
        <v>8285</v>
      </c>
      <c r="Q1811" s="3" t="str">
        <f t="shared" si="142"/>
        <v>photography</v>
      </c>
      <c r="R1811" s="3" t="str">
        <f t="shared" si="143"/>
        <v>photobooks</v>
      </c>
      <c r="S1811" s="24">
        <f t="shared" si="144"/>
        <v>42029.907858796301</v>
      </c>
    </row>
    <row r="1812" spans="1:19" ht="93.6" x14ac:dyDescent="0.4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26">
        <f t="shared" si="141"/>
        <v>3.3333333333333335</v>
      </c>
      <c r="P1812" s="3" t="s">
        <v>8285</v>
      </c>
      <c r="Q1812" s="3" t="str">
        <f t="shared" si="142"/>
        <v>photography</v>
      </c>
      <c r="R1812" s="3" t="str">
        <f t="shared" si="143"/>
        <v>photobooks</v>
      </c>
      <c r="S1812" s="24">
        <f t="shared" si="144"/>
        <v>41860.91002314815</v>
      </c>
    </row>
    <row r="1813" spans="1:19" ht="93.6" x14ac:dyDescent="0.4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26">
        <f t="shared" si="141"/>
        <v>7.407407407407407E-2</v>
      </c>
      <c r="P1813" s="3" t="s">
        <v>8285</v>
      </c>
      <c r="Q1813" s="3" t="str">
        <f t="shared" si="142"/>
        <v>photography</v>
      </c>
      <c r="R1813" s="3" t="str">
        <f t="shared" si="143"/>
        <v>photobooks</v>
      </c>
      <c r="S1813" s="24">
        <f t="shared" si="144"/>
        <v>41876.433680555558</v>
      </c>
    </row>
    <row r="1814" spans="1:19" ht="140.4" x14ac:dyDescent="0.4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26">
        <f t="shared" si="141"/>
        <v>13.307692307692307</v>
      </c>
      <c r="P1814" s="3" t="s">
        <v>8285</v>
      </c>
      <c r="Q1814" s="3" t="str">
        <f t="shared" si="142"/>
        <v>photography</v>
      </c>
      <c r="R1814" s="3" t="str">
        <f t="shared" si="143"/>
        <v>photobooks</v>
      </c>
      <c r="S1814" s="24">
        <f t="shared" si="144"/>
        <v>42524.318703703699</v>
      </c>
    </row>
    <row r="1815" spans="1:19" ht="117" x14ac:dyDescent="0.4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26">
        <f t="shared" si="141"/>
        <v>0</v>
      </c>
      <c r="P1815" s="3" t="s">
        <v>8285</v>
      </c>
      <c r="Q1815" s="3" t="str">
        <f t="shared" si="142"/>
        <v>photography</v>
      </c>
      <c r="R1815" s="3" t="str">
        <f t="shared" si="143"/>
        <v>photobooks</v>
      </c>
      <c r="S1815" s="24">
        <f t="shared" si="144"/>
        <v>41829.889027777775</v>
      </c>
    </row>
    <row r="1816" spans="1:19" ht="117" x14ac:dyDescent="0.4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26">
        <f t="shared" si="141"/>
        <v>49.183333333333337</v>
      </c>
      <c r="P1816" s="3" t="s">
        <v>8285</v>
      </c>
      <c r="Q1816" s="3" t="str">
        <f t="shared" si="142"/>
        <v>photography</v>
      </c>
      <c r="R1816" s="3" t="str">
        <f t="shared" si="143"/>
        <v>photobooks</v>
      </c>
      <c r="S1816" s="24">
        <f t="shared" si="144"/>
        <v>42033.314074074078</v>
      </c>
    </row>
    <row r="1817" spans="1:19" ht="117" x14ac:dyDescent="0.4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26">
        <f t="shared" si="141"/>
        <v>0</v>
      </c>
      <c r="P1817" s="3" t="s">
        <v>8285</v>
      </c>
      <c r="Q1817" s="3" t="str">
        <f t="shared" si="142"/>
        <v>photography</v>
      </c>
      <c r="R1817" s="3" t="str">
        <f t="shared" si="143"/>
        <v>photobooks</v>
      </c>
      <c r="S1817" s="24">
        <f t="shared" si="144"/>
        <v>42172.906678240739</v>
      </c>
    </row>
    <row r="1818" spans="1:19" ht="117" x14ac:dyDescent="0.4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26">
        <f t="shared" si="141"/>
        <v>2.036</v>
      </c>
      <c r="P1818" s="3" t="s">
        <v>8285</v>
      </c>
      <c r="Q1818" s="3" t="str">
        <f t="shared" si="142"/>
        <v>photography</v>
      </c>
      <c r="R1818" s="3" t="str">
        <f t="shared" si="143"/>
        <v>photobooks</v>
      </c>
      <c r="S1818" s="24">
        <f t="shared" si="144"/>
        <v>42548.876192129625</v>
      </c>
    </row>
    <row r="1819" spans="1:19" ht="93.6" x14ac:dyDescent="0.4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26">
        <f t="shared" si="141"/>
        <v>52.327777777777776</v>
      </c>
      <c r="P1819" s="3" t="s">
        <v>8285</v>
      </c>
      <c r="Q1819" s="3" t="str">
        <f t="shared" si="142"/>
        <v>photography</v>
      </c>
      <c r="R1819" s="3" t="str">
        <f t="shared" si="143"/>
        <v>photobooks</v>
      </c>
      <c r="S1819" s="24">
        <f t="shared" si="144"/>
        <v>42705.662118055552</v>
      </c>
    </row>
    <row r="1820" spans="1:19" ht="93.6" x14ac:dyDescent="0.4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26">
        <f t="shared" si="141"/>
        <v>0</v>
      </c>
      <c r="P1820" s="3" t="s">
        <v>8285</v>
      </c>
      <c r="Q1820" s="3" t="str">
        <f t="shared" si="142"/>
        <v>photography</v>
      </c>
      <c r="R1820" s="3" t="str">
        <f t="shared" si="143"/>
        <v>photobooks</v>
      </c>
      <c r="S1820" s="24">
        <f t="shared" si="144"/>
        <v>42067.234375</v>
      </c>
    </row>
    <row r="1821" spans="1:19" ht="117" x14ac:dyDescent="0.4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26">
        <f t="shared" si="141"/>
        <v>2.083333333333333</v>
      </c>
      <c r="P1821" s="3" t="s">
        <v>8285</v>
      </c>
      <c r="Q1821" s="3" t="str">
        <f t="shared" si="142"/>
        <v>photography</v>
      </c>
      <c r="R1821" s="3" t="str">
        <f t="shared" si="143"/>
        <v>photobooks</v>
      </c>
      <c r="S1821" s="24">
        <f t="shared" si="144"/>
        <v>41820.752268518518</v>
      </c>
    </row>
    <row r="1822" spans="1:19" ht="140.4" x14ac:dyDescent="0.4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26">
        <f t="shared" si="141"/>
        <v>6.565384615384616</v>
      </c>
      <c r="P1822" s="3" t="s">
        <v>8285</v>
      </c>
      <c r="Q1822" s="3" t="str">
        <f t="shared" si="142"/>
        <v>photography</v>
      </c>
      <c r="R1822" s="3" t="str">
        <f t="shared" si="143"/>
        <v>photobooks</v>
      </c>
      <c r="S1822" s="24">
        <f t="shared" si="144"/>
        <v>42065.084374999999</v>
      </c>
    </row>
    <row r="1823" spans="1:19" ht="117" x14ac:dyDescent="0.4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26">
        <f t="shared" si="141"/>
        <v>134.88999999999999</v>
      </c>
      <c r="O1823" s="3">
        <f t="shared" ref="O1823:O1862" si="145">E1823/L1823</f>
        <v>59.162280701754383</v>
      </c>
      <c r="P1823" s="3" t="s">
        <v>8276</v>
      </c>
      <c r="Q1823" s="3" t="str">
        <f t="shared" si="142"/>
        <v>music</v>
      </c>
      <c r="R1823" s="3" t="str">
        <f t="shared" si="143"/>
        <v>rock</v>
      </c>
      <c r="S1823" s="24">
        <f t="shared" si="144"/>
        <v>40926.319062499999</v>
      </c>
    </row>
    <row r="1824" spans="1:19" ht="93.6" x14ac:dyDescent="0.4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26">
        <f t="shared" si="141"/>
        <v>100</v>
      </c>
      <c r="O1824" s="3">
        <f t="shared" si="145"/>
        <v>27.272727272727273</v>
      </c>
      <c r="P1824" s="3" t="s">
        <v>8276</v>
      </c>
      <c r="Q1824" s="3" t="str">
        <f t="shared" si="142"/>
        <v>music</v>
      </c>
      <c r="R1824" s="3" t="str">
        <f t="shared" si="143"/>
        <v>rock</v>
      </c>
      <c r="S1824" s="24">
        <f t="shared" si="144"/>
        <v>41634.797013888892</v>
      </c>
    </row>
    <row r="1825" spans="1:19" ht="140.4" x14ac:dyDescent="0.4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26">
        <f t="shared" si="141"/>
        <v>115.85714285714286</v>
      </c>
      <c r="O1825" s="3">
        <f t="shared" si="145"/>
        <v>24.575757575757574</v>
      </c>
      <c r="P1825" s="3" t="s">
        <v>8276</v>
      </c>
      <c r="Q1825" s="3" t="str">
        <f t="shared" si="142"/>
        <v>music</v>
      </c>
      <c r="R1825" s="3" t="str">
        <f t="shared" si="143"/>
        <v>rock</v>
      </c>
      <c r="S1825" s="24">
        <f t="shared" si="144"/>
        <v>41176.684907407405</v>
      </c>
    </row>
    <row r="1826" spans="1:19" ht="46.8" x14ac:dyDescent="0.4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26">
        <f t="shared" si="141"/>
        <v>100.06666666666666</v>
      </c>
      <c r="O1826" s="3">
        <f t="shared" si="145"/>
        <v>75.05</v>
      </c>
      <c r="P1826" s="3" t="s">
        <v>8276</v>
      </c>
      <c r="Q1826" s="3" t="str">
        <f t="shared" si="142"/>
        <v>music</v>
      </c>
      <c r="R1826" s="3" t="str">
        <f t="shared" si="143"/>
        <v>rock</v>
      </c>
      <c r="S1826" s="24">
        <f t="shared" si="144"/>
        <v>41626.916284722218</v>
      </c>
    </row>
    <row r="1827" spans="1:19" ht="117" x14ac:dyDescent="0.4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26">
        <f t="shared" si="141"/>
        <v>105.05</v>
      </c>
      <c r="O1827" s="3">
        <f t="shared" si="145"/>
        <v>42.02</v>
      </c>
      <c r="P1827" s="3" t="s">
        <v>8276</v>
      </c>
      <c r="Q1827" s="3" t="str">
        <f t="shared" si="142"/>
        <v>music</v>
      </c>
      <c r="R1827" s="3" t="str">
        <f t="shared" si="143"/>
        <v>rock</v>
      </c>
      <c r="S1827" s="24">
        <f t="shared" si="144"/>
        <v>41443.83452546296</v>
      </c>
    </row>
    <row r="1828" spans="1:19" ht="46.8" x14ac:dyDescent="0.4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26">
        <f t="shared" si="141"/>
        <v>101</v>
      </c>
      <c r="O1828" s="3">
        <f t="shared" si="145"/>
        <v>53.157894736842103</v>
      </c>
      <c r="P1828" s="3" t="s">
        <v>8276</v>
      </c>
      <c r="Q1828" s="3" t="str">
        <f t="shared" si="142"/>
        <v>music</v>
      </c>
      <c r="R1828" s="3" t="str">
        <f t="shared" si="143"/>
        <v>rock</v>
      </c>
      <c r="S1828" s="24">
        <f t="shared" si="144"/>
        <v>41657.923807870371</v>
      </c>
    </row>
    <row r="1829" spans="1:19" ht="140.4" x14ac:dyDescent="0.4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26">
        <f t="shared" si="141"/>
        <v>100.66250000000001</v>
      </c>
      <c r="O1829" s="3">
        <f t="shared" si="145"/>
        <v>83.885416666666671</v>
      </c>
      <c r="P1829" s="3" t="s">
        <v>8276</v>
      </c>
      <c r="Q1829" s="3" t="str">
        <f t="shared" si="142"/>
        <v>music</v>
      </c>
      <c r="R1829" s="3" t="str">
        <f t="shared" si="143"/>
        <v>rock</v>
      </c>
      <c r="S1829" s="24">
        <f t="shared" si="144"/>
        <v>40555.325937499998</v>
      </c>
    </row>
    <row r="1830" spans="1:19" ht="140.4" x14ac:dyDescent="0.4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26">
        <f t="shared" si="141"/>
        <v>100.16000000000001</v>
      </c>
      <c r="O1830" s="3">
        <f t="shared" si="145"/>
        <v>417.33333333333331</v>
      </c>
      <c r="P1830" s="3" t="s">
        <v>8276</v>
      </c>
      <c r="Q1830" s="3" t="str">
        <f t="shared" si="142"/>
        <v>music</v>
      </c>
      <c r="R1830" s="3" t="str">
        <f t="shared" si="143"/>
        <v>rock</v>
      </c>
      <c r="S1830" s="24">
        <f t="shared" si="144"/>
        <v>41736.899652777778</v>
      </c>
    </row>
    <row r="1831" spans="1:19" ht="117" x14ac:dyDescent="0.4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26">
        <f t="shared" si="141"/>
        <v>166.68333333333334</v>
      </c>
      <c r="O1831" s="3">
        <f t="shared" si="145"/>
        <v>75.765151515151516</v>
      </c>
      <c r="P1831" s="3" t="s">
        <v>8276</v>
      </c>
      <c r="Q1831" s="3" t="str">
        <f t="shared" si="142"/>
        <v>music</v>
      </c>
      <c r="R1831" s="3" t="str">
        <f t="shared" si="143"/>
        <v>rock</v>
      </c>
      <c r="S1831" s="24">
        <f t="shared" si="144"/>
        <v>40516.087627314817</v>
      </c>
    </row>
    <row r="1832" spans="1:19" ht="93.6" x14ac:dyDescent="0.4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26">
        <f t="shared" si="141"/>
        <v>101.53333333333335</v>
      </c>
      <c r="O1832" s="3">
        <f t="shared" si="145"/>
        <v>67.389380530973455</v>
      </c>
      <c r="P1832" s="3" t="s">
        <v>8276</v>
      </c>
      <c r="Q1832" s="3" t="str">
        <f t="shared" si="142"/>
        <v>music</v>
      </c>
      <c r="R1832" s="3" t="str">
        <f t="shared" si="143"/>
        <v>rock</v>
      </c>
      <c r="S1832" s="24">
        <f t="shared" si="144"/>
        <v>41664.684108796297</v>
      </c>
    </row>
    <row r="1833" spans="1:19" ht="117" x14ac:dyDescent="0.4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26">
        <f t="shared" si="141"/>
        <v>103</v>
      </c>
      <c r="O1833" s="3">
        <f t="shared" si="145"/>
        <v>73.571428571428569</v>
      </c>
      <c r="P1833" s="3" t="s">
        <v>8276</v>
      </c>
      <c r="Q1833" s="3" t="str">
        <f t="shared" si="142"/>
        <v>music</v>
      </c>
      <c r="R1833" s="3" t="str">
        <f t="shared" si="143"/>
        <v>rock</v>
      </c>
      <c r="S1833" s="24">
        <f t="shared" si="144"/>
        <v>41026.996099537035</v>
      </c>
    </row>
    <row r="1834" spans="1:19" ht="117" x14ac:dyDescent="0.4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26">
        <f t="shared" si="141"/>
        <v>142.85714285714286</v>
      </c>
      <c r="O1834" s="3">
        <f t="shared" si="145"/>
        <v>25</v>
      </c>
      <c r="P1834" s="3" t="s">
        <v>8276</v>
      </c>
      <c r="Q1834" s="3" t="str">
        <f t="shared" si="142"/>
        <v>music</v>
      </c>
      <c r="R1834" s="3" t="str">
        <f t="shared" si="143"/>
        <v>rock</v>
      </c>
      <c r="S1834" s="24">
        <f t="shared" si="144"/>
        <v>40576.539664351854</v>
      </c>
    </row>
    <row r="1835" spans="1:19" ht="140.4" x14ac:dyDescent="0.4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26">
        <f t="shared" si="141"/>
        <v>262.5</v>
      </c>
      <c r="O1835" s="3">
        <f t="shared" si="145"/>
        <v>42</v>
      </c>
      <c r="P1835" s="3" t="s">
        <v>8276</v>
      </c>
      <c r="Q1835" s="3" t="str">
        <f t="shared" si="142"/>
        <v>music</v>
      </c>
      <c r="R1835" s="3" t="str">
        <f t="shared" si="143"/>
        <v>rock</v>
      </c>
      <c r="S1835" s="24">
        <f t="shared" si="144"/>
        <v>41303.044016203705</v>
      </c>
    </row>
    <row r="1836" spans="1:19" ht="46.8" x14ac:dyDescent="0.4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26">
        <f t="shared" si="141"/>
        <v>118.05000000000001</v>
      </c>
      <c r="O1836" s="3">
        <f t="shared" si="145"/>
        <v>131.16666666666666</v>
      </c>
      <c r="P1836" s="3" t="s">
        <v>8276</v>
      </c>
      <c r="Q1836" s="3" t="str">
        <f t="shared" si="142"/>
        <v>music</v>
      </c>
      <c r="R1836" s="3" t="str">
        <f t="shared" si="143"/>
        <v>rock</v>
      </c>
      <c r="S1836" s="24">
        <f t="shared" si="144"/>
        <v>41988.964062500003</v>
      </c>
    </row>
    <row r="1837" spans="1:19" ht="140.4" x14ac:dyDescent="0.4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26">
        <f t="shared" si="141"/>
        <v>104</v>
      </c>
      <c r="O1837" s="3">
        <f t="shared" si="145"/>
        <v>47.272727272727273</v>
      </c>
      <c r="P1837" s="3" t="s">
        <v>8276</v>
      </c>
      <c r="Q1837" s="3" t="str">
        <f t="shared" si="142"/>
        <v>music</v>
      </c>
      <c r="R1837" s="3" t="str">
        <f t="shared" si="143"/>
        <v>rock</v>
      </c>
      <c r="S1837" s="24">
        <f t="shared" si="144"/>
        <v>42430.702210648145</v>
      </c>
    </row>
    <row r="1838" spans="1:19" ht="46.8" x14ac:dyDescent="0.4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26">
        <f t="shared" si="141"/>
        <v>200.34</v>
      </c>
      <c r="O1838" s="3">
        <f t="shared" si="145"/>
        <v>182.12727272727273</v>
      </c>
      <c r="P1838" s="3" t="s">
        <v>8276</v>
      </c>
      <c r="Q1838" s="3" t="str">
        <f t="shared" si="142"/>
        <v>music</v>
      </c>
      <c r="R1838" s="3" t="str">
        <f t="shared" si="143"/>
        <v>rock</v>
      </c>
      <c r="S1838" s="24">
        <f t="shared" si="144"/>
        <v>41305.809363425928</v>
      </c>
    </row>
    <row r="1839" spans="1:19" ht="117" x14ac:dyDescent="0.4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26">
        <f t="shared" si="141"/>
        <v>306.83333333333331</v>
      </c>
      <c r="O1839" s="3">
        <f t="shared" si="145"/>
        <v>61.366666666666667</v>
      </c>
      <c r="P1839" s="3" t="s">
        <v>8276</v>
      </c>
      <c r="Q1839" s="3" t="str">
        <f t="shared" si="142"/>
        <v>music</v>
      </c>
      <c r="R1839" s="3" t="str">
        <f t="shared" si="143"/>
        <v>rock</v>
      </c>
      <c r="S1839" s="24">
        <f t="shared" si="144"/>
        <v>40926.047858796301</v>
      </c>
    </row>
    <row r="1840" spans="1:19" ht="117" x14ac:dyDescent="0.4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26">
        <f t="shared" si="141"/>
        <v>100.149</v>
      </c>
      <c r="O1840" s="3">
        <f t="shared" si="145"/>
        <v>35.767499999999998</v>
      </c>
      <c r="P1840" s="3" t="s">
        <v>8276</v>
      </c>
      <c r="Q1840" s="3" t="str">
        <f t="shared" si="142"/>
        <v>music</v>
      </c>
      <c r="R1840" s="3" t="str">
        <f t="shared" si="143"/>
        <v>rock</v>
      </c>
      <c r="S1840" s="24">
        <f t="shared" si="144"/>
        <v>40788.786539351851</v>
      </c>
    </row>
    <row r="1841" spans="1:19" ht="117" x14ac:dyDescent="0.4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26">
        <f t="shared" si="141"/>
        <v>205.29999999999998</v>
      </c>
      <c r="O1841" s="3">
        <f t="shared" si="145"/>
        <v>45.62222222222222</v>
      </c>
      <c r="P1841" s="3" t="s">
        <v>8276</v>
      </c>
      <c r="Q1841" s="3" t="str">
        <f t="shared" si="142"/>
        <v>music</v>
      </c>
      <c r="R1841" s="3" t="str">
        <f t="shared" si="143"/>
        <v>rock</v>
      </c>
      <c r="S1841" s="24">
        <f t="shared" si="144"/>
        <v>42614.722013888888</v>
      </c>
    </row>
    <row r="1842" spans="1:19" ht="117" x14ac:dyDescent="0.4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26">
        <f t="shared" si="141"/>
        <v>108.88888888888889</v>
      </c>
      <c r="O1842" s="3">
        <f t="shared" si="145"/>
        <v>75.384615384615387</v>
      </c>
      <c r="P1842" s="3" t="s">
        <v>8276</v>
      </c>
      <c r="Q1842" s="3" t="str">
        <f t="shared" si="142"/>
        <v>music</v>
      </c>
      <c r="R1842" s="3" t="str">
        <f t="shared" si="143"/>
        <v>rock</v>
      </c>
      <c r="S1842" s="24">
        <f t="shared" si="144"/>
        <v>41382.096180555556</v>
      </c>
    </row>
    <row r="1843" spans="1:19" ht="93.6" x14ac:dyDescent="0.4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26">
        <f t="shared" si="141"/>
        <v>101.75</v>
      </c>
      <c r="O1843" s="3">
        <f t="shared" si="145"/>
        <v>50.875</v>
      </c>
      <c r="P1843" s="3" t="s">
        <v>8276</v>
      </c>
      <c r="Q1843" s="3" t="str">
        <f t="shared" si="142"/>
        <v>music</v>
      </c>
      <c r="R1843" s="3" t="str">
        <f t="shared" si="143"/>
        <v>rock</v>
      </c>
      <c r="S1843" s="24">
        <f t="shared" si="144"/>
        <v>41745.84542824074</v>
      </c>
    </row>
    <row r="1844" spans="1:19" ht="117" x14ac:dyDescent="0.4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26">
        <f t="shared" si="141"/>
        <v>125.25</v>
      </c>
      <c r="O1844" s="3">
        <f t="shared" si="145"/>
        <v>119.28571428571429</v>
      </c>
      <c r="P1844" s="3" t="s">
        <v>8276</v>
      </c>
      <c r="Q1844" s="3" t="str">
        <f t="shared" si="142"/>
        <v>music</v>
      </c>
      <c r="R1844" s="3" t="str">
        <f t="shared" si="143"/>
        <v>rock</v>
      </c>
      <c r="S1844" s="24">
        <f t="shared" si="144"/>
        <v>42031.631724537037</v>
      </c>
    </row>
    <row r="1845" spans="1:19" ht="140.4" x14ac:dyDescent="0.4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26">
        <f t="shared" si="141"/>
        <v>124.0061</v>
      </c>
      <c r="O1845" s="3">
        <f t="shared" si="145"/>
        <v>92.541865671641801</v>
      </c>
      <c r="P1845" s="3" t="s">
        <v>8276</v>
      </c>
      <c r="Q1845" s="3" t="str">
        <f t="shared" si="142"/>
        <v>music</v>
      </c>
      <c r="R1845" s="3" t="str">
        <f t="shared" si="143"/>
        <v>rock</v>
      </c>
      <c r="S1845" s="24">
        <f t="shared" si="144"/>
        <v>40564.994837962964</v>
      </c>
    </row>
    <row r="1846" spans="1:19" ht="117" x14ac:dyDescent="0.4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26">
        <f t="shared" si="141"/>
        <v>101.4</v>
      </c>
      <c r="O1846" s="3">
        <f t="shared" si="145"/>
        <v>76.05</v>
      </c>
      <c r="P1846" s="3" t="s">
        <v>8276</v>
      </c>
      <c r="Q1846" s="3" t="str">
        <f t="shared" si="142"/>
        <v>music</v>
      </c>
      <c r="R1846" s="3" t="str">
        <f t="shared" si="143"/>
        <v>rock</v>
      </c>
      <c r="S1846" s="24">
        <f t="shared" si="144"/>
        <v>40666.973541666666</v>
      </c>
    </row>
    <row r="1847" spans="1:19" ht="187.2" x14ac:dyDescent="0.4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26">
        <f t="shared" si="141"/>
        <v>100</v>
      </c>
      <c r="O1847" s="3">
        <f t="shared" si="145"/>
        <v>52.631578947368418</v>
      </c>
      <c r="P1847" s="3" t="s">
        <v>8276</v>
      </c>
      <c r="Q1847" s="3" t="str">
        <f t="shared" si="142"/>
        <v>music</v>
      </c>
      <c r="R1847" s="3" t="str">
        <f t="shared" si="143"/>
        <v>rock</v>
      </c>
      <c r="S1847" s="24">
        <f t="shared" si="144"/>
        <v>42523.333310185189</v>
      </c>
    </row>
    <row r="1848" spans="1:19" ht="117" x14ac:dyDescent="0.4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26">
        <f t="shared" si="141"/>
        <v>137.92666666666668</v>
      </c>
      <c r="O1848" s="3">
        <f t="shared" si="145"/>
        <v>98.990430622009569</v>
      </c>
      <c r="P1848" s="3" t="s">
        <v>8276</v>
      </c>
      <c r="Q1848" s="3" t="str">
        <f t="shared" si="142"/>
        <v>music</v>
      </c>
      <c r="R1848" s="3" t="str">
        <f t="shared" si="143"/>
        <v>rock</v>
      </c>
      <c r="S1848" s="24">
        <f t="shared" si="144"/>
        <v>41228.650196759263</v>
      </c>
    </row>
    <row r="1849" spans="1:19" ht="117" x14ac:dyDescent="0.4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26">
        <f t="shared" si="141"/>
        <v>120.88000000000001</v>
      </c>
      <c r="O1849" s="3">
        <f t="shared" si="145"/>
        <v>79.526315789473685</v>
      </c>
      <c r="P1849" s="3" t="s">
        <v>8276</v>
      </c>
      <c r="Q1849" s="3" t="str">
        <f t="shared" si="142"/>
        <v>music</v>
      </c>
      <c r="R1849" s="3" t="str">
        <f t="shared" si="143"/>
        <v>rock</v>
      </c>
      <c r="S1849" s="24">
        <f t="shared" si="144"/>
        <v>42094.236481481479</v>
      </c>
    </row>
    <row r="1850" spans="1:19" ht="117" x14ac:dyDescent="0.4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26">
        <f t="shared" si="141"/>
        <v>107.36666666666667</v>
      </c>
      <c r="O1850" s="3">
        <f t="shared" si="145"/>
        <v>134.20833333333334</v>
      </c>
      <c r="P1850" s="3" t="s">
        <v>8276</v>
      </c>
      <c r="Q1850" s="3" t="str">
        <f t="shared" si="142"/>
        <v>music</v>
      </c>
      <c r="R1850" s="3" t="str">
        <f t="shared" si="143"/>
        <v>rock</v>
      </c>
      <c r="S1850" s="24">
        <f t="shared" si="144"/>
        <v>40691.788055555553</v>
      </c>
    </row>
    <row r="1851" spans="1:19" ht="93.6" x14ac:dyDescent="0.4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26">
        <f t="shared" si="141"/>
        <v>100.33333333333334</v>
      </c>
      <c r="O1851" s="3">
        <f t="shared" si="145"/>
        <v>37.625</v>
      </c>
      <c r="P1851" s="3" t="s">
        <v>8276</v>
      </c>
      <c r="Q1851" s="3" t="str">
        <f t="shared" si="142"/>
        <v>music</v>
      </c>
      <c r="R1851" s="3" t="str">
        <f t="shared" si="143"/>
        <v>rock</v>
      </c>
      <c r="S1851" s="24">
        <f t="shared" si="144"/>
        <v>41169.845590277779</v>
      </c>
    </row>
    <row r="1852" spans="1:19" ht="117" x14ac:dyDescent="0.4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26">
        <f t="shared" si="141"/>
        <v>101.52222222222223</v>
      </c>
      <c r="O1852" s="3">
        <f t="shared" si="145"/>
        <v>51.044692737430168</v>
      </c>
      <c r="P1852" s="3" t="s">
        <v>8276</v>
      </c>
      <c r="Q1852" s="3" t="str">
        <f t="shared" si="142"/>
        <v>music</v>
      </c>
      <c r="R1852" s="3" t="str">
        <f t="shared" si="143"/>
        <v>rock</v>
      </c>
      <c r="S1852" s="24">
        <f t="shared" si="144"/>
        <v>41800.959490740745</v>
      </c>
    </row>
    <row r="1853" spans="1:19" ht="117" x14ac:dyDescent="0.4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26">
        <f t="shared" si="141"/>
        <v>100.07692307692308</v>
      </c>
      <c r="O1853" s="3">
        <f t="shared" si="145"/>
        <v>50.03846153846154</v>
      </c>
      <c r="P1853" s="3" t="s">
        <v>8276</v>
      </c>
      <c r="Q1853" s="3" t="str">
        <f t="shared" si="142"/>
        <v>music</v>
      </c>
      <c r="R1853" s="3" t="str">
        <f t="shared" si="143"/>
        <v>rock</v>
      </c>
      <c r="S1853" s="24">
        <f t="shared" si="144"/>
        <v>41827.906689814816</v>
      </c>
    </row>
    <row r="1854" spans="1:19" ht="117" x14ac:dyDescent="0.4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26">
        <f t="shared" si="141"/>
        <v>116.96666666666667</v>
      </c>
      <c r="O1854" s="3">
        <f t="shared" si="145"/>
        <v>133.93129770992365</v>
      </c>
      <c r="P1854" s="3" t="s">
        <v>8276</v>
      </c>
      <c r="Q1854" s="3" t="str">
        <f t="shared" si="142"/>
        <v>music</v>
      </c>
      <c r="R1854" s="3" t="str">
        <f t="shared" si="143"/>
        <v>rock</v>
      </c>
      <c r="S1854" s="24">
        <f t="shared" si="144"/>
        <v>42081.77143518519</v>
      </c>
    </row>
    <row r="1855" spans="1:19" ht="117" x14ac:dyDescent="0.4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26">
        <f t="shared" si="141"/>
        <v>101.875</v>
      </c>
      <c r="O1855" s="3">
        <f t="shared" si="145"/>
        <v>58.214285714285715</v>
      </c>
      <c r="P1855" s="3" t="s">
        <v>8276</v>
      </c>
      <c r="Q1855" s="3" t="str">
        <f t="shared" si="142"/>
        <v>music</v>
      </c>
      <c r="R1855" s="3" t="str">
        <f t="shared" si="143"/>
        <v>rock</v>
      </c>
      <c r="S1855" s="24">
        <f t="shared" si="144"/>
        <v>41177.060381944444</v>
      </c>
    </row>
    <row r="1856" spans="1:19" ht="117" x14ac:dyDescent="0.4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26">
        <f t="shared" si="141"/>
        <v>102.12366666666665</v>
      </c>
      <c r="O1856" s="3">
        <f t="shared" si="145"/>
        <v>88.037643678160919</v>
      </c>
      <c r="P1856" s="3" t="s">
        <v>8276</v>
      </c>
      <c r="Q1856" s="3" t="str">
        <f t="shared" si="142"/>
        <v>music</v>
      </c>
      <c r="R1856" s="3" t="str">
        <f t="shared" si="143"/>
        <v>rock</v>
      </c>
      <c r="S1856" s="24">
        <f t="shared" si="144"/>
        <v>41388.021261574075</v>
      </c>
    </row>
    <row r="1857" spans="1:19" ht="117" x14ac:dyDescent="0.4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26">
        <f t="shared" si="141"/>
        <v>154.05897142857143</v>
      </c>
      <c r="O1857" s="3">
        <f t="shared" si="145"/>
        <v>70.576753926701571</v>
      </c>
      <c r="P1857" s="3" t="s">
        <v>8276</v>
      </c>
      <c r="Q1857" s="3" t="str">
        <f t="shared" si="142"/>
        <v>music</v>
      </c>
      <c r="R1857" s="3" t="str">
        <f t="shared" si="143"/>
        <v>rock</v>
      </c>
      <c r="S1857" s="24">
        <f t="shared" si="144"/>
        <v>41600.538657407407</v>
      </c>
    </row>
    <row r="1858" spans="1:19" ht="140.4" x14ac:dyDescent="0.4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26">
        <f t="shared" ref="N1858:N1921" si="146">E1858/D1858*100</f>
        <v>101.25</v>
      </c>
      <c r="O1858" s="3">
        <f t="shared" si="145"/>
        <v>53.289473684210527</v>
      </c>
      <c r="P1858" s="3" t="s">
        <v>8276</v>
      </c>
      <c r="Q1858" s="3" t="str">
        <f t="shared" si="142"/>
        <v>music</v>
      </c>
      <c r="R1858" s="3" t="str">
        <f t="shared" si="143"/>
        <v>rock</v>
      </c>
      <c r="S1858" s="24">
        <f t="shared" si="144"/>
        <v>41817.854999999996</v>
      </c>
    </row>
    <row r="1859" spans="1:19" ht="117" x14ac:dyDescent="0.4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26">
        <f t="shared" si="146"/>
        <v>100</v>
      </c>
      <c r="O1859" s="3">
        <f t="shared" si="145"/>
        <v>136.36363636363637</v>
      </c>
      <c r="P1859" s="3" t="s">
        <v>8276</v>
      </c>
      <c r="Q1859" s="3" t="str">
        <f t="shared" ref="Q1859:Q1922" si="147">LEFT(P:P,SEARCH("/",P:P,1)-1)</f>
        <v>music</v>
      </c>
      <c r="R1859" s="3" t="str">
        <f t="shared" ref="R1859:R1922" si="148">RIGHT(P:P, LEN(P:P) - FIND("/", P:P))</f>
        <v>rock</v>
      </c>
      <c r="S1859" s="24">
        <f t="shared" ref="S1859:S1922" si="149">(J1859/86400) +25569</f>
        <v>41864.76866898148</v>
      </c>
    </row>
    <row r="1860" spans="1:19" ht="117" x14ac:dyDescent="0.4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26">
        <f t="shared" si="146"/>
        <v>108.74800874800874</v>
      </c>
      <c r="O1860" s="3">
        <f t="shared" si="145"/>
        <v>40.547315436241611</v>
      </c>
      <c r="P1860" s="3" t="s">
        <v>8276</v>
      </c>
      <c r="Q1860" s="3" t="str">
        <f t="shared" si="147"/>
        <v>music</v>
      </c>
      <c r="R1860" s="3" t="str">
        <f t="shared" si="148"/>
        <v>rock</v>
      </c>
      <c r="S1860" s="24">
        <f t="shared" si="149"/>
        <v>40833.200474537036</v>
      </c>
    </row>
    <row r="1861" spans="1:19" ht="46.8" x14ac:dyDescent="0.4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26">
        <f t="shared" si="146"/>
        <v>131.83333333333334</v>
      </c>
      <c r="O1861" s="3">
        <f t="shared" si="145"/>
        <v>70.625</v>
      </c>
      <c r="P1861" s="3" t="s">
        <v>8276</v>
      </c>
      <c r="Q1861" s="3" t="str">
        <f t="shared" si="147"/>
        <v>music</v>
      </c>
      <c r="R1861" s="3" t="str">
        <f t="shared" si="148"/>
        <v>rock</v>
      </c>
      <c r="S1861" s="24">
        <f t="shared" si="149"/>
        <v>40778.770011574074</v>
      </c>
    </row>
    <row r="1862" spans="1:19" ht="93.6" x14ac:dyDescent="0.4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26">
        <f t="shared" si="146"/>
        <v>133.46666666666667</v>
      </c>
      <c r="O1862" s="3">
        <f t="shared" si="145"/>
        <v>52.684210526315788</v>
      </c>
      <c r="P1862" s="3" t="s">
        <v>8276</v>
      </c>
      <c r="Q1862" s="3" t="str">
        <f t="shared" si="147"/>
        <v>music</v>
      </c>
      <c r="R1862" s="3" t="str">
        <f t="shared" si="148"/>
        <v>rock</v>
      </c>
      <c r="S1862" s="24">
        <f t="shared" si="149"/>
        <v>41655.70930555556</v>
      </c>
    </row>
    <row r="1863" spans="1:19" ht="117" x14ac:dyDescent="0.4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26">
        <f t="shared" si="146"/>
        <v>0</v>
      </c>
      <c r="P1863" s="3" t="s">
        <v>8283</v>
      </c>
      <c r="Q1863" s="3" t="str">
        <f t="shared" si="147"/>
        <v>games</v>
      </c>
      <c r="R1863" s="3" t="str">
        <f t="shared" si="148"/>
        <v>mobile games</v>
      </c>
      <c r="S1863" s="24">
        <f t="shared" si="149"/>
        <v>42000.300243055557</v>
      </c>
    </row>
    <row r="1864" spans="1:19" ht="140.4" x14ac:dyDescent="0.4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26">
        <f t="shared" si="146"/>
        <v>8.0833333333333321</v>
      </c>
      <c r="P1864" s="3" t="s">
        <v>8283</v>
      </c>
      <c r="Q1864" s="3" t="str">
        <f t="shared" si="147"/>
        <v>games</v>
      </c>
      <c r="R1864" s="3" t="str">
        <f t="shared" si="148"/>
        <v>mobile games</v>
      </c>
      <c r="S1864" s="24">
        <f t="shared" si="149"/>
        <v>42755.492754629631</v>
      </c>
    </row>
    <row r="1865" spans="1:19" ht="117" x14ac:dyDescent="0.4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26">
        <f t="shared" si="146"/>
        <v>0.4</v>
      </c>
      <c r="P1865" s="3" t="s">
        <v>8283</v>
      </c>
      <c r="Q1865" s="3" t="str">
        <f t="shared" si="147"/>
        <v>games</v>
      </c>
      <c r="R1865" s="3" t="str">
        <f t="shared" si="148"/>
        <v>mobile games</v>
      </c>
      <c r="S1865" s="24">
        <f t="shared" si="149"/>
        <v>41772.797280092593</v>
      </c>
    </row>
    <row r="1866" spans="1:19" ht="117" x14ac:dyDescent="0.4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26">
        <f t="shared" si="146"/>
        <v>42.892307692307689</v>
      </c>
      <c r="P1866" s="3" t="s">
        <v>8283</v>
      </c>
      <c r="Q1866" s="3" t="str">
        <f t="shared" si="147"/>
        <v>games</v>
      </c>
      <c r="R1866" s="3" t="str">
        <f t="shared" si="148"/>
        <v>mobile games</v>
      </c>
      <c r="S1866" s="24">
        <f t="shared" si="149"/>
        <v>41733.716435185182</v>
      </c>
    </row>
    <row r="1867" spans="1:19" ht="117" x14ac:dyDescent="0.4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26">
        <f t="shared" si="146"/>
        <v>3.6363636363636364E-3</v>
      </c>
      <c r="P1867" s="3" t="s">
        <v>8283</v>
      </c>
      <c r="Q1867" s="3" t="str">
        <f t="shared" si="147"/>
        <v>games</v>
      </c>
      <c r="R1867" s="3" t="str">
        <f t="shared" si="148"/>
        <v>mobile games</v>
      </c>
      <c r="S1867" s="24">
        <f t="shared" si="149"/>
        <v>42645.367442129631</v>
      </c>
    </row>
    <row r="1868" spans="1:19" ht="117" x14ac:dyDescent="0.4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26">
        <f t="shared" si="146"/>
        <v>0.5</v>
      </c>
      <c r="P1868" s="3" t="s">
        <v>8283</v>
      </c>
      <c r="Q1868" s="3" t="str">
        <f t="shared" si="147"/>
        <v>games</v>
      </c>
      <c r="R1868" s="3" t="str">
        <f t="shared" si="148"/>
        <v>mobile games</v>
      </c>
      <c r="S1868" s="24">
        <f t="shared" si="149"/>
        <v>42742.246493055558</v>
      </c>
    </row>
    <row r="1869" spans="1:19" ht="117" x14ac:dyDescent="0.4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26">
        <f t="shared" si="146"/>
        <v>0.05</v>
      </c>
      <c r="P1869" s="3" t="s">
        <v>8283</v>
      </c>
      <c r="Q1869" s="3" t="str">
        <f t="shared" si="147"/>
        <v>games</v>
      </c>
      <c r="R1869" s="3" t="str">
        <f t="shared" si="148"/>
        <v>mobile games</v>
      </c>
      <c r="S1869" s="24">
        <f t="shared" si="149"/>
        <v>42649.924907407403</v>
      </c>
    </row>
    <row r="1870" spans="1:19" ht="140.4" x14ac:dyDescent="0.4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26">
        <f t="shared" si="146"/>
        <v>4.8680000000000003</v>
      </c>
      <c r="P1870" s="3" t="s">
        <v>8283</v>
      </c>
      <c r="Q1870" s="3" t="str">
        <f t="shared" si="147"/>
        <v>games</v>
      </c>
      <c r="R1870" s="3" t="str">
        <f t="shared" si="148"/>
        <v>mobile games</v>
      </c>
      <c r="S1870" s="24">
        <f t="shared" si="149"/>
        <v>42328.779224537036</v>
      </c>
    </row>
    <row r="1871" spans="1:19" ht="117" x14ac:dyDescent="0.4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26">
        <f t="shared" si="146"/>
        <v>0</v>
      </c>
      <c r="P1871" s="3" t="s">
        <v>8283</v>
      </c>
      <c r="Q1871" s="3" t="str">
        <f t="shared" si="147"/>
        <v>games</v>
      </c>
      <c r="R1871" s="3" t="str">
        <f t="shared" si="148"/>
        <v>mobile games</v>
      </c>
      <c r="S1871" s="24">
        <f t="shared" si="149"/>
        <v>42709.002881944441</v>
      </c>
    </row>
    <row r="1872" spans="1:19" ht="117" x14ac:dyDescent="0.4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26">
        <f t="shared" si="146"/>
        <v>10.314285714285715</v>
      </c>
      <c r="P1872" s="3" t="s">
        <v>8283</v>
      </c>
      <c r="Q1872" s="3" t="str">
        <f t="shared" si="147"/>
        <v>games</v>
      </c>
      <c r="R1872" s="3" t="str">
        <f t="shared" si="148"/>
        <v>mobile games</v>
      </c>
      <c r="S1872" s="24">
        <f t="shared" si="149"/>
        <v>42371.355729166666</v>
      </c>
    </row>
    <row r="1873" spans="1:19" ht="117" x14ac:dyDescent="0.4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26">
        <f t="shared" si="146"/>
        <v>71.784615384615378</v>
      </c>
      <c r="P1873" s="3" t="s">
        <v>8283</v>
      </c>
      <c r="Q1873" s="3" t="str">
        <f t="shared" si="147"/>
        <v>games</v>
      </c>
      <c r="R1873" s="3" t="str">
        <f t="shared" si="148"/>
        <v>mobile games</v>
      </c>
      <c r="S1873" s="24">
        <f t="shared" si="149"/>
        <v>41923.783576388887</v>
      </c>
    </row>
    <row r="1874" spans="1:19" ht="117" x14ac:dyDescent="0.4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26">
        <f t="shared" si="146"/>
        <v>1.06</v>
      </c>
      <c r="P1874" s="3" t="s">
        <v>8283</v>
      </c>
      <c r="Q1874" s="3" t="str">
        <f t="shared" si="147"/>
        <v>games</v>
      </c>
      <c r="R1874" s="3" t="str">
        <f t="shared" si="148"/>
        <v>mobile games</v>
      </c>
      <c r="S1874" s="24">
        <f t="shared" si="149"/>
        <v>42155.129652777774</v>
      </c>
    </row>
    <row r="1875" spans="1:19" ht="140.4" x14ac:dyDescent="0.4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26">
        <f t="shared" si="146"/>
        <v>0.44999999999999996</v>
      </c>
      <c r="P1875" s="3" t="s">
        <v>8283</v>
      </c>
      <c r="Q1875" s="3" t="str">
        <f t="shared" si="147"/>
        <v>games</v>
      </c>
      <c r="R1875" s="3" t="str">
        <f t="shared" si="148"/>
        <v>mobile games</v>
      </c>
      <c r="S1875" s="24">
        <f t="shared" si="149"/>
        <v>42164.615856481483</v>
      </c>
    </row>
    <row r="1876" spans="1:19" ht="117" x14ac:dyDescent="0.4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26">
        <f t="shared" si="146"/>
        <v>1.6250000000000001E-2</v>
      </c>
      <c r="P1876" s="3" t="s">
        <v>8283</v>
      </c>
      <c r="Q1876" s="3" t="str">
        <f t="shared" si="147"/>
        <v>games</v>
      </c>
      <c r="R1876" s="3" t="str">
        <f t="shared" si="148"/>
        <v>mobile games</v>
      </c>
      <c r="S1876" s="24">
        <f t="shared" si="149"/>
        <v>42529.969131944439</v>
      </c>
    </row>
    <row r="1877" spans="1:19" ht="93.6" x14ac:dyDescent="0.4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26">
        <f t="shared" si="146"/>
        <v>0.51</v>
      </c>
      <c r="P1877" s="3" t="s">
        <v>8283</v>
      </c>
      <c r="Q1877" s="3" t="str">
        <f t="shared" si="147"/>
        <v>games</v>
      </c>
      <c r="R1877" s="3" t="str">
        <f t="shared" si="148"/>
        <v>mobile games</v>
      </c>
      <c r="S1877" s="24">
        <f t="shared" si="149"/>
        <v>42528.899398148147</v>
      </c>
    </row>
    <row r="1878" spans="1:19" ht="117" x14ac:dyDescent="0.4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26">
        <f t="shared" si="146"/>
        <v>0</v>
      </c>
      <c r="P1878" s="3" t="s">
        <v>8283</v>
      </c>
      <c r="Q1878" s="3" t="str">
        <f t="shared" si="147"/>
        <v>games</v>
      </c>
      <c r="R1878" s="3" t="str">
        <f t="shared" si="148"/>
        <v>mobile games</v>
      </c>
      <c r="S1878" s="24">
        <f t="shared" si="149"/>
        <v>41776.284780092596</v>
      </c>
    </row>
    <row r="1879" spans="1:19" ht="93.6" x14ac:dyDescent="0.4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26">
        <f t="shared" si="146"/>
        <v>0</v>
      </c>
      <c r="P1879" s="3" t="s">
        <v>8283</v>
      </c>
      <c r="Q1879" s="3" t="str">
        <f t="shared" si="147"/>
        <v>games</v>
      </c>
      <c r="R1879" s="3" t="str">
        <f t="shared" si="148"/>
        <v>mobile games</v>
      </c>
      <c r="S1879" s="24">
        <f t="shared" si="149"/>
        <v>42035.029224537036</v>
      </c>
    </row>
    <row r="1880" spans="1:19" ht="117" x14ac:dyDescent="0.4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26">
        <f t="shared" si="146"/>
        <v>0</v>
      </c>
      <c r="P1880" s="3" t="s">
        <v>8283</v>
      </c>
      <c r="Q1880" s="3" t="str">
        <f t="shared" si="147"/>
        <v>games</v>
      </c>
      <c r="R1880" s="3" t="str">
        <f t="shared" si="148"/>
        <v>mobile games</v>
      </c>
      <c r="S1880" s="24">
        <f t="shared" si="149"/>
        <v>41773.008738425924</v>
      </c>
    </row>
    <row r="1881" spans="1:19" ht="140.4" x14ac:dyDescent="0.4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26">
        <f t="shared" si="146"/>
        <v>0.12</v>
      </c>
      <c r="P1881" s="3" t="s">
        <v>8283</v>
      </c>
      <c r="Q1881" s="3" t="str">
        <f t="shared" si="147"/>
        <v>games</v>
      </c>
      <c r="R1881" s="3" t="str">
        <f t="shared" si="148"/>
        <v>mobile games</v>
      </c>
      <c r="S1881" s="24">
        <f t="shared" si="149"/>
        <v>42413.649641203709</v>
      </c>
    </row>
    <row r="1882" spans="1:19" ht="70.2" x14ac:dyDescent="0.4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26">
        <f t="shared" si="146"/>
        <v>20.080000000000002</v>
      </c>
      <c r="P1882" s="3" t="s">
        <v>8283</v>
      </c>
      <c r="Q1882" s="3" t="str">
        <f t="shared" si="147"/>
        <v>games</v>
      </c>
      <c r="R1882" s="3" t="str">
        <f t="shared" si="148"/>
        <v>mobile games</v>
      </c>
      <c r="S1882" s="24">
        <f t="shared" si="149"/>
        <v>42430.566898148143</v>
      </c>
    </row>
    <row r="1883" spans="1:19" ht="93.6" x14ac:dyDescent="0.4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26">
        <f t="shared" si="146"/>
        <v>172.68449999999999</v>
      </c>
      <c r="O1883" s="3">
        <f t="shared" ref="O1883:O1902" si="150">E1883/L1883</f>
        <v>49.338428571428572</v>
      </c>
      <c r="P1883" s="3" t="s">
        <v>8279</v>
      </c>
      <c r="Q1883" s="3" t="str">
        <f t="shared" si="147"/>
        <v>music</v>
      </c>
      <c r="R1883" s="3" t="str">
        <f t="shared" si="148"/>
        <v>indie rock</v>
      </c>
      <c r="S1883" s="24">
        <f t="shared" si="149"/>
        <v>42043.152650462958</v>
      </c>
    </row>
    <row r="1884" spans="1:19" ht="117" x14ac:dyDescent="0.4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26">
        <f t="shared" si="146"/>
        <v>100.8955223880597</v>
      </c>
      <c r="O1884" s="3">
        <f t="shared" si="150"/>
        <v>41.728395061728392</v>
      </c>
      <c r="P1884" s="3" t="s">
        <v>8279</v>
      </c>
      <c r="Q1884" s="3" t="str">
        <f t="shared" si="147"/>
        <v>music</v>
      </c>
      <c r="R1884" s="3" t="str">
        <f t="shared" si="148"/>
        <v>indie rock</v>
      </c>
      <c r="S1884" s="24">
        <f t="shared" si="149"/>
        <v>41067.949212962965</v>
      </c>
    </row>
    <row r="1885" spans="1:19" ht="117" x14ac:dyDescent="0.4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26">
        <f t="shared" si="146"/>
        <v>104.8048048048048</v>
      </c>
      <c r="O1885" s="3">
        <f t="shared" si="150"/>
        <v>32.71875</v>
      </c>
      <c r="P1885" s="3" t="s">
        <v>8279</v>
      </c>
      <c r="Q1885" s="3" t="str">
        <f t="shared" si="147"/>
        <v>music</v>
      </c>
      <c r="R1885" s="3" t="str">
        <f t="shared" si="148"/>
        <v>indie rock</v>
      </c>
      <c r="S1885" s="24">
        <f t="shared" si="149"/>
        <v>40977.948009259257</v>
      </c>
    </row>
    <row r="1886" spans="1:19" ht="140.4" x14ac:dyDescent="0.4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26">
        <f t="shared" si="146"/>
        <v>135.1</v>
      </c>
      <c r="O1886" s="3">
        <f t="shared" si="150"/>
        <v>51.96153846153846</v>
      </c>
      <c r="P1886" s="3" t="s">
        <v>8279</v>
      </c>
      <c r="Q1886" s="3" t="str">
        <f t="shared" si="147"/>
        <v>music</v>
      </c>
      <c r="R1886" s="3" t="str">
        <f t="shared" si="148"/>
        <v>indie rock</v>
      </c>
      <c r="S1886" s="24">
        <f t="shared" si="149"/>
        <v>41205.198321759257</v>
      </c>
    </row>
    <row r="1887" spans="1:19" ht="117" x14ac:dyDescent="0.4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26">
        <f t="shared" si="146"/>
        <v>116.32786885245903</v>
      </c>
      <c r="O1887" s="3">
        <f t="shared" si="150"/>
        <v>50.685714285714283</v>
      </c>
      <c r="P1887" s="3" t="s">
        <v>8279</v>
      </c>
      <c r="Q1887" s="3" t="str">
        <f t="shared" si="147"/>
        <v>music</v>
      </c>
      <c r="R1887" s="3" t="str">
        <f t="shared" si="148"/>
        <v>indie rock</v>
      </c>
      <c r="S1887" s="24">
        <f t="shared" si="149"/>
        <v>41099.093865740739</v>
      </c>
    </row>
    <row r="1888" spans="1:19" ht="117" x14ac:dyDescent="0.4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26">
        <f t="shared" si="146"/>
        <v>102.08333333333333</v>
      </c>
      <c r="O1888" s="3">
        <f t="shared" si="150"/>
        <v>42.241379310344826</v>
      </c>
      <c r="P1888" s="3" t="s">
        <v>8279</v>
      </c>
      <c r="Q1888" s="3" t="str">
        <f t="shared" si="147"/>
        <v>music</v>
      </c>
      <c r="R1888" s="3" t="str">
        <f t="shared" si="148"/>
        <v>indie rock</v>
      </c>
      <c r="S1888" s="24">
        <f t="shared" si="149"/>
        <v>41925.906689814816</v>
      </c>
    </row>
    <row r="1889" spans="1:19" ht="117" x14ac:dyDescent="0.4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26">
        <f t="shared" si="146"/>
        <v>111.16666666666666</v>
      </c>
      <c r="O1889" s="3">
        <f t="shared" si="150"/>
        <v>416.875</v>
      </c>
      <c r="P1889" s="3" t="s">
        <v>8279</v>
      </c>
      <c r="Q1889" s="3" t="str">
        <f t="shared" si="147"/>
        <v>music</v>
      </c>
      <c r="R1889" s="3" t="str">
        <f t="shared" si="148"/>
        <v>indie rock</v>
      </c>
      <c r="S1889" s="24">
        <f t="shared" si="149"/>
        <v>42323.800138888888</v>
      </c>
    </row>
    <row r="1890" spans="1:19" ht="140.4" x14ac:dyDescent="0.4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26">
        <f t="shared" si="146"/>
        <v>166.08</v>
      </c>
      <c r="O1890" s="3">
        <f t="shared" si="150"/>
        <v>46.651685393258425</v>
      </c>
      <c r="P1890" s="3" t="s">
        <v>8279</v>
      </c>
      <c r="Q1890" s="3" t="str">
        <f t="shared" si="147"/>
        <v>music</v>
      </c>
      <c r="R1890" s="3" t="str">
        <f t="shared" si="148"/>
        <v>indie rock</v>
      </c>
      <c r="S1890" s="24">
        <f t="shared" si="149"/>
        <v>40299.239953703705</v>
      </c>
    </row>
    <row r="1891" spans="1:19" ht="117" x14ac:dyDescent="0.4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26">
        <f t="shared" si="146"/>
        <v>106.60000000000001</v>
      </c>
      <c r="O1891" s="3">
        <f t="shared" si="150"/>
        <v>48.454545454545453</v>
      </c>
      <c r="P1891" s="3" t="s">
        <v>8279</v>
      </c>
      <c r="Q1891" s="3" t="str">
        <f t="shared" si="147"/>
        <v>music</v>
      </c>
      <c r="R1891" s="3" t="str">
        <f t="shared" si="148"/>
        <v>indie rock</v>
      </c>
      <c r="S1891" s="24">
        <f t="shared" si="149"/>
        <v>41299.793356481481</v>
      </c>
    </row>
    <row r="1892" spans="1:19" ht="117" x14ac:dyDescent="0.4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26">
        <f t="shared" si="146"/>
        <v>144.58441666666667</v>
      </c>
      <c r="O1892" s="3">
        <f t="shared" si="150"/>
        <v>70.5289837398374</v>
      </c>
      <c r="P1892" s="3" t="s">
        <v>8279</v>
      </c>
      <c r="Q1892" s="3" t="str">
        <f t="shared" si="147"/>
        <v>music</v>
      </c>
      <c r="R1892" s="3" t="str">
        <f t="shared" si="148"/>
        <v>indie rock</v>
      </c>
      <c r="S1892" s="24">
        <f t="shared" si="149"/>
        <v>41228.786203703705</v>
      </c>
    </row>
    <row r="1893" spans="1:19" ht="140.4" x14ac:dyDescent="0.4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26">
        <f t="shared" si="146"/>
        <v>105.55000000000001</v>
      </c>
      <c r="O1893" s="3">
        <f t="shared" si="150"/>
        <v>87.958333333333329</v>
      </c>
      <c r="P1893" s="3" t="s">
        <v>8279</v>
      </c>
      <c r="Q1893" s="3" t="str">
        <f t="shared" si="147"/>
        <v>music</v>
      </c>
      <c r="R1893" s="3" t="str">
        <f t="shared" si="148"/>
        <v>indie rock</v>
      </c>
      <c r="S1893" s="24">
        <f t="shared" si="149"/>
        <v>40335.798078703701</v>
      </c>
    </row>
    <row r="1894" spans="1:19" ht="93.6" x14ac:dyDescent="0.4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26">
        <f t="shared" si="146"/>
        <v>136.60000000000002</v>
      </c>
      <c r="O1894" s="3">
        <f t="shared" si="150"/>
        <v>26.26923076923077</v>
      </c>
      <c r="P1894" s="3" t="s">
        <v>8279</v>
      </c>
      <c r="Q1894" s="3" t="str">
        <f t="shared" si="147"/>
        <v>music</v>
      </c>
      <c r="R1894" s="3" t="str">
        <f t="shared" si="148"/>
        <v>indie rock</v>
      </c>
      <c r="S1894" s="24">
        <f t="shared" si="149"/>
        <v>40671.637511574074</v>
      </c>
    </row>
    <row r="1895" spans="1:19" ht="93.6" x14ac:dyDescent="0.4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26">
        <f t="shared" si="146"/>
        <v>104</v>
      </c>
      <c r="O1895" s="3">
        <f t="shared" si="150"/>
        <v>57.777777777777779</v>
      </c>
      <c r="P1895" s="3" t="s">
        <v>8279</v>
      </c>
      <c r="Q1895" s="3" t="str">
        <f t="shared" si="147"/>
        <v>music</v>
      </c>
      <c r="R1895" s="3" t="str">
        <f t="shared" si="148"/>
        <v>indie rock</v>
      </c>
      <c r="S1895" s="24">
        <f t="shared" si="149"/>
        <v>40632.94195601852</v>
      </c>
    </row>
    <row r="1896" spans="1:19" ht="46.8" x14ac:dyDescent="0.4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26">
        <f t="shared" si="146"/>
        <v>114.5</v>
      </c>
      <c r="O1896" s="3">
        <f t="shared" si="150"/>
        <v>57.25</v>
      </c>
      <c r="P1896" s="3" t="s">
        <v>8279</v>
      </c>
      <c r="Q1896" s="3" t="str">
        <f t="shared" si="147"/>
        <v>music</v>
      </c>
      <c r="R1896" s="3" t="str">
        <f t="shared" si="148"/>
        <v>indie rock</v>
      </c>
      <c r="S1896" s="24">
        <f t="shared" si="149"/>
        <v>40920.90489583333</v>
      </c>
    </row>
    <row r="1897" spans="1:19" ht="140.4" x14ac:dyDescent="0.4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26">
        <f t="shared" si="146"/>
        <v>101.71957671957672</v>
      </c>
      <c r="O1897" s="3">
        <f t="shared" si="150"/>
        <v>196.34042553191489</v>
      </c>
      <c r="P1897" s="3" t="s">
        <v>8279</v>
      </c>
      <c r="Q1897" s="3" t="str">
        <f t="shared" si="147"/>
        <v>music</v>
      </c>
      <c r="R1897" s="3" t="str">
        <f t="shared" si="148"/>
        <v>indie rock</v>
      </c>
      <c r="S1897" s="24">
        <f t="shared" si="149"/>
        <v>42267.746782407412</v>
      </c>
    </row>
    <row r="1898" spans="1:19" ht="117" x14ac:dyDescent="0.4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26">
        <f t="shared" si="146"/>
        <v>123.94678492239468</v>
      </c>
      <c r="O1898" s="3">
        <f t="shared" si="150"/>
        <v>43</v>
      </c>
      <c r="P1898" s="3" t="s">
        <v>8279</v>
      </c>
      <c r="Q1898" s="3" t="str">
        <f t="shared" si="147"/>
        <v>music</v>
      </c>
      <c r="R1898" s="3" t="str">
        <f t="shared" si="148"/>
        <v>indie rock</v>
      </c>
      <c r="S1898" s="24">
        <f t="shared" si="149"/>
        <v>40981.710243055553</v>
      </c>
    </row>
    <row r="1899" spans="1:19" ht="117" x14ac:dyDescent="0.4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26">
        <f t="shared" si="146"/>
        <v>102.45669291338582</v>
      </c>
      <c r="O1899" s="3">
        <f t="shared" si="150"/>
        <v>35.551912568306008</v>
      </c>
      <c r="P1899" s="3" t="s">
        <v>8279</v>
      </c>
      <c r="Q1899" s="3" t="str">
        <f t="shared" si="147"/>
        <v>music</v>
      </c>
      <c r="R1899" s="3" t="str">
        <f t="shared" si="148"/>
        <v>indie rock</v>
      </c>
      <c r="S1899" s="24">
        <f t="shared" si="149"/>
        <v>41680.583402777775</v>
      </c>
    </row>
    <row r="1900" spans="1:19" ht="117" x14ac:dyDescent="0.4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26">
        <f t="shared" si="146"/>
        <v>144.5</v>
      </c>
      <c r="O1900" s="3">
        <f t="shared" si="150"/>
        <v>68.80952380952381</v>
      </c>
      <c r="P1900" s="3" t="s">
        <v>8279</v>
      </c>
      <c r="Q1900" s="3" t="str">
        <f t="shared" si="147"/>
        <v>music</v>
      </c>
      <c r="R1900" s="3" t="str">
        <f t="shared" si="148"/>
        <v>indie rock</v>
      </c>
      <c r="S1900" s="24">
        <f t="shared" si="149"/>
        <v>42366.192974537036</v>
      </c>
    </row>
    <row r="1901" spans="1:19" ht="140.4" x14ac:dyDescent="0.4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26">
        <f t="shared" si="146"/>
        <v>133.33333333333331</v>
      </c>
      <c r="O1901" s="3">
        <f t="shared" si="150"/>
        <v>28.571428571428573</v>
      </c>
      <c r="P1901" s="3" t="s">
        <v>8279</v>
      </c>
      <c r="Q1901" s="3" t="str">
        <f t="shared" si="147"/>
        <v>music</v>
      </c>
      <c r="R1901" s="3" t="str">
        <f t="shared" si="148"/>
        <v>indie rock</v>
      </c>
      <c r="S1901" s="24">
        <f t="shared" si="149"/>
        <v>42058.941736111112</v>
      </c>
    </row>
    <row r="1902" spans="1:19" ht="140.4" x14ac:dyDescent="0.4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26">
        <f t="shared" si="146"/>
        <v>109.3644</v>
      </c>
      <c r="O1902" s="3">
        <f t="shared" si="150"/>
        <v>50.631666666666668</v>
      </c>
      <c r="P1902" s="3" t="s">
        <v>8279</v>
      </c>
      <c r="Q1902" s="3" t="str">
        <f t="shared" si="147"/>
        <v>music</v>
      </c>
      <c r="R1902" s="3" t="str">
        <f t="shared" si="148"/>
        <v>indie rock</v>
      </c>
      <c r="S1902" s="24">
        <f t="shared" si="149"/>
        <v>41160.871886574074</v>
      </c>
    </row>
    <row r="1903" spans="1:19" ht="117" x14ac:dyDescent="0.4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26">
        <f t="shared" si="146"/>
        <v>2.6969696969696968</v>
      </c>
      <c r="P1903" s="3" t="s">
        <v>8294</v>
      </c>
      <c r="Q1903" s="3" t="str">
        <f t="shared" si="147"/>
        <v>technology</v>
      </c>
      <c r="R1903" s="3" t="str">
        <f t="shared" si="148"/>
        <v>gadgets</v>
      </c>
      <c r="S1903" s="24">
        <f t="shared" si="149"/>
        <v>42116.54315972222</v>
      </c>
    </row>
    <row r="1904" spans="1:19" ht="117" x14ac:dyDescent="0.4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26">
        <f t="shared" si="146"/>
        <v>1.2</v>
      </c>
      <c r="P1904" s="3" t="s">
        <v>8294</v>
      </c>
      <c r="Q1904" s="3" t="str">
        <f t="shared" si="147"/>
        <v>technology</v>
      </c>
      <c r="R1904" s="3" t="str">
        <f t="shared" si="148"/>
        <v>gadgets</v>
      </c>
      <c r="S1904" s="24">
        <f t="shared" si="149"/>
        <v>42037.789895833332</v>
      </c>
    </row>
    <row r="1905" spans="1:19" ht="117" x14ac:dyDescent="0.4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26">
        <f t="shared" si="146"/>
        <v>46.6</v>
      </c>
      <c r="P1905" s="3" t="s">
        <v>8294</v>
      </c>
      <c r="Q1905" s="3" t="str">
        <f t="shared" si="147"/>
        <v>technology</v>
      </c>
      <c r="R1905" s="3" t="str">
        <f t="shared" si="148"/>
        <v>gadgets</v>
      </c>
      <c r="S1905" s="24">
        <f t="shared" si="149"/>
        <v>42702.770729166667</v>
      </c>
    </row>
    <row r="1906" spans="1:19" ht="117" x14ac:dyDescent="0.4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26">
        <f t="shared" si="146"/>
        <v>0.1</v>
      </c>
      <c r="P1906" s="3" t="s">
        <v>8294</v>
      </c>
      <c r="Q1906" s="3" t="str">
        <f t="shared" si="147"/>
        <v>technology</v>
      </c>
      <c r="R1906" s="3" t="str">
        <f t="shared" si="148"/>
        <v>gadgets</v>
      </c>
      <c r="S1906" s="24">
        <f t="shared" si="149"/>
        <v>42326.685428240744</v>
      </c>
    </row>
    <row r="1907" spans="1:19" ht="140.4" x14ac:dyDescent="0.4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26">
        <f t="shared" si="146"/>
        <v>0.16800000000000001</v>
      </c>
      <c r="P1907" s="3" t="s">
        <v>8294</v>
      </c>
      <c r="Q1907" s="3" t="str">
        <f t="shared" si="147"/>
        <v>technology</v>
      </c>
      <c r="R1907" s="3" t="str">
        <f t="shared" si="148"/>
        <v>gadgets</v>
      </c>
      <c r="S1907" s="24">
        <f t="shared" si="149"/>
        <v>41859.925856481481</v>
      </c>
    </row>
    <row r="1908" spans="1:19" ht="93.6" x14ac:dyDescent="0.4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26">
        <f t="shared" si="146"/>
        <v>42.76</v>
      </c>
      <c r="P1908" s="3" t="s">
        <v>8294</v>
      </c>
      <c r="Q1908" s="3" t="str">
        <f t="shared" si="147"/>
        <v>technology</v>
      </c>
      <c r="R1908" s="3" t="str">
        <f t="shared" si="148"/>
        <v>gadgets</v>
      </c>
      <c r="S1908" s="24">
        <f t="shared" si="149"/>
        <v>42514.671099537038</v>
      </c>
    </row>
    <row r="1909" spans="1:19" ht="117" x14ac:dyDescent="0.4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26">
        <f t="shared" si="146"/>
        <v>0.28333333333333333</v>
      </c>
      <c r="P1909" s="3" t="s">
        <v>8294</v>
      </c>
      <c r="Q1909" s="3" t="str">
        <f t="shared" si="147"/>
        <v>technology</v>
      </c>
      <c r="R1909" s="3" t="str">
        <f t="shared" si="148"/>
        <v>gadgets</v>
      </c>
      <c r="S1909" s="24">
        <f t="shared" si="149"/>
        <v>41767.587094907409</v>
      </c>
    </row>
    <row r="1910" spans="1:19" ht="140.4" x14ac:dyDescent="0.4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26">
        <f t="shared" si="146"/>
        <v>1.7319999999999998</v>
      </c>
      <c r="P1910" s="3" t="s">
        <v>8294</v>
      </c>
      <c r="Q1910" s="3" t="str">
        <f t="shared" si="147"/>
        <v>technology</v>
      </c>
      <c r="R1910" s="3" t="str">
        <f t="shared" si="148"/>
        <v>gadgets</v>
      </c>
      <c r="S1910" s="24">
        <f t="shared" si="149"/>
        <v>42703.917824074073</v>
      </c>
    </row>
    <row r="1911" spans="1:19" ht="117" x14ac:dyDescent="0.4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26">
        <f t="shared" si="146"/>
        <v>14.111428571428572</v>
      </c>
      <c r="P1911" s="3" t="s">
        <v>8294</v>
      </c>
      <c r="Q1911" s="3" t="str">
        <f t="shared" si="147"/>
        <v>technology</v>
      </c>
      <c r="R1911" s="3" t="str">
        <f t="shared" si="148"/>
        <v>gadgets</v>
      </c>
      <c r="S1911" s="24">
        <f t="shared" si="149"/>
        <v>41905.429155092592</v>
      </c>
    </row>
    <row r="1912" spans="1:19" ht="117" x14ac:dyDescent="0.4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26">
        <f t="shared" si="146"/>
        <v>39.395294117647055</v>
      </c>
      <c r="P1912" s="3" t="s">
        <v>8294</v>
      </c>
      <c r="Q1912" s="3" t="str">
        <f t="shared" si="147"/>
        <v>technology</v>
      </c>
      <c r="R1912" s="3" t="str">
        <f t="shared" si="148"/>
        <v>gadgets</v>
      </c>
      <c r="S1912" s="24">
        <f t="shared" si="149"/>
        <v>42264.963159722218</v>
      </c>
    </row>
    <row r="1913" spans="1:19" ht="117" x14ac:dyDescent="0.4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26">
        <f t="shared" si="146"/>
        <v>2.3529411764705882E-2</v>
      </c>
      <c r="P1913" s="3" t="s">
        <v>8294</v>
      </c>
      <c r="Q1913" s="3" t="str">
        <f t="shared" si="147"/>
        <v>technology</v>
      </c>
      <c r="R1913" s="3" t="str">
        <f t="shared" si="148"/>
        <v>gadgets</v>
      </c>
      <c r="S1913" s="24">
        <f t="shared" si="149"/>
        <v>41830.033958333333</v>
      </c>
    </row>
    <row r="1914" spans="1:19" ht="117" x14ac:dyDescent="0.4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26">
        <f t="shared" si="146"/>
        <v>59.3</v>
      </c>
      <c r="P1914" s="3" t="s">
        <v>8294</v>
      </c>
      <c r="Q1914" s="3" t="str">
        <f t="shared" si="147"/>
        <v>technology</v>
      </c>
      <c r="R1914" s="3" t="str">
        <f t="shared" si="148"/>
        <v>gadgets</v>
      </c>
      <c r="S1914" s="24">
        <f t="shared" si="149"/>
        <v>42129.226388888885</v>
      </c>
    </row>
    <row r="1915" spans="1:19" ht="70.2" x14ac:dyDescent="0.4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26">
        <f t="shared" si="146"/>
        <v>1.3270833333333334</v>
      </c>
      <c r="P1915" s="3" t="s">
        <v>8294</v>
      </c>
      <c r="Q1915" s="3" t="str">
        <f t="shared" si="147"/>
        <v>technology</v>
      </c>
      <c r="R1915" s="3" t="str">
        <f t="shared" si="148"/>
        <v>gadgets</v>
      </c>
      <c r="S1915" s="24">
        <f t="shared" si="149"/>
        <v>41890.511319444442</v>
      </c>
    </row>
    <row r="1916" spans="1:19" ht="140.4" x14ac:dyDescent="0.4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26">
        <f t="shared" si="146"/>
        <v>9.0090090090090094</v>
      </c>
      <c r="P1916" s="3" t="s">
        <v>8294</v>
      </c>
      <c r="Q1916" s="3" t="str">
        <f t="shared" si="147"/>
        <v>technology</v>
      </c>
      <c r="R1916" s="3" t="str">
        <f t="shared" si="148"/>
        <v>gadgets</v>
      </c>
      <c r="S1916" s="24">
        <f t="shared" si="149"/>
        <v>41929.174456018518</v>
      </c>
    </row>
    <row r="1917" spans="1:19" ht="117" x14ac:dyDescent="0.4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26">
        <f t="shared" si="146"/>
        <v>1.6</v>
      </c>
      <c r="P1917" s="3" t="s">
        <v>8294</v>
      </c>
      <c r="Q1917" s="3" t="str">
        <f t="shared" si="147"/>
        <v>technology</v>
      </c>
      <c r="R1917" s="3" t="str">
        <f t="shared" si="148"/>
        <v>gadgets</v>
      </c>
      <c r="S1917" s="24">
        <f t="shared" si="149"/>
        <v>41864.04886574074</v>
      </c>
    </row>
    <row r="1918" spans="1:19" ht="70.2" x14ac:dyDescent="0.4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26">
        <f t="shared" si="146"/>
        <v>0.51</v>
      </c>
      <c r="P1918" s="3" t="s">
        <v>8294</v>
      </c>
      <c r="Q1918" s="3" t="str">
        <f t="shared" si="147"/>
        <v>technology</v>
      </c>
      <c r="R1918" s="3" t="str">
        <f t="shared" si="148"/>
        <v>gadgets</v>
      </c>
      <c r="S1918" s="24">
        <f t="shared" si="149"/>
        <v>42656.717303240745</v>
      </c>
    </row>
    <row r="1919" spans="1:19" ht="70.2" x14ac:dyDescent="0.4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26">
        <f t="shared" si="146"/>
        <v>52.570512820512818</v>
      </c>
      <c r="P1919" s="3" t="s">
        <v>8294</v>
      </c>
      <c r="Q1919" s="3" t="str">
        <f t="shared" si="147"/>
        <v>technology</v>
      </c>
      <c r="R1919" s="3" t="str">
        <f t="shared" si="148"/>
        <v>gadgets</v>
      </c>
      <c r="S1919" s="24">
        <f t="shared" si="149"/>
        <v>42746.270057870366</v>
      </c>
    </row>
    <row r="1920" spans="1:19" ht="117" x14ac:dyDescent="0.4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26">
        <f t="shared" si="146"/>
        <v>1.04</v>
      </c>
      <c r="P1920" s="3" t="s">
        <v>8294</v>
      </c>
      <c r="Q1920" s="3" t="str">
        <f t="shared" si="147"/>
        <v>technology</v>
      </c>
      <c r="R1920" s="3" t="str">
        <f t="shared" si="148"/>
        <v>gadgets</v>
      </c>
      <c r="S1920" s="24">
        <f t="shared" si="149"/>
        <v>41828.789942129632</v>
      </c>
    </row>
    <row r="1921" spans="1:19" ht="140.4" x14ac:dyDescent="0.4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26">
        <f t="shared" si="146"/>
        <v>47.4</v>
      </c>
      <c r="P1921" s="3" t="s">
        <v>8294</v>
      </c>
      <c r="Q1921" s="3" t="str">
        <f t="shared" si="147"/>
        <v>technology</v>
      </c>
      <c r="R1921" s="3" t="str">
        <f t="shared" si="148"/>
        <v>gadgets</v>
      </c>
      <c r="S1921" s="24">
        <f t="shared" si="149"/>
        <v>42113.875567129631</v>
      </c>
    </row>
    <row r="1922" spans="1:19" ht="93.6" x14ac:dyDescent="0.4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26">
        <f t="shared" ref="N1922:N1985" si="151">E1922/D1922*100</f>
        <v>43.03</v>
      </c>
      <c r="P1922" s="3" t="s">
        <v>8294</v>
      </c>
      <c r="Q1922" s="3" t="str">
        <f t="shared" si="147"/>
        <v>technology</v>
      </c>
      <c r="R1922" s="3" t="str">
        <f t="shared" si="148"/>
        <v>gadgets</v>
      </c>
      <c r="S1922" s="24">
        <f t="shared" si="149"/>
        <v>42270.875706018516</v>
      </c>
    </row>
    <row r="1923" spans="1:19" ht="70.2" x14ac:dyDescent="0.4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26">
        <f t="shared" si="151"/>
        <v>136.80000000000001</v>
      </c>
      <c r="O1923" s="3">
        <f t="shared" ref="O1923:O1954" si="152">E1923/L1923</f>
        <v>54</v>
      </c>
      <c r="P1923" s="3" t="s">
        <v>8279</v>
      </c>
      <c r="Q1923" s="3" t="str">
        <f t="shared" ref="Q1923:Q1986" si="153">LEFT(P:P,SEARCH("/",P:P,1)-1)</f>
        <v>music</v>
      </c>
      <c r="R1923" s="3" t="str">
        <f t="shared" ref="R1923:R1986" si="154">RIGHT(P:P, LEN(P:P) - FIND("/", P:P))</f>
        <v>indie rock</v>
      </c>
      <c r="S1923" s="24">
        <f t="shared" ref="S1923:S1986" si="155">(J1923/86400) +25569</f>
        <v>41074.221562500003</v>
      </c>
    </row>
    <row r="1924" spans="1:19" ht="93.6" x14ac:dyDescent="0.4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26">
        <f t="shared" si="151"/>
        <v>115.55</v>
      </c>
      <c r="O1924" s="3">
        <f t="shared" si="152"/>
        <v>36.109375</v>
      </c>
      <c r="P1924" s="3" t="s">
        <v>8279</v>
      </c>
      <c r="Q1924" s="3" t="str">
        <f t="shared" si="153"/>
        <v>music</v>
      </c>
      <c r="R1924" s="3" t="str">
        <f t="shared" si="154"/>
        <v>indie rock</v>
      </c>
      <c r="S1924" s="24">
        <f t="shared" si="155"/>
        <v>41590.255868055552</v>
      </c>
    </row>
    <row r="1925" spans="1:19" ht="93.6" x14ac:dyDescent="0.4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26">
        <f t="shared" si="151"/>
        <v>240.79999999999998</v>
      </c>
      <c r="O1925" s="3">
        <f t="shared" si="152"/>
        <v>23.153846153846153</v>
      </c>
      <c r="P1925" s="3" t="s">
        <v>8279</v>
      </c>
      <c r="Q1925" s="3" t="str">
        <f t="shared" si="153"/>
        <v>music</v>
      </c>
      <c r="R1925" s="3" t="str">
        <f t="shared" si="154"/>
        <v>indie rock</v>
      </c>
      <c r="S1925" s="24">
        <f t="shared" si="155"/>
        <v>40772.848749999997</v>
      </c>
    </row>
    <row r="1926" spans="1:19" ht="117" x14ac:dyDescent="0.4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26">
        <f t="shared" si="151"/>
        <v>114.39999999999999</v>
      </c>
      <c r="O1926" s="3">
        <f t="shared" si="152"/>
        <v>104</v>
      </c>
      <c r="P1926" s="3" t="s">
        <v>8279</v>
      </c>
      <c r="Q1926" s="3" t="str">
        <f t="shared" si="153"/>
        <v>music</v>
      </c>
      <c r="R1926" s="3" t="str">
        <f t="shared" si="154"/>
        <v>indie rock</v>
      </c>
      <c r="S1926" s="24">
        <f t="shared" si="155"/>
        <v>41626.761053240742</v>
      </c>
    </row>
    <row r="1927" spans="1:19" ht="93.6" x14ac:dyDescent="0.4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26">
        <f t="shared" si="151"/>
        <v>110.33333333333333</v>
      </c>
      <c r="O1927" s="3">
        <f t="shared" si="152"/>
        <v>31.826923076923077</v>
      </c>
      <c r="P1927" s="3" t="s">
        <v>8279</v>
      </c>
      <c r="Q1927" s="3" t="str">
        <f t="shared" si="153"/>
        <v>music</v>
      </c>
      <c r="R1927" s="3" t="str">
        <f t="shared" si="154"/>
        <v>indie rock</v>
      </c>
      <c r="S1927" s="24">
        <f t="shared" si="155"/>
        <v>41535.90148148148</v>
      </c>
    </row>
    <row r="1928" spans="1:19" ht="163.80000000000001" x14ac:dyDescent="0.4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26">
        <f t="shared" si="151"/>
        <v>195.37933333333334</v>
      </c>
      <c r="O1928" s="3">
        <f t="shared" si="152"/>
        <v>27.3896261682243</v>
      </c>
      <c r="P1928" s="3" t="s">
        <v>8279</v>
      </c>
      <c r="Q1928" s="3" t="str">
        <f t="shared" si="153"/>
        <v>music</v>
      </c>
      <c r="R1928" s="3" t="str">
        <f t="shared" si="154"/>
        <v>indie rock</v>
      </c>
      <c r="S1928" s="24">
        <f t="shared" si="155"/>
        <v>40456.954351851848</v>
      </c>
    </row>
    <row r="1929" spans="1:19" ht="46.8" x14ac:dyDescent="0.4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26">
        <f t="shared" si="151"/>
        <v>103.33333333333334</v>
      </c>
      <c r="O1929" s="3">
        <f t="shared" si="152"/>
        <v>56.363636363636367</v>
      </c>
      <c r="P1929" s="3" t="s">
        <v>8279</v>
      </c>
      <c r="Q1929" s="3" t="str">
        <f t="shared" si="153"/>
        <v>music</v>
      </c>
      <c r="R1929" s="3" t="str">
        <f t="shared" si="154"/>
        <v>indie rock</v>
      </c>
      <c r="S1929" s="24">
        <f t="shared" si="155"/>
        <v>40960.861562500002</v>
      </c>
    </row>
    <row r="1930" spans="1:19" ht="70.2" x14ac:dyDescent="0.4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26">
        <f t="shared" si="151"/>
        <v>103.1372549019608</v>
      </c>
      <c r="O1930" s="3">
        <f t="shared" si="152"/>
        <v>77.352941176470594</v>
      </c>
      <c r="P1930" s="3" t="s">
        <v>8279</v>
      </c>
      <c r="Q1930" s="3" t="str">
        <f t="shared" si="153"/>
        <v>music</v>
      </c>
      <c r="R1930" s="3" t="str">
        <f t="shared" si="154"/>
        <v>indie rock</v>
      </c>
      <c r="S1930" s="24">
        <f t="shared" si="155"/>
        <v>41371.6480787037</v>
      </c>
    </row>
    <row r="1931" spans="1:19" ht="117" x14ac:dyDescent="0.4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26">
        <f t="shared" si="151"/>
        <v>100.3125</v>
      </c>
      <c r="O1931" s="3">
        <f t="shared" si="152"/>
        <v>42.8</v>
      </c>
      <c r="P1931" s="3" t="s">
        <v>8279</v>
      </c>
      <c r="Q1931" s="3" t="str">
        <f t="shared" si="153"/>
        <v>music</v>
      </c>
      <c r="R1931" s="3" t="str">
        <f t="shared" si="154"/>
        <v>indie rock</v>
      </c>
      <c r="S1931" s="24">
        <f t="shared" si="155"/>
        <v>40687.021597222221</v>
      </c>
    </row>
    <row r="1932" spans="1:19" ht="70.2" x14ac:dyDescent="0.4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26">
        <f t="shared" si="151"/>
        <v>127</v>
      </c>
      <c r="O1932" s="3">
        <f t="shared" si="152"/>
        <v>48.846153846153847</v>
      </c>
      <c r="P1932" s="3" t="s">
        <v>8279</v>
      </c>
      <c r="Q1932" s="3" t="str">
        <f t="shared" si="153"/>
        <v>music</v>
      </c>
      <c r="R1932" s="3" t="str">
        <f t="shared" si="154"/>
        <v>indie rock</v>
      </c>
      <c r="S1932" s="24">
        <f t="shared" si="155"/>
        <v>41402.558819444443</v>
      </c>
    </row>
    <row r="1933" spans="1:19" ht="93.6" x14ac:dyDescent="0.4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26">
        <f t="shared" si="151"/>
        <v>120.601</v>
      </c>
      <c r="O1933" s="3">
        <f t="shared" si="152"/>
        <v>48.240400000000001</v>
      </c>
      <c r="P1933" s="3" t="s">
        <v>8279</v>
      </c>
      <c r="Q1933" s="3" t="str">
        <f t="shared" si="153"/>
        <v>music</v>
      </c>
      <c r="R1933" s="3" t="str">
        <f t="shared" si="154"/>
        <v>indie rock</v>
      </c>
      <c r="S1933" s="24">
        <f t="shared" si="155"/>
        <v>41037.892465277779</v>
      </c>
    </row>
    <row r="1934" spans="1:19" ht="117" x14ac:dyDescent="0.4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26">
        <f t="shared" si="151"/>
        <v>106.99047619047619</v>
      </c>
      <c r="O1934" s="3">
        <f t="shared" si="152"/>
        <v>70.212500000000006</v>
      </c>
      <c r="P1934" s="3" t="s">
        <v>8279</v>
      </c>
      <c r="Q1934" s="3" t="str">
        <f t="shared" si="153"/>
        <v>music</v>
      </c>
      <c r="R1934" s="3" t="str">
        <f t="shared" si="154"/>
        <v>indie rock</v>
      </c>
      <c r="S1934" s="24">
        <f t="shared" si="155"/>
        <v>40911.809872685189</v>
      </c>
    </row>
    <row r="1935" spans="1:19" ht="117" x14ac:dyDescent="0.4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26">
        <f t="shared" si="151"/>
        <v>172.43333333333334</v>
      </c>
      <c r="O1935" s="3">
        <f t="shared" si="152"/>
        <v>94.054545454545448</v>
      </c>
      <c r="P1935" s="3" t="s">
        <v>8279</v>
      </c>
      <c r="Q1935" s="3" t="str">
        <f t="shared" si="153"/>
        <v>music</v>
      </c>
      <c r="R1935" s="3" t="str">
        <f t="shared" si="154"/>
        <v>indie rock</v>
      </c>
      <c r="S1935" s="24">
        <f t="shared" si="155"/>
        <v>41879.130868055552</v>
      </c>
    </row>
    <row r="1936" spans="1:19" ht="117" x14ac:dyDescent="0.4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26">
        <f t="shared" si="151"/>
        <v>123.61999999999999</v>
      </c>
      <c r="O1936" s="3">
        <f t="shared" si="152"/>
        <v>80.272727272727266</v>
      </c>
      <c r="P1936" s="3" t="s">
        <v>8279</v>
      </c>
      <c r="Q1936" s="3" t="str">
        <f t="shared" si="153"/>
        <v>music</v>
      </c>
      <c r="R1936" s="3" t="str">
        <f t="shared" si="154"/>
        <v>indie rock</v>
      </c>
      <c r="S1936" s="24">
        <f t="shared" si="155"/>
        <v>40865.867141203707</v>
      </c>
    </row>
    <row r="1937" spans="1:19" ht="117" x14ac:dyDescent="0.4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26">
        <f t="shared" si="151"/>
        <v>108.4</v>
      </c>
      <c r="O1937" s="3">
        <f t="shared" si="152"/>
        <v>54.2</v>
      </c>
      <c r="P1937" s="3" t="s">
        <v>8279</v>
      </c>
      <c r="Q1937" s="3" t="str">
        <f t="shared" si="153"/>
        <v>music</v>
      </c>
      <c r="R1937" s="3" t="str">
        <f t="shared" si="154"/>
        <v>indie rock</v>
      </c>
      <c r="S1937" s="24">
        <f t="shared" si="155"/>
        <v>41773.932534722218</v>
      </c>
    </row>
    <row r="1938" spans="1:19" ht="117" x14ac:dyDescent="0.4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26">
        <f t="shared" si="151"/>
        <v>116.52013333333333</v>
      </c>
      <c r="O1938" s="3">
        <f t="shared" si="152"/>
        <v>60.26903448275862</v>
      </c>
      <c r="P1938" s="3" t="s">
        <v>8279</v>
      </c>
      <c r="Q1938" s="3" t="str">
        <f t="shared" si="153"/>
        <v>music</v>
      </c>
      <c r="R1938" s="3" t="str">
        <f t="shared" si="154"/>
        <v>indie rock</v>
      </c>
      <c r="S1938" s="24">
        <f t="shared" si="155"/>
        <v>40852.889699074076</v>
      </c>
    </row>
    <row r="1939" spans="1:19" ht="117" x14ac:dyDescent="0.4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26">
        <f t="shared" si="151"/>
        <v>187.245</v>
      </c>
      <c r="O1939" s="3">
        <f t="shared" si="152"/>
        <v>38.740344827586206</v>
      </c>
      <c r="P1939" s="3" t="s">
        <v>8279</v>
      </c>
      <c r="Q1939" s="3" t="str">
        <f t="shared" si="153"/>
        <v>music</v>
      </c>
      <c r="R1939" s="3" t="str">
        <f t="shared" si="154"/>
        <v>indie rock</v>
      </c>
      <c r="S1939" s="24">
        <f t="shared" si="155"/>
        <v>41059.118993055556</v>
      </c>
    </row>
    <row r="1940" spans="1:19" ht="117" x14ac:dyDescent="0.4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26">
        <f t="shared" si="151"/>
        <v>115.93333333333334</v>
      </c>
      <c r="O1940" s="3">
        <f t="shared" si="152"/>
        <v>152.54385964912279</v>
      </c>
      <c r="P1940" s="3" t="s">
        <v>8279</v>
      </c>
      <c r="Q1940" s="3" t="str">
        <f t="shared" si="153"/>
        <v>music</v>
      </c>
      <c r="R1940" s="3" t="str">
        <f t="shared" si="154"/>
        <v>indie rock</v>
      </c>
      <c r="S1940" s="24">
        <f t="shared" si="155"/>
        <v>41426.259618055556</v>
      </c>
    </row>
    <row r="1941" spans="1:19" ht="117" x14ac:dyDescent="0.4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26">
        <f t="shared" si="151"/>
        <v>110.7</v>
      </c>
      <c r="O1941" s="3">
        <f t="shared" si="152"/>
        <v>115.3125</v>
      </c>
      <c r="P1941" s="3" t="s">
        <v>8279</v>
      </c>
      <c r="Q1941" s="3" t="str">
        <f t="shared" si="153"/>
        <v>music</v>
      </c>
      <c r="R1941" s="3" t="str">
        <f t="shared" si="154"/>
        <v>indie rock</v>
      </c>
      <c r="S1941" s="24">
        <f t="shared" si="155"/>
        <v>41313.985046296293</v>
      </c>
    </row>
    <row r="1942" spans="1:19" ht="117" x14ac:dyDescent="0.4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26">
        <f t="shared" si="151"/>
        <v>170.92307692307693</v>
      </c>
      <c r="O1942" s="3">
        <f t="shared" si="152"/>
        <v>35.838709677419352</v>
      </c>
      <c r="P1942" s="3" t="s">
        <v>8279</v>
      </c>
      <c r="Q1942" s="3" t="str">
        <f t="shared" si="153"/>
        <v>music</v>
      </c>
      <c r="R1942" s="3" t="str">
        <f t="shared" si="154"/>
        <v>indie rock</v>
      </c>
      <c r="S1942" s="24">
        <f t="shared" si="155"/>
        <v>40670.507326388892</v>
      </c>
    </row>
    <row r="1943" spans="1:19" ht="140.4" x14ac:dyDescent="0.4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26">
        <f t="shared" si="151"/>
        <v>126.11835600000001</v>
      </c>
      <c r="O1943" s="3">
        <f t="shared" si="152"/>
        <v>64.570118779438872</v>
      </c>
      <c r="P1943" s="3" t="s">
        <v>8295</v>
      </c>
      <c r="Q1943" s="3" t="str">
        <f t="shared" si="153"/>
        <v>technology</v>
      </c>
      <c r="R1943" s="3" t="str">
        <f t="shared" si="154"/>
        <v>hardware</v>
      </c>
      <c r="S1943" s="24">
        <f t="shared" si="155"/>
        <v>41744.290868055556</v>
      </c>
    </row>
    <row r="1944" spans="1:19" ht="117" x14ac:dyDescent="0.4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26">
        <f t="shared" si="151"/>
        <v>138.44033333333334</v>
      </c>
      <c r="O1944" s="3">
        <f t="shared" si="152"/>
        <v>87.436000000000007</v>
      </c>
      <c r="P1944" s="3" t="s">
        <v>8295</v>
      </c>
      <c r="Q1944" s="3" t="str">
        <f t="shared" si="153"/>
        <v>technology</v>
      </c>
      <c r="R1944" s="3" t="str">
        <f t="shared" si="154"/>
        <v>hardware</v>
      </c>
      <c r="S1944" s="24">
        <f t="shared" si="155"/>
        <v>40638.828009259261</v>
      </c>
    </row>
    <row r="1945" spans="1:19" ht="117" x14ac:dyDescent="0.4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26">
        <f t="shared" si="151"/>
        <v>1705.2499999999998</v>
      </c>
      <c r="O1945" s="3">
        <f t="shared" si="152"/>
        <v>68.815577078288939</v>
      </c>
      <c r="P1945" s="3" t="s">
        <v>8295</v>
      </c>
      <c r="Q1945" s="3" t="str">
        <f t="shared" si="153"/>
        <v>technology</v>
      </c>
      <c r="R1945" s="3" t="str">
        <f t="shared" si="154"/>
        <v>hardware</v>
      </c>
      <c r="S1945" s="24">
        <f t="shared" si="155"/>
        <v>42548.269861111112</v>
      </c>
    </row>
    <row r="1946" spans="1:19" ht="117" x14ac:dyDescent="0.4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26">
        <f t="shared" si="151"/>
        <v>788.05550000000005</v>
      </c>
      <c r="O1946" s="3">
        <f t="shared" si="152"/>
        <v>176.200223588597</v>
      </c>
      <c r="P1946" s="3" t="s">
        <v>8295</v>
      </c>
      <c r="Q1946" s="3" t="str">
        <f t="shared" si="153"/>
        <v>technology</v>
      </c>
      <c r="R1946" s="3" t="str">
        <f t="shared" si="154"/>
        <v>hardware</v>
      </c>
      <c r="S1946" s="24">
        <f t="shared" si="155"/>
        <v>41730.584374999999</v>
      </c>
    </row>
    <row r="1947" spans="1:19" ht="117" x14ac:dyDescent="0.4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26">
        <f t="shared" si="151"/>
        <v>348.01799999999997</v>
      </c>
      <c r="O1947" s="3">
        <f t="shared" si="152"/>
        <v>511.79117647058825</v>
      </c>
      <c r="P1947" s="3" t="s">
        <v>8295</v>
      </c>
      <c r="Q1947" s="3" t="str">
        <f t="shared" si="153"/>
        <v>technology</v>
      </c>
      <c r="R1947" s="3" t="str">
        <f t="shared" si="154"/>
        <v>hardware</v>
      </c>
      <c r="S1947" s="24">
        <f t="shared" si="155"/>
        <v>42157.251828703702</v>
      </c>
    </row>
    <row r="1948" spans="1:19" ht="117" x14ac:dyDescent="0.4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26">
        <f t="shared" si="151"/>
        <v>149.74666666666667</v>
      </c>
      <c r="O1948" s="3">
        <f t="shared" si="152"/>
        <v>160.44285714285715</v>
      </c>
      <c r="P1948" s="3" t="s">
        <v>8295</v>
      </c>
      <c r="Q1948" s="3" t="str">
        <f t="shared" si="153"/>
        <v>technology</v>
      </c>
      <c r="R1948" s="3" t="str">
        <f t="shared" si="154"/>
        <v>hardware</v>
      </c>
      <c r="S1948" s="24">
        <f t="shared" si="155"/>
        <v>41689.150011574078</v>
      </c>
    </row>
    <row r="1949" spans="1:19" ht="140.4" x14ac:dyDescent="0.4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26">
        <f t="shared" si="151"/>
        <v>100.63375000000001</v>
      </c>
      <c r="O1949" s="3">
        <f t="shared" si="152"/>
        <v>35.003043478260871</v>
      </c>
      <c r="P1949" s="3" t="s">
        <v>8295</v>
      </c>
      <c r="Q1949" s="3" t="str">
        <f t="shared" si="153"/>
        <v>technology</v>
      </c>
      <c r="R1949" s="3" t="str">
        <f t="shared" si="154"/>
        <v>hardware</v>
      </c>
      <c r="S1949" s="24">
        <f t="shared" si="155"/>
        <v>40102.918055555558</v>
      </c>
    </row>
    <row r="1950" spans="1:19" ht="70.2" x14ac:dyDescent="0.4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26">
        <f t="shared" si="151"/>
        <v>800.21100000000001</v>
      </c>
      <c r="O1950" s="3">
        <f t="shared" si="152"/>
        <v>188.50671378091872</v>
      </c>
      <c r="P1950" s="3" t="s">
        <v>8295</v>
      </c>
      <c r="Q1950" s="3" t="str">
        <f t="shared" si="153"/>
        <v>technology</v>
      </c>
      <c r="R1950" s="3" t="str">
        <f t="shared" si="154"/>
        <v>hardware</v>
      </c>
      <c r="S1950" s="24">
        <f t="shared" si="155"/>
        <v>42473.604270833333</v>
      </c>
    </row>
    <row r="1951" spans="1:19" ht="93.6" x14ac:dyDescent="0.4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26">
        <f t="shared" si="151"/>
        <v>106.00260000000002</v>
      </c>
      <c r="O1951" s="3">
        <f t="shared" si="152"/>
        <v>56.204984093319197</v>
      </c>
      <c r="P1951" s="3" t="s">
        <v>8295</v>
      </c>
      <c r="Q1951" s="3" t="str">
        <f t="shared" si="153"/>
        <v>technology</v>
      </c>
      <c r="R1951" s="3" t="str">
        <f t="shared" si="154"/>
        <v>hardware</v>
      </c>
      <c r="S1951" s="24">
        <f t="shared" si="155"/>
        <v>41800.423043981486</v>
      </c>
    </row>
    <row r="1952" spans="1:19" ht="93.6" x14ac:dyDescent="0.4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26">
        <f t="shared" si="151"/>
        <v>200.51866666666669</v>
      </c>
      <c r="O1952" s="3">
        <f t="shared" si="152"/>
        <v>51.3054157782516</v>
      </c>
      <c r="P1952" s="3" t="s">
        <v>8295</v>
      </c>
      <c r="Q1952" s="3" t="str">
        <f t="shared" si="153"/>
        <v>technology</v>
      </c>
      <c r="R1952" s="3" t="str">
        <f t="shared" si="154"/>
        <v>hardware</v>
      </c>
      <c r="S1952" s="24">
        <f t="shared" si="155"/>
        <v>40624.181400462963</v>
      </c>
    </row>
    <row r="1953" spans="1:19" ht="117" x14ac:dyDescent="0.4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26">
        <f t="shared" si="151"/>
        <v>212.44399999999999</v>
      </c>
      <c r="O1953" s="3">
        <f t="shared" si="152"/>
        <v>127.36450839328538</v>
      </c>
      <c r="P1953" s="3" t="s">
        <v>8295</v>
      </c>
      <c r="Q1953" s="3" t="str">
        <f t="shared" si="153"/>
        <v>technology</v>
      </c>
      <c r="R1953" s="3" t="str">
        <f t="shared" si="154"/>
        <v>hardware</v>
      </c>
      <c r="S1953" s="24">
        <f t="shared" si="155"/>
        <v>42651.420567129629</v>
      </c>
    </row>
    <row r="1954" spans="1:19" ht="117" x14ac:dyDescent="0.4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26">
        <f t="shared" si="151"/>
        <v>198.47237142857145</v>
      </c>
      <c r="O1954" s="3">
        <f t="shared" si="152"/>
        <v>101.85532258064516</v>
      </c>
      <c r="P1954" s="3" t="s">
        <v>8295</v>
      </c>
      <c r="Q1954" s="3" t="str">
        <f t="shared" si="153"/>
        <v>technology</v>
      </c>
      <c r="R1954" s="3" t="str">
        <f t="shared" si="154"/>
        <v>hardware</v>
      </c>
      <c r="S1954" s="24">
        <f t="shared" si="155"/>
        <v>41526.60665509259</v>
      </c>
    </row>
    <row r="1955" spans="1:19" ht="93.6" x14ac:dyDescent="0.4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26">
        <f t="shared" si="151"/>
        <v>225.94666666666666</v>
      </c>
      <c r="O1955" s="3">
        <f t="shared" ref="O1955:O1982" si="156">E1955/L1955</f>
        <v>230.55782312925169</v>
      </c>
      <c r="P1955" s="3" t="s">
        <v>8295</v>
      </c>
      <c r="Q1955" s="3" t="str">
        <f t="shared" si="153"/>
        <v>technology</v>
      </c>
      <c r="R1955" s="3" t="str">
        <f t="shared" si="154"/>
        <v>hardware</v>
      </c>
      <c r="S1955" s="24">
        <f t="shared" si="155"/>
        <v>40941.199826388889</v>
      </c>
    </row>
    <row r="1956" spans="1:19" ht="70.2" x14ac:dyDescent="0.4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26">
        <f t="shared" si="151"/>
        <v>698.94800000000009</v>
      </c>
      <c r="O1956" s="3">
        <f t="shared" si="156"/>
        <v>842.10602409638557</v>
      </c>
      <c r="P1956" s="3" t="s">
        <v>8295</v>
      </c>
      <c r="Q1956" s="3" t="str">
        <f t="shared" si="153"/>
        <v>technology</v>
      </c>
      <c r="R1956" s="3" t="str">
        <f t="shared" si="154"/>
        <v>hardware</v>
      </c>
      <c r="S1956" s="24">
        <f t="shared" si="155"/>
        <v>42394.580740740741</v>
      </c>
    </row>
    <row r="1957" spans="1:19" ht="117" x14ac:dyDescent="0.4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26">
        <f t="shared" si="151"/>
        <v>398.59528571428569</v>
      </c>
      <c r="O1957" s="3">
        <f t="shared" si="156"/>
        <v>577.27593103448271</v>
      </c>
      <c r="P1957" s="3" t="s">
        <v>8295</v>
      </c>
      <c r="Q1957" s="3" t="str">
        <f t="shared" si="153"/>
        <v>technology</v>
      </c>
      <c r="R1957" s="3" t="str">
        <f t="shared" si="154"/>
        <v>hardware</v>
      </c>
      <c r="S1957" s="24">
        <f t="shared" si="155"/>
        <v>41020.271770833337</v>
      </c>
    </row>
    <row r="1958" spans="1:19" ht="140.4" x14ac:dyDescent="0.4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26">
        <f t="shared" si="151"/>
        <v>294.0333333333333</v>
      </c>
      <c r="O1958" s="3">
        <f t="shared" si="156"/>
        <v>483.34246575342468</v>
      </c>
      <c r="P1958" s="3" t="s">
        <v>8295</v>
      </c>
      <c r="Q1958" s="3" t="str">
        <f t="shared" si="153"/>
        <v>technology</v>
      </c>
      <c r="R1958" s="3" t="str">
        <f t="shared" si="154"/>
        <v>hardware</v>
      </c>
      <c r="S1958" s="24">
        <f t="shared" si="155"/>
        <v>42067.923668981486</v>
      </c>
    </row>
    <row r="1959" spans="1:19" ht="70.2" x14ac:dyDescent="0.4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26">
        <f t="shared" si="151"/>
        <v>167.50470000000001</v>
      </c>
      <c r="O1959" s="3">
        <f t="shared" si="156"/>
        <v>76.138500000000008</v>
      </c>
      <c r="P1959" s="3" t="s">
        <v>8295</v>
      </c>
      <c r="Q1959" s="3" t="str">
        <f t="shared" si="153"/>
        <v>technology</v>
      </c>
      <c r="R1959" s="3" t="str">
        <f t="shared" si="154"/>
        <v>hardware</v>
      </c>
      <c r="S1959" s="24">
        <f t="shared" si="155"/>
        <v>41179.098530092597</v>
      </c>
    </row>
    <row r="1960" spans="1:19" ht="117" x14ac:dyDescent="0.4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26">
        <f t="shared" si="151"/>
        <v>1435.5717142857143</v>
      </c>
      <c r="O1960" s="3">
        <f t="shared" si="156"/>
        <v>74.107684365781708</v>
      </c>
      <c r="P1960" s="3" t="s">
        <v>8295</v>
      </c>
      <c r="Q1960" s="3" t="str">
        <f t="shared" si="153"/>
        <v>technology</v>
      </c>
      <c r="R1960" s="3" t="str">
        <f t="shared" si="154"/>
        <v>hardware</v>
      </c>
      <c r="S1960" s="24">
        <f t="shared" si="155"/>
        <v>41326.987974537034</v>
      </c>
    </row>
    <row r="1961" spans="1:19" ht="140.4" x14ac:dyDescent="0.4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26">
        <f t="shared" si="151"/>
        <v>156.73439999999999</v>
      </c>
      <c r="O1961" s="3">
        <f t="shared" si="156"/>
        <v>36.965660377358489</v>
      </c>
      <c r="P1961" s="3" t="s">
        <v>8295</v>
      </c>
      <c r="Q1961" s="3" t="str">
        <f t="shared" si="153"/>
        <v>technology</v>
      </c>
      <c r="R1961" s="3" t="str">
        <f t="shared" si="154"/>
        <v>hardware</v>
      </c>
      <c r="S1961" s="24">
        <f t="shared" si="155"/>
        <v>41871.845601851848</v>
      </c>
    </row>
    <row r="1962" spans="1:19" ht="117" x14ac:dyDescent="0.4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26">
        <f t="shared" si="151"/>
        <v>117.90285714285716</v>
      </c>
      <c r="O1962" s="3">
        <f t="shared" si="156"/>
        <v>2500.969696969697</v>
      </c>
      <c r="P1962" s="3" t="s">
        <v>8295</v>
      </c>
      <c r="Q1962" s="3" t="str">
        <f t="shared" si="153"/>
        <v>technology</v>
      </c>
      <c r="R1962" s="3" t="str">
        <f t="shared" si="154"/>
        <v>hardware</v>
      </c>
      <c r="S1962" s="24">
        <f t="shared" si="155"/>
        <v>41964.362743055557</v>
      </c>
    </row>
    <row r="1963" spans="1:19" ht="117" x14ac:dyDescent="0.4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26">
        <f t="shared" si="151"/>
        <v>1105.3811999999998</v>
      </c>
      <c r="O1963" s="3">
        <f t="shared" si="156"/>
        <v>67.690214329454989</v>
      </c>
      <c r="P1963" s="3" t="s">
        <v>8295</v>
      </c>
      <c r="Q1963" s="3" t="str">
        <f t="shared" si="153"/>
        <v>technology</v>
      </c>
      <c r="R1963" s="3" t="str">
        <f t="shared" si="154"/>
        <v>hardware</v>
      </c>
      <c r="S1963" s="24">
        <f t="shared" si="155"/>
        <v>41148.194641203707</v>
      </c>
    </row>
    <row r="1964" spans="1:19" ht="140.4" x14ac:dyDescent="0.4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26">
        <f t="shared" si="151"/>
        <v>192.92499999999998</v>
      </c>
      <c r="O1964" s="3">
        <f t="shared" si="156"/>
        <v>63.04738562091503</v>
      </c>
      <c r="P1964" s="3" t="s">
        <v>8295</v>
      </c>
      <c r="Q1964" s="3" t="str">
        <f t="shared" si="153"/>
        <v>technology</v>
      </c>
      <c r="R1964" s="3" t="str">
        <f t="shared" si="154"/>
        <v>hardware</v>
      </c>
      <c r="S1964" s="24">
        <f t="shared" si="155"/>
        <v>41742.780509259261</v>
      </c>
    </row>
    <row r="1965" spans="1:19" ht="140.4" x14ac:dyDescent="0.4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26">
        <f t="shared" si="151"/>
        <v>126.8842105263158</v>
      </c>
      <c r="O1965" s="3">
        <f t="shared" si="156"/>
        <v>117.6</v>
      </c>
      <c r="P1965" s="3" t="s">
        <v>8295</v>
      </c>
      <c r="Q1965" s="3" t="str">
        <f t="shared" si="153"/>
        <v>technology</v>
      </c>
      <c r="R1965" s="3" t="str">
        <f t="shared" si="154"/>
        <v>hardware</v>
      </c>
      <c r="S1965" s="24">
        <f t="shared" si="155"/>
        <v>41863.429791666669</v>
      </c>
    </row>
    <row r="1966" spans="1:19" ht="117" x14ac:dyDescent="0.4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26">
        <f t="shared" si="151"/>
        <v>259.57748878923763</v>
      </c>
      <c r="O1966" s="3">
        <f t="shared" si="156"/>
        <v>180.75185011709601</v>
      </c>
      <c r="P1966" s="3" t="s">
        <v>8295</v>
      </c>
      <c r="Q1966" s="3" t="str">
        <f t="shared" si="153"/>
        <v>technology</v>
      </c>
      <c r="R1966" s="3" t="str">
        <f t="shared" si="154"/>
        <v>hardware</v>
      </c>
      <c r="S1966" s="24">
        <f t="shared" si="155"/>
        <v>42452.272824074069</v>
      </c>
    </row>
    <row r="1967" spans="1:19" ht="117" x14ac:dyDescent="0.4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26">
        <f t="shared" si="151"/>
        <v>262.27999999999997</v>
      </c>
      <c r="O1967" s="3">
        <f t="shared" si="156"/>
        <v>127.32038834951456</v>
      </c>
      <c r="P1967" s="3" t="s">
        <v>8295</v>
      </c>
      <c r="Q1967" s="3" t="str">
        <f t="shared" si="153"/>
        <v>technology</v>
      </c>
      <c r="R1967" s="3" t="str">
        <f t="shared" si="154"/>
        <v>hardware</v>
      </c>
      <c r="S1967" s="24">
        <f t="shared" si="155"/>
        <v>40898.089236111111</v>
      </c>
    </row>
    <row r="1968" spans="1:19" ht="117" x14ac:dyDescent="0.4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26">
        <f t="shared" si="151"/>
        <v>206.74309000000002</v>
      </c>
      <c r="O1968" s="3">
        <f t="shared" si="156"/>
        <v>136.6444745538665</v>
      </c>
      <c r="P1968" s="3" t="s">
        <v>8295</v>
      </c>
      <c r="Q1968" s="3" t="str">
        <f t="shared" si="153"/>
        <v>technology</v>
      </c>
      <c r="R1968" s="3" t="str">
        <f t="shared" si="154"/>
        <v>hardware</v>
      </c>
      <c r="S1968" s="24">
        <f t="shared" si="155"/>
        <v>41835.540486111109</v>
      </c>
    </row>
    <row r="1969" spans="1:19" ht="117" x14ac:dyDescent="0.4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26">
        <f t="shared" si="151"/>
        <v>370.13</v>
      </c>
      <c r="O1969" s="3">
        <f t="shared" si="156"/>
        <v>182.78024691358024</v>
      </c>
      <c r="P1969" s="3" t="s">
        <v>8295</v>
      </c>
      <c r="Q1969" s="3" t="str">
        <f t="shared" si="153"/>
        <v>technology</v>
      </c>
      <c r="R1969" s="3" t="str">
        <f t="shared" si="154"/>
        <v>hardware</v>
      </c>
      <c r="S1969" s="24">
        <f t="shared" si="155"/>
        <v>41730.663530092592</v>
      </c>
    </row>
    <row r="1970" spans="1:19" ht="70.2" x14ac:dyDescent="0.4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26">
        <f t="shared" si="151"/>
        <v>284.96600000000001</v>
      </c>
      <c r="O1970" s="3">
        <f t="shared" si="156"/>
        <v>279.37843137254902</v>
      </c>
      <c r="P1970" s="3" t="s">
        <v>8295</v>
      </c>
      <c r="Q1970" s="3" t="str">
        <f t="shared" si="153"/>
        <v>technology</v>
      </c>
      <c r="R1970" s="3" t="str">
        <f t="shared" si="154"/>
        <v>hardware</v>
      </c>
      <c r="S1970" s="24">
        <f t="shared" si="155"/>
        <v>42676.586979166663</v>
      </c>
    </row>
    <row r="1971" spans="1:19" ht="117" x14ac:dyDescent="0.4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26">
        <f t="shared" si="151"/>
        <v>579.08000000000004</v>
      </c>
      <c r="O1971" s="3">
        <f t="shared" si="156"/>
        <v>61.375728669846318</v>
      </c>
      <c r="P1971" s="3" t="s">
        <v>8295</v>
      </c>
      <c r="Q1971" s="3" t="str">
        <f t="shared" si="153"/>
        <v>technology</v>
      </c>
      <c r="R1971" s="3" t="str">
        <f t="shared" si="154"/>
        <v>hardware</v>
      </c>
      <c r="S1971" s="24">
        <f t="shared" si="155"/>
        <v>42557.792453703703</v>
      </c>
    </row>
    <row r="1972" spans="1:19" ht="117" x14ac:dyDescent="0.4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26">
        <f t="shared" si="151"/>
        <v>1131.8</v>
      </c>
      <c r="O1972" s="3">
        <f t="shared" si="156"/>
        <v>80.727532097004286</v>
      </c>
      <c r="P1972" s="3" t="s">
        <v>8295</v>
      </c>
      <c r="Q1972" s="3" t="str">
        <f t="shared" si="153"/>
        <v>technology</v>
      </c>
      <c r="R1972" s="3" t="str">
        <f t="shared" si="154"/>
        <v>hardware</v>
      </c>
      <c r="S1972" s="24">
        <f t="shared" si="155"/>
        <v>41324.193298611113</v>
      </c>
    </row>
    <row r="1973" spans="1:19" ht="140.4" x14ac:dyDescent="0.4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26">
        <f t="shared" si="151"/>
        <v>263.02771750000005</v>
      </c>
      <c r="O1973" s="3">
        <f t="shared" si="156"/>
        <v>272.35590732591254</v>
      </c>
      <c r="P1973" s="3" t="s">
        <v>8295</v>
      </c>
      <c r="Q1973" s="3" t="str">
        <f t="shared" si="153"/>
        <v>technology</v>
      </c>
      <c r="R1973" s="3" t="str">
        <f t="shared" si="154"/>
        <v>hardware</v>
      </c>
      <c r="S1973" s="24">
        <f t="shared" si="155"/>
        <v>41561.500706018516</v>
      </c>
    </row>
    <row r="1974" spans="1:19" ht="117" x14ac:dyDescent="0.4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26">
        <f t="shared" si="151"/>
        <v>674.48</v>
      </c>
      <c r="O1974" s="3">
        <f t="shared" si="156"/>
        <v>70.848739495798313</v>
      </c>
      <c r="P1974" s="3" t="s">
        <v>8295</v>
      </c>
      <c r="Q1974" s="3" t="str">
        <f t="shared" si="153"/>
        <v>technology</v>
      </c>
      <c r="R1974" s="3" t="str">
        <f t="shared" si="154"/>
        <v>hardware</v>
      </c>
      <c r="S1974" s="24">
        <f t="shared" si="155"/>
        <v>41201.012083333335</v>
      </c>
    </row>
    <row r="1975" spans="1:19" ht="117" x14ac:dyDescent="0.4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26">
        <f t="shared" si="151"/>
        <v>256.83081313131316</v>
      </c>
      <c r="O1975" s="3">
        <f t="shared" si="156"/>
        <v>247.94003412969283</v>
      </c>
      <c r="P1975" s="3" t="s">
        <v>8295</v>
      </c>
      <c r="Q1975" s="3" t="str">
        <f t="shared" si="153"/>
        <v>technology</v>
      </c>
      <c r="R1975" s="3" t="str">
        <f t="shared" si="154"/>
        <v>hardware</v>
      </c>
      <c r="S1975" s="24">
        <f t="shared" si="155"/>
        <v>42549.722962962958</v>
      </c>
    </row>
    <row r="1976" spans="1:19" ht="117" x14ac:dyDescent="0.4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26">
        <f t="shared" si="151"/>
        <v>375.49599999999998</v>
      </c>
      <c r="O1976" s="3">
        <f t="shared" si="156"/>
        <v>186.81393034825871</v>
      </c>
      <c r="P1976" s="3" t="s">
        <v>8295</v>
      </c>
      <c r="Q1976" s="3" t="str">
        <f t="shared" si="153"/>
        <v>technology</v>
      </c>
      <c r="R1976" s="3" t="str">
        <f t="shared" si="154"/>
        <v>hardware</v>
      </c>
      <c r="S1976" s="24">
        <f t="shared" si="155"/>
        <v>41445.334131944444</v>
      </c>
    </row>
    <row r="1977" spans="1:19" ht="93.6" x14ac:dyDescent="0.4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26">
        <f t="shared" si="151"/>
        <v>208.70837499999996</v>
      </c>
      <c r="O1977" s="3">
        <f t="shared" si="156"/>
        <v>131.98948616600788</v>
      </c>
      <c r="P1977" s="3" t="s">
        <v>8295</v>
      </c>
      <c r="Q1977" s="3" t="str">
        <f t="shared" si="153"/>
        <v>technology</v>
      </c>
      <c r="R1977" s="3" t="str">
        <f t="shared" si="154"/>
        <v>hardware</v>
      </c>
      <c r="S1977" s="24">
        <f t="shared" si="155"/>
        <v>41313.755219907405</v>
      </c>
    </row>
    <row r="1978" spans="1:19" ht="70.2" x14ac:dyDescent="0.4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26">
        <f t="shared" si="151"/>
        <v>346.6</v>
      </c>
      <c r="O1978" s="3">
        <f t="shared" si="156"/>
        <v>29.310782241014799</v>
      </c>
      <c r="P1978" s="3" t="s">
        <v>8295</v>
      </c>
      <c r="Q1978" s="3" t="str">
        <f t="shared" si="153"/>
        <v>technology</v>
      </c>
      <c r="R1978" s="3" t="str">
        <f t="shared" si="154"/>
        <v>hardware</v>
      </c>
      <c r="S1978" s="24">
        <f t="shared" si="155"/>
        <v>41438.899594907409</v>
      </c>
    </row>
    <row r="1979" spans="1:19" ht="93.6" x14ac:dyDescent="0.4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26">
        <f t="shared" si="151"/>
        <v>402.33</v>
      </c>
      <c r="O1979" s="3">
        <f t="shared" si="156"/>
        <v>245.02436053593178</v>
      </c>
      <c r="P1979" s="3" t="s">
        <v>8295</v>
      </c>
      <c r="Q1979" s="3" t="str">
        <f t="shared" si="153"/>
        <v>technology</v>
      </c>
      <c r="R1979" s="3" t="str">
        <f t="shared" si="154"/>
        <v>hardware</v>
      </c>
      <c r="S1979" s="24">
        <f t="shared" si="155"/>
        <v>42311.216898148152</v>
      </c>
    </row>
    <row r="1980" spans="1:19" ht="117" x14ac:dyDescent="0.4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26">
        <f t="shared" si="151"/>
        <v>1026.8451399999999</v>
      </c>
      <c r="O1980" s="3">
        <f t="shared" si="156"/>
        <v>1323.2540463917526</v>
      </c>
      <c r="P1980" s="3" t="s">
        <v>8295</v>
      </c>
      <c r="Q1980" s="3" t="str">
        <f t="shared" si="153"/>
        <v>technology</v>
      </c>
      <c r="R1980" s="3" t="str">
        <f t="shared" si="154"/>
        <v>hardware</v>
      </c>
      <c r="S1980" s="24">
        <f t="shared" si="155"/>
        <v>41039.225601851853</v>
      </c>
    </row>
    <row r="1981" spans="1:19" ht="93.6" x14ac:dyDescent="0.4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26">
        <f t="shared" si="151"/>
        <v>114.901155</v>
      </c>
      <c r="O1981" s="3">
        <f t="shared" si="156"/>
        <v>282.65966789667897</v>
      </c>
      <c r="P1981" s="3" t="s">
        <v>8295</v>
      </c>
      <c r="Q1981" s="3" t="str">
        <f t="shared" si="153"/>
        <v>technology</v>
      </c>
      <c r="R1981" s="3" t="str">
        <f t="shared" si="154"/>
        <v>hardware</v>
      </c>
      <c r="S1981" s="24">
        <f t="shared" si="155"/>
        <v>42290.460023148145</v>
      </c>
    </row>
    <row r="1982" spans="1:19" ht="70.2" x14ac:dyDescent="0.4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26">
        <f t="shared" si="151"/>
        <v>354.82402000000002</v>
      </c>
      <c r="O1982" s="3">
        <f t="shared" si="156"/>
        <v>91.214401028277635</v>
      </c>
      <c r="P1982" s="3" t="s">
        <v>8295</v>
      </c>
      <c r="Q1982" s="3" t="str">
        <f t="shared" si="153"/>
        <v>technology</v>
      </c>
      <c r="R1982" s="3" t="str">
        <f t="shared" si="154"/>
        <v>hardware</v>
      </c>
      <c r="S1982" s="24">
        <f t="shared" si="155"/>
        <v>42423.542384259257</v>
      </c>
    </row>
    <row r="1983" spans="1:19" ht="140.4" x14ac:dyDescent="0.4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26">
        <f t="shared" si="151"/>
        <v>5.08</v>
      </c>
      <c r="P1983" s="3" t="s">
        <v>8296</v>
      </c>
      <c r="Q1983" s="3" t="str">
        <f t="shared" si="153"/>
        <v>photography</v>
      </c>
      <c r="R1983" s="3" t="str">
        <f t="shared" si="154"/>
        <v>people</v>
      </c>
      <c r="S1983" s="24">
        <f t="shared" si="155"/>
        <v>41799.725289351853</v>
      </c>
    </row>
    <row r="1984" spans="1:19" ht="93.6" x14ac:dyDescent="0.4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26">
        <f t="shared" si="151"/>
        <v>0</v>
      </c>
      <c r="P1984" s="3" t="s">
        <v>8296</v>
      </c>
      <c r="Q1984" s="3" t="str">
        <f t="shared" si="153"/>
        <v>photography</v>
      </c>
      <c r="R1984" s="3" t="str">
        <f t="shared" si="154"/>
        <v>people</v>
      </c>
      <c r="S1984" s="24">
        <f t="shared" si="155"/>
        <v>42678.586655092593</v>
      </c>
    </row>
    <row r="1985" spans="1:19" ht="117" x14ac:dyDescent="0.4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26">
        <f t="shared" si="151"/>
        <v>4.3</v>
      </c>
      <c r="P1985" s="3" t="s">
        <v>8296</v>
      </c>
      <c r="Q1985" s="3" t="str">
        <f t="shared" si="153"/>
        <v>photography</v>
      </c>
      <c r="R1985" s="3" t="str">
        <f t="shared" si="154"/>
        <v>people</v>
      </c>
      <c r="S1985" s="24">
        <f t="shared" si="155"/>
        <v>42593.011782407411</v>
      </c>
    </row>
    <row r="1986" spans="1:19" ht="140.4" x14ac:dyDescent="0.4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26">
        <f t="shared" ref="N1986:N2049" si="157">E1986/D1986*100</f>
        <v>21.146666666666665</v>
      </c>
      <c r="P1986" s="3" t="s">
        <v>8296</v>
      </c>
      <c r="Q1986" s="3" t="str">
        <f t="shared" si="153"/>
        <v>photography</v>
      </c>
      <c r="R1986" s="3" t="str">
        <f t="shared" si="154"/>
        <v>people</v>
      </c>
      <c r="S1986" s="24">
        <f t="shared" si="155"/>
        <v>41913.790289351848</v>
      </c>
    </row>
    <row r="1987" spans="1:19" ht="140.4" x14ac:dyDescent="0.4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26">
        <f t="shared" si="157"/>
        <v>3.1875</v>
      </c>
      <c r="P1987" s="3" t="s">
        <v>8296</v>
      </c>
      <c r="Q1987" s="3" t="str">
        <f t="shared" ref="Q1987:Q2050" si="158">LEFT(P:P,SEARCH("/",P:P,1)-1)</f>
        <v>photography</v>
      </c>
      <c r="R1987" s="3" t="str">
        <f t="shared" ref="R1987:R2050" si="159">RIGHT(P:P, LEN(P:P) - FIND("/", P:P))</f>
        <v>people</v>
      </c>
      <c r="S1987" s="24">
        <f t="shared" ref="S1987:S2050" si="160">(J1987/86400) +25569</f>
        <v>42555.698738425926</v>
      </c>
    </row>
    <row r="1988" spans="1:19" ht="117" x14ac:dyDescent="0.4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26">
        <f t="shared" si="157"/>
        <v>0.05</v>
      </c>
      <c r="P1988" s="3" t="s">
        <v>8296</v>
      </c>
      <c r="Q1988" s="3" t="str">
        <f t="shared" si="158"/>
        <v>photography</v>
      </c>
      <c r="R1988" s="3" t="str">
        <f t="shared" si="159"/>
        <v>people</v>
      </c>
      <c r="S1988" s="24">
        <f t="shared" si="160"/>
        <v>42413.433831018519</v>
      </c>
    </row>
    <row r="1989" spans="1:19" ht="70.2" x14ac:dyDescent="0.4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26">
        <f t="shared" si="157"/>
        <v>42.472727272727276</v>
      </c>
      <c r="P1989" s="3" t="s">
        <v>8296</v>
      </c>
      <c r="Q1989" s="3" t="str">
        <f t="shared" si="158"/>
        <v>photography</v>
      </c>
      <c r="R1989" s="3" t="str">
        <f t="shared" si="159"/>
        <v>people</v>
      </c>
      <c r="S1989" s="24">
        <f t="shared" si="160"/>
        <v>42034.639768518522</v>
      </c>
    </row>
    <row r="1990" spans="1:19" ht="46.8" x14ac:dyDescent="0.4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26">
        <f t="shared" si="157"/>
        <v>0.41666666666666669</v>
      </c>
      <c r="P1990" s="3" t="s">
        <v>8296</v>
      </c>
      <c r="Q1990" s="3" t="str">
        <f t="shared" si="158"/>
        <v>photography</v>
      </c>
      <c r="R1990" s="3" t="str">
        <f t="shared" si="159"/>
        <v>people</v>
      </c>
      <c r="S1990" s="24">
        <f t="shared" si="160"/>
        <v>42206.763217592597</v>
      </c>
    </row>
    <row r="1991" spans="1:19" ht="117" x14ac:dyDescent="0.4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26">
        <f t="shared" si="157"/>
        <v>1</v>
      </c>
      <c r="P1991" s="3" t="s">
        <v>8296</v>
      </c>
      <c r="Q1991" s="3" t="str">
        <f t="shared" si="158"/>
        <v>photography</v>
      </c>
      <c r="R1991" s="3" t="str">
        <f t="shared" si="159"/>
        <v>people</v>
      </c>
      <c r="S1991" s="24">
        <f t="shared" si="160"/>
        <v>42685.680648148147</v>
      </c>
    </row>
    <row r="1992" spans="1:19" ht="117" x14ac:dyDescent="0.4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26">
        <f t="shared" si="157"/>
        <v>16.966666666666665</v>
      </c>
      <c r="P1992" s="3" t="s">
        <v>8296</v>
      </c>
      <c r="Q1992" s="3" t="str">
        <f t="shared" si="158"/>
        <v>photography</v>
      </c>
      <c r="R1992" s="3" t="str">
        <f t="shared" si="159"/>
        <v>people</v>
      </c>
      <c r="S1992" s="24">
        <f t="shared" si="160"/>
        <v>42398.195972222224</v>
      </c>
    </row>
    <row r="1993" spans="1:19" ht="93.6" x14ac:dyDescent="0.4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26">
        <f t="shared" si="157"/>
        <v>7.0000000000000009</v>
      </c>
      <c r="P1993" s="3" t="s">
        <v>8296</v>
      </c>
      <c r="Q1993" s="3" t="str">
        <f t="shared" si="158"/>
        <v>photography</v>
      </c>
      <c r="R1993" s="3" t="str">
        <f t="shared" si="159"/>
        <v>people</v>
      </c>
      <c r="S1993" s="24">
        <f t="shared" si="160"/>
        <v>42167.89335648148</v>
      </c>
    </row>
    <row r="1994" spans="1:19" ht="46.8" x14ac:dyDescent="0.4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26">
        <f t="shared" si="157"/>
        <v>0.13333333333333333</v>
      </c>
      <c r="P1994" s="3" t="s">
        <v>8296</v>
      </c>
      <c r="Q1994" s="3" t="str">
        <f t="shared" si="158"/>
        <v>photography</v>
      </c>
      <c r="R1994" s="3" t="str">
        <f t="shared" si="159"/>
        <v>people</v>
      </c>
      <c r="S1994" s="24">
        <f t="shared" si="160"/>
        <v>42023.143414351856</v>
      </c>
    </row>
    <row r="1995" spans="1:19" ht="117" x14ac:dyDescent="0.4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26">
        <f t="shared" si="157"/>
        <v>0</v>
      </c>
      <c r="P1995" s="3" t="s">
        <v>8296</v>
      </c>
      <c r="Q1995" s="3" t="str">
        <f t="shared" si="158"/>
        <v>photography</v>
      </c>
      <c r="R1995" s="3" t="str">
        <f t="shared" si="159"/>
        <v>people</v>
      </c>
      <c r="S1995" s="24">
        <f t="shared" si="160"/>
        <v>42329.588391203702</v>
      </c>
    </row>
    <row r="1996" spans="1:19" ht="117" x14ac:dyDescent="0.4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26">
        <f t="shared" si="157"/>
        <v>0</v>
      </c>
      <c r="P1996" s="3" t="s">
        <v>8296</v>
      </c>
      <c r="Q1996" s="3" t="str">
        <f t="shared" si="158"/>
        <v>photography</v>
      </c>
      <c r="R1996" s="3" t="str">
        <f t="shared" si="159"/>
        <v>people</v>
      </c>
      <c r="S1996" s="24">
        <f t="shared" si="160"/>
        <v>42651.006273148145</v>
      </c>
    </row>
    <row r="1997" spans="1:19" ht="117" x14ac:dyDescent="0.4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26">
        <f t="shared" si="157"/>
        <v>7.8</v>
      </c>
      <c r="P1997" s="3" t="s">
        <v>8296</v>
      </c>
      <c r="Q1997" s="3" t="str">
        <f t="shared" si="158"/>
        <v>photography</v>
      </c>
      <c r="R1997" s="3" t="str">
        <f t="shared" si="159"/>
        <v>people</v>
      </c>
      <c r="S1997" s="24">
        <f t="shared" si="160"/>
        <v>42181.902037037042</v>
      </c>
    </row>
    <row r="1998" spans="1:19" ht="117" x14ac:dyDescent="0.4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26">
        <f t="shared" si="157"/>
        <v>0</v>
      </c>
      <c r="P1998" s="3" t="s">
        <v>8296</v>
      </c>
      <c r="Q1998" s="3" t="str">
        <f t="shared" si="158"/>
        <v>photography</v>
      </c>
      <c r="R1998" s="3" t="str">
        <f t="shared" si="159"/>
        <v>people</v>
      </c>
      <c r="S1998" s="24">
        <f t="shared" si="160"/>
        <v>41800.819571759261</v>
      </c>
    </row>
    <row r="1999" spans="1:19" ht="117" x14ac:dyDescent="0.4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26">
        <f t="shared" si="157"/>
        <v>0</v>
      </c>
      <c r="P1999" s="3" t="s">
        <v>8296</v>
      </c>
      <c r="Q1999" s="3" t="str">
        <f t="shared" si="158"/>
        <v>photography</v>
      </c>
      <c r="R1999" s="3" t="str">
        <f t="shared" si="159"/>
        <v>people</v>
      </c>
      <c r="S1999" s="24">
        <f t="shared" si="160"/>
        <v>41847.930694444447</v>
      </c>
    </row>
    <row r="2000" spans="1:19" ht="117" x14ac:dyDescent="0.4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26">
        <f t="shared" si="157"/>
        <v>26.200000000000003</v>
      </c>
      <c r="P2000" s="3" t="s">
        <v>8296</v>
      </c>
      <c r="Q2000" s="3" t="str">
        <f t="shared" si="158"/>
        <v>photography</v>
      </c>
      <c r="R2000" s="3" t="str">
        <f t="shared" si="159"/>
        <v>people</v>
      </c>
      <c r="S2000" s="24">
        <f t="shared" si="160"/>
        <v>41807.118495370371</v>
      </c>
    </row>
    <row r="2001" spans="1:19" ht="117" x14ac:dyDescent="0.4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26">
        <f t="shared" si="157"/>
        <v>0.76129032258064511</v>
      </c>
      <c r="P2001" s="3" t="s">
        <v>8296</v>
      </c>
      <c r="Q2001" s="3" t="str">
        <f t="shared" si="158"/>
        <v>photography</v>
      </c>
      <c r="R2001" s="3" t="str">
        <f t="shared" si="159"/>
        <v>people</v>
      </c>
      <c r="S2001" s="24">
        <f t="shared" si="160"/>
        <v>41926.482731481483</v>
      </c>
    </row>
    <row r="2002" spans="1:19" ht="140.4" x14ac:dyDescent="0.4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26">
        <f t="shared" si="157"/>
        <v>12.5</v>
      </c>
      <c r="P2002" s="3" t="s">
        <v>8296</v>
      </c>
      <c r="Q2002" s="3" t="str">
        <f t="shared" si="158"/>
        <v>photography</v>
      </c>
      <c r="R2002" s="3" t="str">
        <f t="shared" si="159"/>
        <v>people</v>
      </c>
      <c r="S2002" s="24">
        <f t="shared" si="160"/>
        <v>42345.951539351852</v>
      </c>
    </row>
    <row r="2003" spans="1:19" ht="93.6" x14ac:dyDescent="0.4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26">
        <f t="shared" si="157"/>
        <v>382.12909090909091</v>
      </c>
      <c r="O2003" s="3">
        <f t="shared" ref="O2003:O2034" si="161">E2003/L2003</f>
        <v>128.38790470372632</v>
      </c>
      <c r="P2003" s="3" t="s">
        <v>8295</v>
      </c>
      <c r="Q2003" s="3" t="str">
        <f t="shared" si="158"/>
        <v>technology</v>
      </c>
      <c r="R2003" s="3" t="str">
        <f t="shared" si="159"/>
        <v>hardware</v>
      </c>
      <c r="S2003" s="24">
        <f t="shared" si="160"/>
        <v>42136.209675925929</v>
      </c>
    </row>
    <row r="2004" spans="1:19" ht="140.4" x14ac:dyDescent="0.4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26">
        <f t="shared" si="157"/>
        <v>216.79422000000002</v>
      </c>
      <c r="O2004" s="3">
        <f t="shared" si="161"/>
        <v>78.834261818181815</v>
      </c>
      <c r="P2004" s="3" t="s">
        <v>8295</v>
      </c>
      <c r="Q2004" s="3" t="str">
        <f t="shared" si="158"/>
        <v>technology</v>
      </c>
      <c r="R2004" s="3" t="str">
        <f t="shared" si="159"/>
        <v>hardware</v>
      </c>
      <c r="S2004" s="24">
        <f t="shared" si="160"/>
        <v>42728.71230324074</v>
      </c>
    </row>
    <row r="2005" spans="1:19" ht="140.4" x14ac:dyDescent="0.4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26">
        <f t="shared" si="157"/>
        <v>312</v>
      </c>
      <c r="O2005" s="3">
        <f t="shared" si="161"/>
        <v>91.764705882352942</v>
      </c>
      <c r="P2005" s="3" t="s">
        <v>8295</v>
      </c>
      <c r="Q2005" s="3" t="str">
        <f t="shared" si="158"/>
        <v>technology</v>
      </c>
      <c r="R2005" s="3" t="str">
        <f t="shared" si="159"/>
        <v>hardware</v>
      </c>
      <c r="S2005" s="24">
        <f t="shared" si="160"/>
        <v>40347.125601851854</v>
      </c>
    </row>
    <row r="2006" spans="1:19" ht="117" x14ac:dyDescent="0.4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26">
        <f t="shared" si="157"/>
        <v>234.42048</v>
      </c>
      <c r="O2006" s="3">
        <f t="shared" si="161"/>
        <v>331.10237288135596</v>
      </c>
      <c r="P2006" s="3" t="s">
        <v>8295</v>
      </c>
      <c r="Q2006" s="3" t="str">
        <f t="shared" si="158"/>
        <v>technology</v>
      </c>
      <c r="R2006" s="3" t="str">
        <f t="shared" si="159"/>
        <v>hardware</v>
      </c>
      <c r="S2006" s="24">
        <f t="shared" si="160"/>
        <v>41800.604895833334</v>
      </c>
    </row>
    <row r="2007" spans="1:19" ht="117" x14ac:dyDescent="0.4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26">
        <f t="shared" si="157"/>
        <v>123.68010000000001</v>
      </c>
      <c r="O2007" s="3">
        <f t="shared" si="161"/>
        <v>194.26193717277485</v>
      </c>
      <c r="P2007" s="3" t="s">
        <v>8295</v>
      </c>
      <c r="Q2007" s="3" t="str">
        <f t="shared" si="158"/>
        <v>technology</v>
      </c>
      <c r="R2007" s="3" t="str">
        <f t="shared" si="159"/>
        <v>hardware</v>
      </c>
      <c r="S2007" s="24">
        <f t="shared" si="160"/>
        <v>41535.812708333331</v>
      </c>
    </row>
    <row r="2008" spans="1:19" ht="140.4" x14ac:dyDescent="0.4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26">
        <f t="shared" si="157"/>
        <v>247.84</v>
      </c>
      <c r="O2008" s="3">
        <f t="shared" si="161"/>
        <v>408.97689768976898</v>
      </c>
      <c r="P2008" s="3" t="s">
        <v>8295</v>
      </c>
      <c r="Q2008" s="3" t="str">
        <f t="shared" si="158"/>
        <v>technology</v>
      </c>
      <c r="R2008" s="3" t="str">
        <f t="shared" si="159"/>
        <v>hardware</v>
      </c>
      <c r="S2008" s="24">
        <f t="shared" si="160"/>
        <v>41941.500520833331</v>
      </c>
    </row>
    <row r="2009" spans="1:19" ht="140.4" x14ac:dyDescent="0.4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26">
        <f t="shared" si="157"/>
        <v>115.7092</v>
      </c>
      <c r="O2009" s="3">
        <f t="shared" si="161"/>
        <v>84.459270072992695</v>
      </c>
      <c r="P2009" s="3" t="s">
        <v>8295</v>
      </c>
      <c r="Q2009" s="3" t="str">
        <f t="shared" si="158"/>
        <v>technology</v>
      </c>
      <c r="R2009" s="3" t="str">
        <f t="shared" si="159"/>
        <v>hardware</v>
      </c>
      <c r="S2009" s="24">
        <f t="shared" si="160"/>
        <v>40347.837800925925</v>
      </c>
    </row>
    <row r="2010" spans="1:19" ht="117" x14ac:dyDescent="0.4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26">
        <f t="shared" si="157"/>
        <v>117.07484768810599</v>
      </c>
      <c r="O2010" s="3">
        <f t="shared" si="161"/>
        <v>44.853658536585364</v>
      </c>
      <c r="P2010" s="3" t="s">
        <v>8295</v>
      </c>
      <c r="Q2010" s="3" t="str">
        <f t="shared" si="158"/>
        <v>technology</v>
      </c>
      <c r="R2010" s="3" t="str">
        <f t="shared" si="159"/>
        <v>hardware</v>
      </c>
      <c r="S2010" s="24">
        <f t="shared" si="160"/>
        <v>40761.604421296295</v>
      </c>
    </row>
    <row r="2011" spans="1:19" ht="117" x14ac:dyDescent="0.4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26">
        <f t="shared" si="157"/>
        <v>305.15800000000002</v>
      </c>
      <c r="O2011" s="3">
        <f t="shared" si="161"/>
        <v>383.3643216080402</v>
      </c>
      <c r="P2011" s="3" t="s">
        <v>8295</v>
      </c>
      <c r="Q2011" s="3" t="str">
        <f t="shared" si="158"/>
        <v>technology</v>
      </c>
      <c r="R2011" s="3" t="str">
        <f t="shared" si="159"/>
        <v>hardware</v>
      </c>
      <c r="S2011" s="24">
        <f t="shared" si="160"/>
        <v>42661.323414351849</v>
      </c>
    </row>
    <row r="2012" spans="1:19" ht="70.2" x14ac:dyDescent="0.4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26">
        <f t="shared" si="157"/>
        <v>320.05299999999994</v>
      </c>
      <c r="O2012" s="3">
        <f t="shared" si="161"/>
        <v>55.276856649395505</v>
      </c>
      <c r="P2012" s="3" t="s">
        <v>8295</v>
      </c>
      <c r="Q2012" s="3" t="str">
        <f t="shared" si="158"/>
        <v>technology</v>
      </c>
      <c r="R2012" s="3" t="str">
        <f t="shared" si="159"/>
        <v>hardware</v>
      </c>
      <c r="S2012" s="24">
        <f t="shared" si="160"/>
        <v>42570.996423611112</v>
      </c>
    </row>
    <row r="2013" spans="1:19" ht="117" x14ac:dyDescent="0.4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26">
        <f t="shared" si="157"/>
        <v>819.56399999999996</v>
      </c>
      <c r="O2013" s="3">
        <f t="shared" si="161"/>
        <v>422.02059732234807</v>
      </c>
      <c r="P2013" s="3" t="s">
        <v>8295</v>
      </c>
      <c r="Q2013" s="3" t="str">
        <f t="shared" si="158"/>
        <v>technology</v>
      </c>
      <c r="R2013" s="3" t="str">
        <f t="shared" si="159"/>
        <v>hardware</v>
      </c>
      <c r="S2013" s="24">
        <f t="shared" si="160"/>
        <v>42347.358483796299</v>
      </c>
    </row>
    <row r="2014" spans="1:19" ht="140.4" x14ac:dyDescent="0.4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26">
        <f t="shared" si="157"/>
        <v>234.90000000000003</v>
      </c>
      <c r="O2014" s="3">
        <f t="shared" si="161"/>
        <v>64.180327868852459</v>
      </c>
      <c r="P2014" s="3" t="s">
        <v>8295</v>
      </c>
      <c r="Q2014" s="3" t="str">
        <f t="shared" si="158"/>
        <v>technology</v>
      </c>
      <c r="R2014" s="3" t="str">
        <f t="shared" si="159"/>
        <v>hardware</v>
      </c>
      <c r="S2014" s="24">
        <f t="shared" si="160"/>
        <v>42010.822233796294</v>
      </c>
    </row>
    <row r="2015" spans="1:19" ht="117" x14ac:dyDescent="0.4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26">
        <f t="shared" si="157"/>
        <v>494.91374999999999</v>
      </c>
      <c r="O2015" s="3">
        <f t="shared" si="161"/>
        <v>173.57781674704077</v>
      </c>
      <c r="P2015" s="3" t="s">
        <v>8295</v>
      </c>
      <c r="Q2015" s="3" t="str">
        <f t="shared" si="158"/>
        <v>technology</v>
      </c>
      <c r="R2015" s="3" t="str">
        <f t="shared" si="159"/>
        <v>hardware</v>
      </c>
      <c r="S2015" s="24">
        <f t="shared" si="160"/>
        <v>42499.960810185185</v>
      </c>
    </row>
    <row r="2016" spans="1:19" ht="117" x14ac:dyDescent="0.4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26">
        <f t="shared" si="157"/>
        <v>7813.7822333333334</v>
      </c>
      <c r="O2016" s="3">
        <f t="shared" si="161"/>
        <v>88.601680840609291</v>
      </c>
      <c r="P2016" s="3" t="s">
        <v>8295</v>
      </c>
      <c r="Q2016" s="3" t="str">
        <f t="shared" si="158"/>
        <v>technology</v>
      </c>
      <c r="R2016" s="3" t="str">
        <f t="shared" si="159"/>
        <v>hardware</v>
      </c>
      <c r="S2016" s="24">
        <f t="shared" si="160"/>
        <v>41324.214571759258</v>
      </c>
    </row>
    <row r="2017" spans="1:19" ht="93.6" x14ac:dyDescent="0.4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26">
        <f t="shared" si="157"/>
        <v>113.00013888888888</v>
      </c>
      <c r="O2017" s="3">
        <f t="shared" si="161"/>
        <v>50.222283950617282</v>
      </c>
      <c r="P2017" s="3" t="s">
        <v>8295</v>
      </c>
      <c r="Q2017" s="3" t="str">
        <f t="shared" si="158"/>
        <v>technology</v>
      </c>
      <c r="R2017" s="3" t="str">
        <f t="shared" si="159"/>
        <v>hardware</v>
      </c>
      <c r="S2017" s="24">
        <f t="shared" si="160"/>
        <v>40765.876886574071</v>
      </c>
    </row>
    <row r="2018" spans="1:19" ht="70.2" x14ac:dyDescent="0.4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26">
        <f t="shared" si="157"/>
        <v>921.54219999999998</v>
      </c>
      <c r="O2018" s="3">
        <f t="shared" si="161"/>
        <v>192.38876826722338</v>
      </c>
      <c r="P2018" s="3" t="s">
        <v>8295</v>
      </c>
      <c r="Q2018" s="3" t="str">
        <f t="shared" si="158"/>
        <v>technology</v>
      </c>
      <c r="R2018" s="3" t="str">
        <f t="shared" si="159"/>
        <v>hardware</v>
      </c>
      <c r="S2018" s="24">
        <f t="shared" si="160"/>
        <v>41312.880775462967</v>
      </c>
    </row>
    <row r="2019" spans="1:19" ht="117" x14ac:dyDescent="0.4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26">
        <f t="shared" si="157"/>
        <v>125.10239999999999</v>
      </c>
      <c r="O2019" s="3">
        <f t="shared" si="161"/>
        <v>73.416901408450698</v>
      </c>
      <c r="P2019" s="3" t="s">
        <v>8295</v>
      </c>
      <c r="Q2019" s="3" t="str">
        <f t="shared" si="158"/>
        <v>technology</v>
      </c>
      <c r="R2019" s="3" t="str">
        <f t="shared" si="159"/>
        <v>hardware</v>
      </c>
      <c r="S2019" s="24">
        <f t="shared" si="160"/>
        <v>40961.057349537034</v>
      </c>
    </row>
    <row r="2020" spans="1:19" ht="117" x14ac:dyDescent="0.4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26">
        <f t="shared" si="157"/>
        <v>102.24343076923077</v>
      </c>
      <c r="O2020" s="3">
        <f t="shared" si="161"/>
        <v>147.68495555555555</v>
      </c>
      <c r="P2020" s="3" t="s">
        <v>8295</v>
      </c>
      <c r="Q2020" s="3" t="str">
        <f t="shared" si="158"/>
        <v>technology</v>
      </c>
      <c r="R2020" s="3" t="str">
        <f t="shared" si="159"/>
        <v>hardware</v>
      </c>
      <c r="S2020" s="24">
        <f t="shared" si="160"/>
        <v>42199.365844907406</v>
      </c>
    </row>
    <row r="2021" spans="1:19" ht="117" x14ac:dyDescent="0.4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26">
        <f t="shared" si="157"/>
        <v>484.90975000000003</v>
      </c>
      <c r="O2021" s="3">
        <f t="shared" si="161"/>
        <v>108.96848314606741</v>
      </c>
      <c r="P2021" s="3" t="s">
        <v>8295</v>
      </c>
      <c r="Q2021" s="3" t="str">
        <f t="shared" si="158"/>
        <v>technology</v>
      </c>
      <c r="R2021" s="3" t="str">
        <f t="shared" si="159"/>
        <v>hardware</v>
      </c>
      <c r="S2021" s="24">
        <f t="shared" si="160"/>
        <v>42605.70857638889</v>
      </c>
    </row>
    <row r="2022" spans="1:19" ht="117" x14ac:dyDescent="0.4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26">
        <f t="shared" si="157"/>
        <v>192.33333333333334</v>
      </c>
      <c r="O2022" s="3">
        <f t="shared" si="161"/>
        <v>23.647540983606557</v>
      </c>
      <c r="P2022" s="3" t="s">
        <v>8295</v>
      </c>
      <c r="Q2022" s="3" t="str">
        <f t="shared" si="158"/>
        <v>technology</v>
      </c>
      <c r="R2022" s="3" t="str">
        <f t="shared" si="159"/>
        <v>hardware</v>
      </c>
      <c r="S2022" s="24">
        <f t="shared" si="160"/>
        <v>41737.097500000003</v>
      </c>
    </row>
    <row r="2023" spans="1:19" ht="140.4" x14ac:dyDescent="0.4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26">
        <f t="shared" si="157"/>
        <v>281.10000000000002</v>
      </c>
      <c r="O2023" s="3">
        <f t="shared" si="161"/>
        <v>147.94736842105263</v>
      </c>
      <c r="P2023" s="3" t="s">
        <v>8295</v>
      </c>
      <c r="Q2023" s="3" t="str">
        <f t="shared" si="158"/>
        <v>technology</v>
      </c>
      <c r="R2023" s="3" t="str">
        <f t="shared" si="159"/>
        <v>hardware</v>
      </c>
      <c r="S2023" s="24">
        <f t="shared" si="160"/>
        <v>41861.070567129631</v>
      </c>
    </row>
    <row r="2024" spans="1:19" ht="117" x14ac:dyDescent="0.4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26">
        <f t="shared" si="157"/>
        <v>125.13700000000001</v>
      </c>
      <c r="O2024" s="3">
        <f t="shared" si="161"/>
        <v>385.03692307692307</v>
      </c>
      <c r="P2024" s="3" t="s">
        <v>8295</v>
      </c>
      <c r="Q2024" s="3" t="str">
        <f t="shared" si="158"/>
        <v>technology</v>
      </c>
      <c r="R2024" s="3" t="str">
        <f t="shared" si="159"/>
        <v>hardware</v>
      </c>
      <c r="S2024" s="24">
        <f t="shared" si="160"/>
        <v>42502.569120370375</v>
      </c>
    </row>
    <row r="2025" spans="1:19" ht="117" x14ac:dyDescent="0.4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26">
        <f t="shared" si="157"/>
        <v>161.459</v>
      </c>
      <c r="O2025" s="3">
        <f t="shared" si="161"/>
        <v>457.39093484419266</v>
      </c>
      <c r="P2025" s="3" t="s">
        <v>8295</v>
      </c>
      <c r="Q2025" s="3" t="str">
        <f t="shared" si="158"/>
        <v>technology</v>
      </c>
      <c r="R2025" s="3" t="str">
        <f t="shared" si="159"/>
        <v>hardware</v>
      </c>
      <c r="S2025" s="24">
        <f t="shared" si="160"/>
        <v>42136.420752314814</v>
      </c>
    </row>
    <row r="2026" spans="1:19" ht="117" x14ac:dyDescent="0.4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26">
        <f t="shared" si="157"/>
        <v>585.35</v>
      </c>
      <c r="O2026" s="3">
        <f t="shared" si="161"/>
        <v>222.99047619047619</v>
      </c>
      <c r="P2026" s="3" t="s">
        <v>8295</v>
      </c>
      <c r="Q2026" s="3" t="str">
        <f t="shared" si="158"/>
        <v>technology</v>
      </c>
      <c r="R2026" s="3" t="str">
        <f t="shared" si="159"/>
        <v>hardware</v>
      </c>
      <c r="S2026" s="24">
        <f t="shared" si="160"/>
        <v>41099.966944444444</v>
      </c>
    </row>
    <row r="2027" spans="1:19" ht="117" x14ac:dyDescent="0.4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26">
        <f t="shared" si="157"/>
        <v>201.14999999999998</v>
      </c>
      <c r="O2027" s="3">
        <f t="shared" si="161"/>
        <v>220.74074074074073</v>
      </c>
      <c r="P2027" s="3" t="s">
        <v>8295</v>
      </c>
      <c r="Q2027" s="3" t="str">
        <f t="shared" si="158"/>
        <v>technology</v>
      </c>
      <c r="R2027" s="3" t="str">
        <f t="shared" si="159"/>
        <v>hardware</v>
      </c>
      <c r="S2027" s="24">
        <f t="shared" si="160"/>
        <v>42136.184560185182</v>
      </c>
    </row>
    <row r="2028" spans="1:19" ht="70.2" x14ac:dyDescent="0.4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26">
        <f t="shared" si="157"/>
        <v>133.48307999999997</v>
      </c>
      <c r="O2028" s="3">
        <f t="shared" si="161"/>
        <v>73.503898678414089</v>
      </c>
      <c r="P2028" s="3" t="s">
        <v>8295</v>
      </c>
      <c r="Q2028" s="3" t="str">
        <f t="shared" si="158"/>
        <v>technology</v>
      </c>
      <c r="R2028" s="3" t="str">
        <f t="shared" si="159"/>
        <v>hardware</v>
      </c>
      <c r="S2028" s="24">
        <f t="shared" si="160"/>
        <v>41704.735937500001</v>
      </c>
    </row>
    <row r="2029" spans="1:19" ht="117" x14ac:dyDescent="0.4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26">
        <f t="shared" si="157"/>
        <v>120.24900000000001</v>
      </c>
      <c r="O2029" s="3">
        <f t="shared" si="161"/>
        <v>223.09647495361781</v>
      </c>
      <c r="P2029" s="3" t="s">
        <v>8295</v>
      </c>
      <c r="Q2029" s="3" t="str">
        <f t="shared" si="158"/>
        <v>technology</v>
      </c>
      <c r="R2029" s="3" t="str">
        <f t="shared" si="159"/>
        <v>hardware</v>
      </c>
      <c r="S2029" s="24">
        <f t="shared" si="160"/>
        <v>42048.813877314809</v>
      </c>
    </row>
    <row r="2030" spans="1:19" ht="70.2" x14ac:dyDescent="0.4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26">
        <f t="shared" si="157"/>
        <v>126.16666666666667</v>
      </c>
      <c r="O2030" s="3">
        <f t="shared" si="161"/>
        <v>47.911392405063289</v>
      </c>
      <c r="P2030" s="3" t="s">
        <v>8295</v>
      </c>
      <c r="Q2030" s="3" t="str">
        <f t="shared" si="158"/>
        <v>technology</v>
      </c>
      <c r="R2030" s="3" t="str">
        <f t="shared" si="159"/>
        <v>hardware</v>
      </c>
      <c r="S2030" s="24">
        <f t="shared" si="160"/>
        <v>40215.919050925928</v>
      </c>
    </row>
    <row r="2031" spans="1:19" ht="93.6" x14ac:dyDescent="0.4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26">
        <f t="shared" si="157"/>
        <v>361.2</v>
      </c>
      <c r="O2031" s="3">
        <f t="shared" si="161"/>
        <v>96.063829787234042</v>
      </c>
      <c r="P2031" s="3" t="s">
        <v>8295</v>
      </c>
      <c r="Q2031" s="3" t="str">
        <f t="shared" si="158"/>
        <v>technology</v>
      </c>
      <c r="R2031" s="3" t="str">
        <f t="shared" si="159"/>
        <v>hardware</v>
      </c>
      <c r="S2031" s="24">
        <f t="shared" si="160"/>
        <v>41848.021770833337</v>
      </c>
    </row>
    <row r="2032" spans="1:19" ht="117" x14ac:dyDescent="0.4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26">
        <f t="shared" si="157"/>
        <v>226.239013671875</v>
      </c>
      <c r="O2032" s="3">
        <f t="shared" si="161"/>
        <v>118.6144</v>
      </c>
      <c r="P2032" s="3" t="s">
        <v>8295</v>
      </c>
      <c r="Q2032" s="3" t="str">
        <f t="shared" si="158"/>
        <v>technology</v>
      </c>
      <c r="R2032" s="3" t="str">
        <f t="shared" si="159"/>
        <v>hardware</v>
      </c>
      <c r="S2032" s="24">
        <f t="shared" si="160"/>
        <v>41212.996481481481</v>
      </c>
    </row>
    <row r="2033" spans="1:19" ht="93.6" x14ac:dyDescent="0.4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26">
        <f t="shared" si="157"/>
        <v>120.35</v>
      </c>
      <c r="O2033" s="3">
        <f t="shared" si="161"/>
        <v>118.45472440944881</v>
      </c>
      <c r="P2033" s="3" t="s">
        <v>8295</v>
      </c>
      <c r="Q2033" s="3" t="str">
        <f t="shared" si="158"/>
        <v>technology</v>
      </c>
      <c r="R2033" s="3" t="str">
        <f t="shared" si="159"/>
        <v>hardware</v>
      </c>
      <c r="S2033" s="24">
        <f t="shared" si="160"/>
        <v>41975.329317129625</v>
      </c>
    </row>
    <row r="2034" spans="1:19" ht="140.4" x14ac:dyDescent="0.4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26">
        <f t="shared" si="157"/>
        <v>304.18799999999999</v>
      </c>
      <c r="O2034" s="3">
        <f t="shared" si="161"/>
        <v>143.21468926553672</v>
      </c>
      <c r="P2034" s="3" t="s">
        <v>8295</v>
      </c>
      <c r="Q2034" s="3" t="str">
        <f t="shared" si="158"/>
        <v>technology</v>
      </c>
      <c r="R2034" s="3" t="str">
        <f t="shared" si="159"/>
        <v>hardware</v>
      </c>
      <c r="S2034" s="24">
        <f t="shared" si="160"/>
        <v>42689.565671296295</v>
      </c>
    </row>
    <row r="2035" spans="1:19" ht="140.4" x14ac:dyDescent="0.4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26">
        <f t="shared" si="157"/>
        <v>178.67599999999999</v>
      </c>
      <c r="O2035" s="3">
        <f t="shared" ref="O2035:O2066" si="162">E2035/L2035</f>
        <v>282.71518987341773</v>
      </c>
      <c r="P2035" s="3" t="s">
        <v>8295</v>
      </c>
      <c r="Q2035" s="3" t="str">
        <f t="shared" si="158"/>
        <v>technology</v>
      </c>
      <c r="R2035" s="3" t="str">
        <f t="shared" si="159"/>
        <v>hardware</v>
      </c>
      <c r="S2035" s="24">
        <f t="shared" si="160"/>
        <v>41725.082384259258</v>
      </c>
    </row>
    <row r="2036" spans="1:19" ht="140.4" x14ac:dyDescent="0.4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26">
        <f t="shared" si="157"/>
        <v>386.81998717948721</v>
      </c>
      <c r="O2036" s="3">
        <f t="shared" si="162"/>
        <v>593.93620078740162</v>
      </c>
      <c r="P2036" s="3" t="s">
        <v>8295</v>
      </c>
      <c r="Q2036" s="3" t="str">
        <f t="shared" si="158"/>
        <v>technology</v>
      </c>
      <c r="R2036" s="3" t="str">
        <f t="shared" si="159"/>
        <v>hardware</v>
      </c>
      <c r="S2036" s="24">
        <f t="shared" si="160"/>
        <v>42076.130011574074</v>
      </c>
    </row>
    <row r="2037" spans="1:19" ht="117" x14ac:dyDescent="0.4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26">
        <f t="shared" si="157"/>
        <v>211.03642500000004</v>
      </c>
      <c r="O2037" s="3">
        <f t="shared" si="162"/>
        <v>262.15704968944101</v>
      </c>
      <c r="P2037" s="3" t="s">
        <v>8295</v>
      </c>
      <c r="Q2037" s="3" t="str">
        <f t="shared" si="158"/>
        <v>technology</v>
      </c>
      <c r="R2037" s="3" t="str">
        <f t="shared" si="159"/>
        <v>hardware</v>
      </c>
      <c r="S2037" s="24">
        <f t="shared" si="160"/>
        <v>42311.625081018516</v>
      </c>
    </row>
    <row r="2038" spans="1:19" ht="140.4" x14ac:dyDescent="0.4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26">
        <f t="shared" si="157"/>
        <v>131.66833333333335</v>
      </c>
      <c r="O2038" s="3">
        <f t="shared" si="162"/>
        <v>46.580778301886795</v>
      </c>
      <c r="P2038" s="3" t="s">
        <v>8295</v>
      </c>
      <c r="Q2038" s="3" t="str">
        <f t="shared" si="158"/>
        <v>technology</v>
      </c>
      <c r="R2038" s="3" t="str">
        <f t="shared" si="159"/>
        <v>hardware</v>
      </c>
      <c r="S2038" s="24">
        <f t="shared" si="160"/>
        <v>41738.864803240736</v>
      </c>
    </row>
    <row r="2039" spans="1:19" ht="93.6" x14ac:dyDescent="0.4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26">
        <f t="shared" si="157"/>
        <v>300.47639999999996</v>
      </c>
      <c r="O2039" s="3">
        <f t="shared" si="162"/>
        <v>70.041118881118877</v>
      </c>
      <c r="P2039" s="3" t="s">
        <v>8295</v>
      </c>
      <c r="Q2039" s="3" t="str">
        <f t="shared" si="158"/>
        <v>technology</v>
      </c>
      <c r="R2039" s="3" t="str">
        <f t="shared" si="159"/>
        <v>hardware</v>
      </c>
      <c r="S2039" s="24">
        <f t="shared" si="160"/>
        <v>41578.210104166668</v>
      </c>
    </row>
    <row r="2040" spans="1:19" ht="140.4" x14ac:dyDescent="0.4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26">
        <f t="shared" si="157"/>
        <v>420.51249999999999</v>
      </c>
      <c r="O2040" s="3">
        <f t="shared" si="162"/>
        <v>164.90686274509804</v>
      </c>
      <c r="P2040" s="3" t="s">
        <v>8295</v>
      </c>
      <c r="Q2040" s="3" t="str">
        <f t="shared" si="158"/>
        <v>technology</v>
      </c>
      <c r="R2040" s="3" t="str">
        <f t="shared" si="159"/>
        <v>hardware</v>
      </c>
      <c r="S2040" s="24">
        <f t="shared" si="160"/>
        <v>41424.27107638889</v>
      </c>
    </row>
    <row r="2041" spans="1:19" ht="93.6" x14ac:dyDescent="0.4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26">
        <f t="shared" si="157"/>
        <v>136.21680000000001</v>
      </c>
      <c r="O2041" s="3">
        <f t="shared" si="162"/>
        <v>449.26385224274406</v>
      </c>
      <c r="P2041" s="3" t="s">
        <v>8295</v>
      </c>
      <c r="Q2041" s="3" t="str">
        <f t="shared" si="158"/>
        <v>technology</v>
      </c>
      <c r="R2041" s="3" t="str">
        <f t="shared" si="159"/>
        <v>hardware</v>
      </c>
      <c r="S2041" s="24">
        <f t="shared" si="160"/>
        <v>42675.438946759255</v>
      </c>
    </row>
    <row r="2042" spans="1:19" ht="70.2" x14ac:dyDescent="0.4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26">
        <f t="shared" si="157"/>
        <v>248.17133333333334</v>
      </c>
      <c r="O2042" s="3">
        <f t="shared" si="162"/>
        <v>27.472841328413285</v>
      </c>
      <c r="P2042" s="3" t="s">
        <v>8295</v>
      </c>
      <c r="Q2042" s="3" t="str">
        <f t="shared" si="158"/>
        <v>technology</v>
      </c>
      <c r="R2042" s="3" t="str">
        <f t="shared" si="159"/>
        <v>hardware</v>
      </c>
      <c r="S2042" s="24">
        <f t="shared" si="160"/>
        <v>41578.927118055552</v>
      </c>
    </row>
    <row r="2043" spans="1:19" ht="117" x14ac:dyDescent="0.4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26">
        <f t="shared" si="157"/>
        <v>181.86315789473684</v>
      </c>
      <c r="O2043" s="3">
        <f t="shared" si="162"/>
        <v>143.97499999999999</v>
      </c>
      <c r="P2043" s="3" t="s">
        <v>8295</v>
      </c>
      <c r="Q2043" s="3" t="str">
        <f t="shared" si="158"/>
        <v>technology</v>
      </c>
      <c r="R2043" s="3" t="str">
        <f t="shared" si="159"/>
        <v>hardware</v>
      </c>
      <c r="S2043" s="24">
        <f t="shared" si="160"/>
        <v>42654.525775462964</v>
      </c>
    </row>
    <row r="2044" spans="1:19" ht="93.6" x14ac:dyDescent="0.4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26">
        <f t="shared" si="157"/>
        <v>123.53</v>
      </c>
      <c r="O2044" s="3">
        <f t="shared" si="162"/>
        <v>88.23571428571428</v>
      </c>
      <c r="P2044" s="3" t="s">
        <v>8295</v>
      </c>
      <c r="Q2044" s="3" t="str">
        <f t="shared" si="158"/>
        <v>technology</v>
      </c>
      <c r="R2044" s="3" t="str">
        <f t="shared" si="159"/>
        <v>hardware</v>
      </c>
      <c r="S2044" s="24">
        <f t="shared" si="160"/>
        <v>42331.708032407405</v>
      </c>
    </row>
    <row r="2045" spans="1:19" ht="140.4" x14ac:dyDescent="0.4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26">
        <f t="shared" si="157"/>
        <v>506.20938628158842</v>
      </c>
      <c r="O2045" s="3">
        <f t="shared" si="162"/>
        <v>36.326424870466319</v>
      </c>
      <c r="P2045" s="3" t="s">
        <v>8295</v>
      </c>
      <c r="Q2045" s="3" t="str">
        <f t="shared" si="158"/>
        <v>technology</v>
      </c>
      <c r="R2045" s="3" t="str">
        <f t="shared" si="159"/>
        <v>hardware</v>
      </c>
      <c r="S2045" s="24">
        <f t="shared" si="160"/>
        <v>42661.176817129628</v>
      </c>
    </row>
    <row r="2046" spans="1:19" ht="117" x14ac:dyDescent="0.4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26">
        <f t="shared" si="157"/>
        <v>108.21333333333334</v>
      </c>
      <c r="O2046" s="3">
        <f t="shared" si="162"/>
        <v>90.177777777777777</v>
      </c>
      <c r="P2046" s="3" t="s">
        <v>8295</v>
      </c>
      <c r="Q2046" s="3" t="str">
        <f t="shared" si="158"/>
        <v>technology</v>
      </c>
      <c r="R2046" s="3" t="str">
        <f t="shared" si="159"/>
        <v>hardware</v>
      </c>
      <c r="S2046" s="24">
        <f t="shared" si="160"/>
        <v>42138.684189814812</v>
      </c>
    </row>
    <row r="2047" spans="1:19" ht="140.4" x14ac:dyDescent="0.4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26">
        <f t="shared" si="157"/>
        <v>819.18387755102037</v>
      </c>
      <c r="O2047" s="3">
        <f t="shared" si="162"/>
        <v>152.62361216730039</v>
      </c>
      <c r="P2047" s="3" t="s">
        <v>8295</v>
      </c>
      <c r="Q2047" s="3" t="str">
        <f t="shared" si="158"/>
        <v>technology</v>
      </c>
      <c r="R2047" s="3" t="str">
        <f t="shared" si="159"/>
        <v>hardware</v>
      </c>
      <c r="S2047" s="24">
        <f t="shared" si="160"/>
        <v>41069.088506944448</v>
      </c>
    </row>
    <row r="2048" spans="1:19" ht="117" x14ac:dyDescent="0.4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26">
        <f t="shared" si="157"/>
        <v>121.10000000000001</v>
      </c>
      <c r="O2048" s="3">
        <f t="shared" si="162"/>
        <v>55.806451612903224</v>
      </c>
      <c r="P2048" s="3" t="s">
        <v>8295</v>
      </c>
      <c r="Q2048" s="3" t="str">
        <f t="shared" si="158"/>
        <v>technology</v>
      </c>
      <c r="R2048" s="3" t="str">
        <f t="shared" si="159"/>
        <v>hardware</v>
      </c>
      <c r="S2048" s="24">
        <f t="shared" si="160"/>
        <v>41387.171805555554</v>
      </c>
    </row>
    <row r="2049" spans="1:19" ht="117" x14ac:dyDescent="0.4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26">
        <f t="shared" si="157"/>
        <v>102.99897959183673</v>
      </c>
      <c r="O2049" s="3">
        <f t="shared" si="162"/>
        <v>227.85327313769753</v>
      </c>
      <c r="P2049" s="3" t="s">
        <v>8295</v>
      </c>
      <c r="Q2049" s="3" t="str">
        <f t="shared" si="158"/>
        <v>technology</v>
      </c>
      <c r="R2049" s="3" t="str">
        <f t="shared" si="159"/>
        <v>hardware</v>
      </c>
      <c r="S2049" s="24">
        <f t="shared" si="160"/>
        <v>42081.903587962966</v>
      </c>
    </row>
    <row r="2050" spans="1:19" ht="117" x14ac:dyDescent="0.4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26">
        <f t="shared" ref="N2050:N2113" si="163">E2050/D2050*100</f>
        <v>148.33229411764705</v>
      </c>
      <c r="O2050" s="3">
        <f t="shared" si="162"/>
        <v>91.82989803350327</v>
      </c>
      <c r="P2050" s="3" t="s">
        <v>8295</v>
      </c>
      <c r="Q2050" s="3" t="str">
        <f t="shared" si="158"/>
        <v>technology</v>
      </c>
      <c r="R2050" s="3" t="str">
        <f t="shared" si="159"/>
        <v>hardware</v>
      </c>
      <c r="S2050" s="24">
        <f t="shared" si="160"/>
        <v>41387.651516203703</v>
      </c>
    </row>
    <row r="2051" spans="1:19" ht="46.8" x14ac:dyDescent="0.4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26">
        <f t="shared" si="163"/>
        <v>120.19070000000001</v>
      </c>
      <c r="O2051" s="3">
        <f t="shared" si="162"/>
        <v>80.991037735849048</v>
      </c>
      <c r="P2051" s="3" t="s">
        <v>8295</v>
      </c>
      <c r="Q2051" s="3" t="str">
        <f t="shared" ref="Q2051:Q2114" si="164">LEFT(P:P,SEARCH("/",P:P,1)-1)</f>
        <v>technology</v>
      </c>
      <c r="R2051" s="3" t="str">
        <f t="shared" ref="R2051:R2114" si="165">RIGHT(P:P, LEN(P:P) - FIND("/", P:P))</f>
        <v>hardware</v>
      </c>
      <c r="S2051" s="24">
        <f t="shared" ref="S2051:S2114" si="166">(J2051/86400) +25569</f>
        <v>41575.527349537035</v>
      </c>
    </row>
    <row r="2052" spans="1:19" ht="117" x14ac:dyDescent="0.4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26">
        <f t="shared" si="163"/>
        <v>473.27000000000004</v>
      </c>
      <c r="O2052" s="3">
        <f t="shared" si="162"/>
        <v>278.39411764705881</v>
      </c>
      <c r="P2052" s="3" t="s">
        <v>8295</v>
      </c>
      <c r="Q2052" s="3" t="str">
        <f t="shared" si="164"/>
        <v>technology</v>
      </c>
      <c r="R2052" s="3" t="str">
        <f t="shared" si="165"/>
        <v>hardware</v>
      </c>
      <c r="S2052" s="24">
        <f t="shared" si="166"/>
        <v>42115.071504629625</v>
      </c>
    </row>
    <row r="2053" spans="1:19" ht="117" x14ac:dyDescent="0.4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26">
        <f t="shared" si="163"/>
        <v>130.36250000000001</v>
      </c>
      <c r="O2053" s="3">
        <f t="shared" si="162"/>
        <v>43.095041322314053</v>
      </c>
      <c r="P2053" s="3" t="s">
        <v>8295</v>
      </c>
      <c r="Q2053" s="3" t="str">
        <f t="shared" si="164"/>
        <v>technology</v>
      </c>
      <c r="R2053" s="3" t="str">
        <f t="shared" si="165"/>
        <v>hardware</v>
      </c>
      <c r="S2053" s="24">
        <f t="shared" si="166"/>
        <v>41604.022418981483</v>
      </c>
    </row>
    <row r="2054" spans="1:19" ht="117" x14ac:dyDescent="0.4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26">
        <f t="shared" si="163"/>
        <v>353.048</v>
      </c>
      <c r="O2054" s="3">
        <f t="shared" si="162"/>
        <v>326.29205175600737</v>
      </c>
      <c r="P2054" s="3" t="s">
        <v>8295</v>
      </c>
      <c r="Q2054" s="3" t="str">
        <f t="shared" si="164"/>
        <v>technology</v>
      </c>
      <c r="R2054" s="3" t="str">
        <f t="shared" si="165"/>
        <v>hardware</v>
      </c>
      <c r="S2054" s="24">
        <f t="shared" si="166"/>
        <v>42375.08394675926</v>
      </c>
    </row>
    <row r="2055" spans="1:19" ht="117" x14ac:dyDescent="0.4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26">
        <f t="shared" si="163"/>
        <v>101.02</v>
      </c>
      <c r="O2055" s="3">
        <f t="shared" si="162"/>
        <v>41.743801652892564</v>
      </c>
      <c r="P2055" s="3" t="s">
        <v>8295</v>
      </c>
      <c r="Q2055" s="3" t="str">
        <f t="shared" si="164"/>
        <v>technology</v>
      </c>
      <c r="R2055" s="3" t="str">
        <f t="shared" si="165"/>
        <v>hardware</v>
      </c>
      <c r="S2055" s="24">
        <f t="shared" si="166"/>
        <v>42303.617488425924</v>
      </c>
    </row>
    <row r="2056" spans="1:19" ht="140.4" x14ac:dyDescent="0.4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26">
        <f t="shared" si="163"/>
        <v>113.59142857142857</v>
      </c>
      <c r="O2056" s="3">
        <f t="shared" si="162"/>
        <v>64.020933977455712</v>
      </c>
      <c r="P2056" s="3" t="s">
        <v>8295</v>
      </c>
      <c r="Q2056" s="3" t="str">
        <f t="shared" si="164"/>
        <v>technology</v>
      </c>
      <c r="R2056" s="3" t="str">
        <f t="shared" si="165"/>
        <v>hardware</v>
      </c>
      <c r="S2056" s="24">
        <f t="shared" si="166"/>
        <v>41731.520949074074</v>
      </c>
    </row>
    <row r="2057" spans="1:19" ht="117" x14ac:dyDescent="0.4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26">
        <f t="shared" si="163"/>
        <v>167.41666666666666</v>
      </c>
      <c r="O2057" s="3">
        <f t="shared" si="162"/>
        <v>99.455445544554451</v>
      </c>
      <c r="P2057" s="3" t="s">
        <v>8295</v>
      </c>
      <c r="Q2057" s="3" t="str">
        <f t="shared" si="164"/>
        <v>technology</v>
      </c>
      <c r="R2057" s="3" t="str">
        <f t="shared" si="165"/>
        <v>hardware</v>
      </c>
      <c r="S2057" s="24">
        <f t="shared" si="166"/>
        <v>41946.674108796295</v>
      </c>
    </row>
    <row r="2058" spans="1:19" ht="117" x14ac:dyDescent="0.4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26">
        <f t="shared" si="163"/>
        <v>153.452</v>
      </c>
      <c r="O2058" s="3">
        <f t="shared" si="162"/>
        <v>138.49458483754512</v>
      </c>
      <c r="P2058" s="3" t="s">
        <v>8295</v>
      </c>
      <c r="Q2058" s="3" t="str">
        <f t="shared" si="164"/>
        <v>technology</v>
      </c>
      <c r="R2058" s="3" t="str">
        <f t="shared" si="165"/>
        <v>hardware</v>
      </c>
      <c r="S2058" s="24">
        <f t="shared" si="166"/>
        <v>41351.76090277778</v>
      </c>
    </row>
    <row r="2059" spans="1:19" ht="140.4" x14ac:dyDescent="0.4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26">
        <f t="shared" si="163"/>
        <v>202.23220000000001</v>
      </c>
      <c r="O2059" s="3">
        <f t="shared" si="162"/>
        <v>45.547792792792798</v>
      </c>
      <c r="P2059" s="3" t="s">
        <v>8295</v>
      </c>
      <c r="Q2059" s="3" t="str">
        <f t="shared" si="164"/>
        <v>technology</v>
      </c>
      <c r="R2059" s="3" t="str">
        <f t="shared" si="165"/>
        <v>hardware</v>
      </c>
      <c r="S2059" s="24">
        <f t="shared" si="166"/>
        <v>42396.494583333333</v>
      </c>
    </row>
    <row r="2060" spans="1:19" ht="70.2" x14ac:dyDescent="0.4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26">
        <f t="shared" si="163"/>
        <v>168.28125</v>
      </c>
      <c r="O2060" s="3">
        <f t="shared" si="162"/>
        <v>10.507317073170732</v>
      </c>
      <c r="P2060" s="3" t="s">
        <v>8295</v>
      </c>
      <c r="Q2060" s="3" t="str">
        <f t="shared" si="164"/>
        <v>technology</v>
      </c>
      <c r="R2060" s="3" t="str">
        <f t="shared" si="165"/>
        <v>hardware</v>
      </c>
      <c r="S2060" s="24">
        <f t="shared" si="166"/>
        <v>42026.370717592596</v>
      </c>
    </row>
    <row r="2061" spans="1:19" ht="140.4" x14ac:dyDescent="0.4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26">
        <f t="shared" si="163"/>
        <v>143.45666666666668</v>
      </c>
      <c r="O2061" s="3">
        <f t="shared" si="162"/>
        <v>114.76533333333333</v>
      </c>
      <c r="P2061" s="3" t="s">
        <v>8295</v>
      </c>
      <c r="Q2061" s="3" t="str">
        <f t="shared" si="164"/>
        <v>technology</v>
      </c>
      <c r="R2061" s="3" t="str">
        <f t="shared" si="165"/>
        <v>hardware</v>
      </c>
      <c r="S2061" s="24">
        <f t="shared" si="166"/>
        <v>42361.602476851855</v>
      </c>
    </row>
    <row r="2062" spans="1:19" ht="117" x14ac:dyDescent="0.4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26">
        <f t="shared" si="163"/>
        <v>196.4</v>
      </c>
      <c r="O2062" s="3">
        <f t="shared" si="162"/>
        <v>35.997067448680355</v>
      </c>
      <c r="P2062" s="3" t="s">
        <v>8295</v>
      </c>
      <c r="Q2062" s="3" t="str">
        <f t="shared" si="164"/>
        <v>technology</v>
      </c>
      <c r="R2062" s="3" t="str">
        <f t="shared" si="165"/>
        <v>hardware</v>
      </c>
      <c r="S2062" s="24">
        <f t="shared" si="166"/>
        <v>41783.642939814818</v>
      </c>
    </row>
    <row r="2063" spans="1:19" ht="117" x14ac:dyDescent="0.4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26">
        <f t="shared" si="163"/>
        <v>107.91999999999999</v>
      </c>
      <c r="O2063" s="3">
        <f t="shared" si="162"/>
        <v>154.17142857142858</v>
      </c>
      <c r="P2063" s="3" t="s">
        <v>8295</v>
      </c>
      <c r="Q2063" s="3" t="str">
        <f t="shared" si="164"/>
        <v>technology</v>
      </c>
      <c r="R2063" s="3" t="str">
        <f t="shared" si="165"/>
        <v>hardware</v>
      </c>
      <c r="S2063" s="24">
        <f t="shared" si="166"/>
        <v>42705.764513888891</v>
      </c>
    </row>
    <row r="2064" spans="1:19" ht="140.4" x14ac:dyDescent="0.4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26">
        <f t="shared" si="163"/>
        <v>114.97699999999999</v>
      </c>
      <c r="O2064" s="3">
        <f t="shared" si="162"/>
        <v>566.38916256157631</v>
      </c>
      <c r="P2064" s="3" t="s">
        <v>8295</v>
      </c>
      <c r="Q2064" s="3" t="str">
        <f t="shared" si="164"/>
        <v>technology</v>
      </c>
      <c r="R2064" s="3" t="str">
        <f t="shared" si="165"/>
        <v>hardware</v>
      </c>
      <c r="S2064" s="24">
        <f t="shared" si="166"/>
        <v>42423.3830787037</v>
      </c>
    </row>
    <row r="2065" spans="1:19" ht="93.6" x14ac:dyDescent="0.4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26">
        <f t="shared" si="163"/>
        <v>148.04999999999998</v>
      </c>
      <c r="O2065" s="3">
        <f t="shared" si="162"/>
        <v>120.85714285714286</v>
      </c>
      <c r="P2065" s="3" t="s">
        <v>8295</v>
      </c>
      <c r="Q2065" s="3" t="str">
        <f t="shared" si="164"/>
        <v>technology</v>
      </c>
      <c r="R2065" s="3" t="str">
        <f t="shared" si="165"/>
        <v>hardware</v>
      </c>
      <c r="S2065" s="24">
        <f t="shared" si="166"/>
        <v>42472.73265046296</v>
      </c>
    </row>
    <row r="2066" spans="1:19" ht="117" x14ac:dyDescent="0.4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26">
        <f t="shared" si="163"/>
        <v>191.16676082790633</v>
      </c>
      <c r="O2066" s="3">
        <f t="shared" si="162"/>
        <v>86.163845492085343</v>
      </c>
      <c r="P2066" s="3" t="s">
        <v>8295</v>
      </c>
      <c r="Q2066" s="3" t="str">
        <f t="shared" si="164"/>
        <v>technology</v>
      </c>
      <c r="R2066" s="3" t="str">
        <f t="shared" si="165"/>
        <v>hardware</v>
      </c>
      <c r="S2066" s="24">
        <f t="shared" si="166"/>
        <v>41389.364849537036</v>
      </c>
    </row>
    <row r="2067" spans="1:19" ht="117" x14ac:dyDescent="0.4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26">
        <f t="shared" si="163"/>
        <v>199.215125</v>
      </c>
      <c r="O2067" s="3">
        <f t="shared" ref="O2067:O2098" si="167">E2067/L2067</f>
        <v>51.212114395886893</v>
      </c>
      <c r="P2067" s="3" t="s">
        <v>8295</v>
      </c>
      <c r="Q2067" s="3" t="str">
        <f t="shared" si="164"/>
        <v>technology</v>
      </c>
      <c r="R2067" s="3" t="str">
        <f t="shared" si="165"/>
        <v>hardware</v>
      </c>
      <c r="S2067" s="24">
        <f t="shared" si="166"/>
        <v>41603.333668981482</v>
      </c>
    </row>
    <row r="2068" spans="1:19" ht="117" x14ac:dyDescent="0.4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26">
        <f t="shared" si="163"/>
        <v>218.6</v>
      </c>
      <c r="O2068" s="3">
        <f t="shared" si="167"/>
        <v>67.261538461538464</v>
      </c>
      <c r="P2068" s="3" t="s">
        <v>8295</v>
      </c>
      <c r="Q2068" s="3" t="str">
        <f t="shared" si="164"/>
        <v>technology</v>
      </c>
      <c r="R2068" s="3" t="str">
        <f t="shared" si="165"/>
        <v>hardware</v>
      </c>
      <c r="S2068" s="24">
        <f t="shared" si="166"/>
        <v>41844.771793981483</v>
      </c>
    </row>
    <row r="2069" spans="1:19" ht="93.6" x14ac:dyDescent="0.4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26">
        <f t="shared" si="163"/>
        <v>126.86868686868686</v>
      </c>
      <c r="O2069" s="3">
        <f t="shared" si="167"/>
        <v>62.8</v>
      </c>
      <c r="P2069" s="3" t="s">
        <v>8295</v>
      </c>
      <c r="Q2069" s="3" t="str">
        <f t="shared" si="164"/>
        <v>technology</v>
      </c>
      <c r="R2069" s="3" t="str">
        <f t="shared" si="165"/>
        <v>hardware</v>
      </c>
      <c r="S2069" s="24">
        <f t="shared" si="166"/>
        <v>42115.853888888887</v>
      </c>
    </row>
    <row r="2070" spans="1:19" ht="117" x14ac:dyDescent="0.4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26">
        <f t="shared" si="163"/>
        <v>105.22388000000001</v>
      </c>
      <c r="O2070" s="3">
        <f t="shared" si="167"/>
        <v>346.13118421052633</v>
      </c>
      <c r="P2070" s="3" t="s">
        <v>8295</v>
      </c>
      <c r="Q2070" s="3" t="str">
        <f t="shared" si="164"/>
        <v>technology</v>
      </c>
      <c r="R2070" s="3" t="str">
        <f t="shared" si="165"/>
        <v>hardware</v>
      </c>
      <c r="S2070" s="24">
        <f t="shared" si="166"/>
        <v>42633.841608796298</v>
      </c>
    </row>
    <row r="2071" spans="1:19" ht="140.4" x14ac:dyDescent="0.4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26">
        <f t="shared" si="163"/>
        <v>128.40666000000002</v>
      </c>
      <c r="O2071" s="3">
        <f t="shared" si="167"/>
        <v>244.11912547528519</v>
      </c>
      <c r="P2071" s="3" t="s">
        <v>8295</v>
      </c>
      <c r="Q2071" s="3" t="str">
        <f t="shared" si="164"/>
        <v>technology</v>
      </c>
      <c r="R2071" s="3" t="str">
        <f t="shared" si="165"/>
        <v>hardware</v>
      </c>
      <c r="S2071" s="24">
        <f t="shared" si="166"/>
        <v>42340.972118055557</v>
      </c>
    </row>
    <row r="2072" spans="1:19" ht="117" x14ac:dyDescent="0.4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26">
        <f t="shared" si="163"/>
        <v>317.3272</v>
      </c>
      <c r="O2072" s="3">
        <f t="shared" si="167"/>
        <v>259.25424836601309</v>
      </c>
      <c r="P2072" s="3" t="s">
        <v>8295</v>
      </c>
      <c r="Q2072" s="3" t="str">
        <f t="shared" si="164"/>
        <v>technology</v>
      </c>
      <c r="R2072" s="3" t="str">
        <f t="shared" si="165"/>
        <v>hardware</v>
      </c>
      <c r="S2072" s="24">
        <f t="shared" si="166"/>
        <v>42519.6565162037</v>
      </c>
    </row>
    <row r="2073" spans="1:19" ht="117" x14ac:dyDescent="0.4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26">
        <f t="shared" si="163"/>
        <v>280.73</v>
      </c>
      <c r="O2073" s="3">
        <f t="shared" si="167"/>
        <v>201.96402877697841</v>
      </c>
      <c r="P2073" s="3" t="s">
        <v>8295</v>
      </c>
      <c r="Q2073" s="3" t="str">
        <f t="shared" si="164"/>
        <v>technology</v>
      </c>
      <c r="R2073" s="3" t="str">
        <f t="shared" si="165"/>
        <v>hardware</v>
      </c>
      <c r="S2073" s="24">
        <f t="shared" si="166"/>
        <v>42600.278749999998</v>
      </c>
    </row>
    <row r="2074" spans="1:19" ht="140.4" x14ac:dyDescent="0.4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26">
        <f t="shared" si="163"/>
        <v>110.73146853146854</v>
      </c>
      <c r="O2074" s="3">
        <f t="shared" si="167"/>
        <v>226.20857142857142</v>
      </c>
      <c r="P2074" s="3" t="s">
        <v>8295</v>
      </c>
      <c r="Q2074" s="3" t="str">
        <f t="shared" si="164"/>
        <v>technology</v>
      </c>
      <c r="R2074" s="3" t="str">
        <f t="shared" si="165"/>
        <v>hardware</v>
      </c>
      <c r="S2074" s="24">
        <f t="shared" si="166"/>
        <v>42467.581388888888</v>
      </c>
    </row>
    <row r="2075" spans="1:19" ht="117" x14ac:dyDescent="0.4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26">
        <f t="shared" si="163"/>
        <v>152.60429999999999</v>
      </c>
      <c r="O2075" s="3">
        <f t="shared" si="167"/>
        <v>324.69</v>
      </c>
      <c r="P2075" s="3" t="s">
        <v>8295</v>
      </c>
      <c r="Q2075" s="3" t="str">
        <f t="shared" si="164"/>
        <v>technology</v>
      </c>
      <c r="R2075" s="3" t="str">
        <f t="shared" si="165"/>
        <v>hardware</v>
      </c>
      <c r="S2075" s="24">
        <f t="shared" si="166"/>
        <v>42087.668032407411</v>
      </c>
    </row>
    <row r="2076" spans="1:19" ht="93.6" x14ac:dyDescent="0.4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26">
        <f t="shared" si="163"/>
        <v>102.49999999999999</v>
      </c>
      <c r="O2076" s="3">
        <f t="shared" si="167"/>
        <v>205</v>
      </c>
      <c r="P2076" s="3" t="s">
        <v>8295</v>
      </c>
      <c r="Q2076" s="3" t="str">
        <f t="shared" si="164"/>
        <v>technology</v>
      </c>
      <c r="R2076" s="3" t="str">
        <f t="shared" si="165"/>
        <v>hardware</v>
      </c>
      <c r="S2076" s="24">
        <f t="shared" si="166"/>
        <v>42466.826180555552</v>
      </c>
    </row>
    <row r="2077" spans="1:19" ht="93.6" x14ac:dyDescent="0.4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26">
        <f t="shared" si="163"/>
        <v>1678.3738373837384</v>
      </c>
      <c r="O2077" s="3">
        <f t="shared" si="167"/>
        <v>20.465926829268295</v>
      </c>
      <c r="P2077" s="3" t="s">
        <v>8295</v>
      </c>
      <c r="Q2077" s="3" t="str">
        <f t="shared" si="164"/>
        <v>technology</v>
      </c>
      <c r="R2077" s="3" t="str">
        <f t="shared" si="165"/>
        <v>hardware</v>
      </c>
      <c r="S2077" s="24">
        <f t="shared" si="166"/>
        <v>41450.681574074071</v>
      </c>
    </row>
    <row r="2078" spans="1:19" ht="70.2" x14ac:dyDescent="0.4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26">
        <f t="shared" si="163"/>
        <v>543.349156424581</v>
      </c>
      <c r="O2078" s="3">
        <f t="shared" si="167"/>
        <v>116.35303146309367</v>
      </c>
      <c r="P2078" s="3" t="s">
        <v>8295</v>
      </c>
      <c r="Q2078" s="3" t="str">
        <f t="shared" si="164"/>
        <v>technology</v>
      </c>
      <c r="R2078" s="3" t="str">
        <f t="shared" si="165"/>
        <v>hardware</v>
      </c>
      <c r="S2078" s="24">
        <f t="shared" si="166"/>
        <v>41803.880659722221</v>
      </c>
    </row>
    <row r="2079" spans="1:19" ht="117" x14ac:dyDescent="0.4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26">
        <f t="shared" si="163"/>
        <v>115.50800000000001</v>
      </c>
      <c r="O2079" s="3">
        <f t="shared" si="167"/>
        <v>307.20212765957444</v>
      </c>
      <c r="P2079" s="3" t="s">
        <v>8295</v>
      </c>
      <c r="Q2079" s="3" t="str">
        <f t="shared" si="164"/>
        <v>technology</v>
      </c>
      <c r="R2079" s="3" t="str">
        <f t="shared" si="165"/>
        <v>hardware</v>
      </c>
      <c r="S2079" s="24">
        <f t="shared" si="166"/>
        <v>42103.042546296296</v>
      </c>
    </row>
    <row r="2080" spans="1:19" ht="117" x14ac:dyDescent="0.4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26">
        <f t="shared" si="163"/>
        <v>131.20499999999998</v>
      </c>
      <c r="O2080" s="3">
        <f t="shared" si="167"/>
        <v>546.6875</v>
      </c>
      <c r="P2080" s="3" t="s">
        <v>8295</v>
      </c>
      <c r="Q2080" s="3" t="str">
        <f t="shared" si="164"/>
        <v>technology</v>
      </c>
      <c r="R2080" s="3" t="str">
        <f t="shared" si="165"/>
        <v>hardware</v>
      </c>
      <c r="S2080" s="24">
        <f t="shared" si="166"/>
        <v>42692.771493055552</v>
      </c>
    </row>
    <row r="2081" spans="1:19" ht="117" x14ac:dyDescent="0.4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26">
        <f t="shared" si="163"/>
        <v>288.17</v>
      </c>
      <c r="O2081" s="3">
        <f t="shared" si="167"/>
        <v>47.474464579901152</v>
      </c>
      <c r="P2081" s="3" t="s">
        <v>8295</v>
      </c>
      <c r="Q2081" s="3" t="str">
        <f t="shared" si="164"/>
        <v>technology</v>
      </c>
      <c r="R2081" s="3" t="str">
        <f t="shared" si="165"/>
        <v>hardware</v>
      </c>
      <c r="S2081" s="24">
        <f t="shared" si="166"/>
        <v>42150.71056712963</v>
      </c>
    </row>
    <row r="2082" spans="1:19" ht="117" x14ac:dyDescent="0.4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26">
        <f t="shared" si="163"/>
        <v>507.8</v>
      </c>
      <c r="O2082" s="3">
        <f t="shared" si="167"/>
        <v>101.56</v>
      </c>
      <c r="P2082" s="3" t="s">
        <v>8295</v>
      </c>
      <c r="Q2082" s="3" t="str">
        <f t="shared" si="164"/>
        <v>technology</v>
      </c>
      <c r="R2082" s="3" t="str">
        <f t="shared" si="165"/>
        <v>hardware</v>
      </c>
      <c r="S2082" s="24">
        <f t="shared" si="166"/>
        <v>42289.957175925927</v>
      </c>
    </row>
    <row r="2083" spans="1:19" ht="117" x14ac:dyDescent="0.4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26">
        <f t="shared" si="163"/>
        <v>114.57142857142857</v>
      </c>
      <c r="O2083" s="3">
        <f t="shared" si="167"/>
        <v>72.909090909090907</v>
      </c>
      <c r="P2083" s="3" t="s">
        <v>8279</v>
      </c>
      <c r="Q2083" s="3" t="str">
        <f t="shared" si="164"/>
        <v>music</v>
      </c>
      <c r="R2083" s="3" t="str">
        <f t="shared" si="165"/>
        <v>indie rock</v>
      </c>
      <c r="S2083" s="24">
        <f t="shared" si="166"/>
        <v>41004.15688657407</v>
      </c>
    </row>
    <row r="2084" spans="1:19" ht="140.4" x14ac:dyDescent="0.4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26">
        <f t="shared" si="163"/>
        <v>110.73333333333333</v>
      </c>
      <c r="O2084" s="3">
        <f t="shared" si="167"/>
        <v>43.710526315789473</v>
      </c>
      <c r="P2084" s="3" t="s">
        <v>8279</v>
      </c>
      <c r="Q2084" s="3" t="str">
        <f t="shared" si="164"/>
        <v>music</v>
      </c>
      <c r="R2084" s="3" t="str">
        <f t="shared" si="165"/>
        <v>indie rock</v>
      </c>
      <c r="S2084" s="24">
        <f t="shared" si="166"/>
        <v>40811.120324074072</v>
      </c>
    </row>
    <row r="2085" spans="1:19" ht="117" x14ac:dyDescent="0.4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26">
        <f t="shared" si="163"/>
        <v>113.33333333333333</v>
      </c>
      <c r="O2085" s="3">
        <f t="shared" si="167"/>
        <v>34</v>
      </c>
      <c r="P2085" s="3" t="s">
        <v>8279</v>
      </c>
      <c r="Q2085" s="3" t="str">
        <f t="shared" si="164"/>
        <v>music</v>
      </c>
      <c r="R2085" s="3" t="str">
        <f t="shared" si="165"/>
        <v>indie rock</v>
      </c>
      <c r="S2085" s="24">
        <f t="shared" si="166"/>
        <v>41034.72216435185</v>
      </c>
    </row>
    <row r="2086" spans="1:19" ht="93.6" x14ac:dyDescent="0.4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26">
        <f t="shared" si="163"/>
        <v>108.33333333333333</v>
      </c>
      <c r="O2086" s="3">
        <f t="shared" si="167"/>
        <v>70.652173913043484</v>
      </c>
      <c r="P2086" s="3" t="s">
        <v>8279</v>
      </c>
      <c r="Q2086" s="3" t="str">
        <f t="shared" si="164"/>
        <v>music</v>
      </c>
      <c r="R2086" s="3" t="str">
        <f t="shared" si="165"/>
        <v>indie rock</v>
      </c>
      <c r="S2086" s="24">
        <f t="shared" si="166"/>
        <v>41731.833124999997</v>
      </c>
    </row>
    <row r="2087" spans="1:19" ht="140.4" x14ac:dyDescent="0.4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26">
        <f t="shared" si="163"/>
        <v>123.53333333333335</v>
      </c>
      <c r="O2087" s="3">
        <f t="shared" si="167"/>
        <v>89.301204819277103</v>
      </c>
      <c r="P2087" s="3" t="s">
        <v>8279</v>
      </c>
      <c r="Q2087" s="3" t="str">
        <f t="shared" si="164"/>
        <v>music</v>
      </c>
      <c r="R2087" s="3" t="str">
        <f t="shared" si="165"/>
        <v>indie rock</v>
      </c>
      <c r="S2087" s="24">
        <f t="shared" si="166"/>
        <v>41075.835497685184</v>
      </c>
    </row>
    <row r="2088" spans="1:19" ht="93.6" x14ac:dyDescent="0.4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26">
        <f t="shared" si="163"/>
        <v>100.69999999999999</v>
      </c>
      <c r="O2088" s="3">
        <f t="shared" si="167"/>
        <v>115.08571428571429</v>
      </c>
      <c r="P2088" s="3" t="s">
        <v>8279</v>
      </c>
      <c r="Q2088" s="3" t="str">
        <f t="shared" si="164"/>
        <v>music</v>
      </c>
      <c r="R2088" s="3" t="str">
        <f t="shared" si="165"/>
        <v>indie rock</v>
      </c>
      <c r="S2088" s="24">
        <f t="shared" si="166"/>
        <v>40860.67050925926</v>
      </c>
    </row>
    <row r="2089" spans="1:19" ht="117" x14ac:dyDescent="0.4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26">
        <f t="shared" si="163"/>
        <v>103.53333333333335</v>
      </c>
      <c r="O2089" s="3">
        <f t="shared" si="167"/>
        <v>62.12</v>
      </c>
      <c r="P2089" s="3" t="s">
        <v>8279</v>
      </c>
      <c r="Q2089" s="3" t="str">
        <f t="shared" si="164"/>
        <v>music</v>
      </c>
      <c r="R2089" s="3" t="str">
        <f t="shared" si="165"/>
        <v>indie rock</v>
      </c>
      <c r="S2089" s="24">
        <f t="shared" si="166"/>
        <v>40764.204375000001</v>
      </c>
    </row>
    <row r="2090" spans="1:19" ht="117" x14ac:dyDescent="0.4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26">
        <f t="shared" si="163"/>
        <v>115.51066666666668</v>
      </c>
      <c r="O2090" s="3">
        <f t="shared" si="167"/>
        <v>46.204266666666669</v>
      </c>
      <c r="P2090" s="3" t="s">
        <v>8279</v>
      </c>
      <c r="Q2090" s="3" t="str">
        <f t="shared" si="164"/>
        <v>music</v>
      </c>
      <c r="R2090" s="3" t="str">
        <f t="shared" si="165"/>
        <v>indie rock</v>
      </c>
      <c r="S2090" s="24">
        <f t="shared" si="166"/>
        <v>40395.714722222227</v>
      </c>
    </row>
    <row r="2091" spans="1:19" ht="70.2" x14ac:dyDescent="0.4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26">
        <f t="shared" si="163"/>
        <v>120.4004</v>
      </c>
      <c r="O2091" s="3">
        <f t="shared" si="167"/>
        <v>48.54854838709678</v>
      </c>
      <c r="P2091" s="3" t="s">
        <v>8279</v>
      </c>
      <c r="Q2091" s="3" t="str">
        <f t="shared" si="164"/>
        <v>music</v>
      </c>
      <c r="R2091" s="3" t="str">
        <f t="shared" si="165"/>
        <v>indie rock</v>
      </c>
      <c r="S2091" s="24">
        <f t="shared" si="166"/>
        <v>41453.076319444444</v>
      </c>
    </row>
    <row r="2092" spans="1:19" ht="117" x14ac:dyDescent="0.4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26">
        <f t="shared" si="163"/>
        <v>115.040375</v>
      </c>
      <c r="O2092" s="3">
        <f t="shared" si="167"/>
        <v>57.520187499999999</v>
      </c>
      <c r="P2092" s="3" t="s">
        <v>8279</v>
      </c>
      <c r="Q2092" s="3" t="str">
        <f t="shared" si="164"/>
        <v>music</v>
      </c>
      <c r="R2092" s="3" t="str">
        <f t="shared" si="165"/>
        <v>indie rock</v>
      </c>
      <c r="S2092" s="24">
        <f t="shared" si="166"/>
        <v>41299.381423611107</v>
      </c>
    </row>
    <row r="2093" spans="1:19" ht="140.4" x14ac:dyDescent="0.4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26">
        <f t="shared" si="163"/>
        <v>120.46777777777777</v>
      </c>
      <c r="O2093" s="3">
        <f t="shared" si="167"/>
        <v>88.147154471544724</v>
      </c>
      <c r="P2093" s="3" t="s">
        <v>8279</v>
      </c>
      <c r="Q2093" s="3" t="str">
        <f t="shared" si="164"/>
        <v>music</v>
      </c>
      <c r="R2093" s="3" t="str">
        <f t="shared" si="165"/>
        <v>indie rock</v>
      </c>
      <c r="S2093" s="24">
        <f t="shared" si="166"/>
        <v>40555.322662037041</v>
      </c>
    </row>
    <row r="2094" spans="1:19" ht="117" x14ac:dyDescent="0.4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26">
        <f t="shared" si="163"/>
        <v>101.28333333333333</v>
      </c>
      <c r="O2094" s="3">
        <f t="shared" si="167"/>
        <v>110.49090909090908</v>
      </c>
      <c r="P2094" s="3" t="s">
        <v>8279</v>
      </c>
      <c r="Q2094" s="3" t="str">
        <f t="shared" si="164"/>
        <v>music</v>
      </c>
      <c r="R2094" s="3" t="str">
        <f t="shared" si="165"/>
        <v>indie rock</v>
      </c>
      <c r="S2094" s="24">
        <f t="shared" si="166"/>
        <v>40763.707546296297</v>
      </c>
    </row>
    <row r="2095" spans="1:19" ht="117" x14ac:dyDescent="0.4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26">
        <f t="shared" si="163"/>
        <v>102.46666666666667</v>
      </c>
      <c r="O2095" s="3">
        <f t="shared" si="167"/>
        <v>66.826086956521735</v>
      </c>
      <c r="P2095" s="3" t="s">
        <v>8279</v>
      </c>
      <c r="Q2095" s="3" t="str">
        <f t="shared" si="164"/>
        <v>music</v>
      </c>
      <c r="R2095" s="3" t="str">
        <f t="shared" si="165"/>
        <v>indie rock</v>
      </c>
      <c r="S2095" s="24">
        <f t="shared" si="166"/>
        <v>41205.854537037041</v>
      </c>
    </row>
    <row r="2096" spans="1:19" ht="140.4" x14ac:dyDescent="0.4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26">
        <f t="shared" si="163"/>
        <v>120.54285714285714</v>
      </c>
      <c r="O2096" s="3">
        <f t="shared" si="167"/>
        <v>58.597222222222221</v>
      </c>
      <c r="P2096" s="3" t="s">
        <v>8279</v>
      </c>
      <c r="Q2096" s="3" t="str">
        <f t="shared" si="164"/>
        <v>music</v>
      </c>
      <c r="R2096" s="3" t="str">
        <f t="shared" si="165"/>
        <v>indie rock</v>
      </c>
      <c r="S2096" s="24">
        <f t="shared" si="166"/>
        <v>40939.02002314815</v>
      </c>
    </row>
    <row r="2097" spans="1:19" ht="117" x14ac:dyDescent="0.4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26">
        <f t="shared" si="163"/>
        <v>100</v>
      </c>
      <c r="O2097" s="3">
        <f t="shared" si="167"/>
        <v>113.63636363636364</v>
      </c>
      <c r="P2097" s="3" t="s">
        <v>8279</v>
      </c>
      <c r="Q2097" s="3" t="str">
        <f t="shared" si="164"/>
        <v>music</v>
      </c>
      <c r="R2097" s="3" t="str">
        <f t="shared" si="165"/>
        <v>indie rock</v>
      </c>
      <c r="S2097" s="24">
        <f t="shared" si="166"/>
        <v>40758.733483796299</v>
      </c>
    </row>
    <row r="2098" spans="1:19" ht="117" x14ac:dyDescent="0.4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26">
        <f t="shared" si="163"/>
        <v>101.66666666666666</v>
      </c>
      <c r="O2098" s="3">
        <f t="shared" si="167"/>
        <v>43.571428571428569</v>
      </c>
      <c r="P2098" s="3" t="s">
        <v>8279</v>
      </c>
      <c r="Q2098" s="3" t="str">
        <f t="shared" si="164"/>
        <v>music</v>
      </c>
      <c r="R2098" s="3" t="str">
        <f t="shared" si="165"/>
        <v>indie rock</v>
      </c>
      <c r="S2098" s="24">
        <f t="shared" si="166"/>
        <v>41192.758506944447</v>
      </c>
    </row>
    <row r="2099" spans="1:19" ht="117" x14ac:dyDescent="0.4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26">
        <f t="shared" si="163"/>
        <v>100</v>
      </c>
      <c r="O2099" s="3">
        <f t="shared" ref="O2099:O2122" si="168">E2099/L2099</f>
        <v>78.94736842105263</v>
      </c>
      <c r="P2099" s="3" t="s">
        <v>8279</v>
      </c>
      <c r="Q2099" s="3" t="str">
        <f t="shared" si="164"/>
        <v>music</v>
      </c>
      <c r="R2099" s="3" t="str">
        <f t="shared" si="165"/>
        <v>indie rock</v>
      </c>
      <c r="S2099" s="24">
        <f t="shared" si="166"/>
        <v>40818.584895833337</v>
      </c>
    </row>
    <row r="2100" spans="1:19" ht="117" x14ac:dyDescent="0.4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26">
        <f t="shared" si="163"/>
        <v>100.33333333333334</v>
      </c>
      <c r="O2100" s="3">
        <f t="shared" si="168"/>
        <v>188.125</v>
      </c>
      <c r="P2100" s="3" t="s">
        <v>8279</v>
      </c>
      <c r="Q2100" s="3" t="str">
        <f t="shared" si="164"/>
        <v>music</v>
      </c>
      <c r="R2100" s="3" t="str">
        <f t="shared" si="165"/>
        <v>indie rock</v>
      </c>
      <c r="S2100" s="24">
        <f t="shared" si="166"/>
        <v>40946.11383101852</v>
      </c>
    </row>
    <row r="2101" spans="1:19" ht="46.8" x14ac:dyDescent="0.4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26">
        <f t="shared" si="163"/>
        <v>132.36666666666667</v>
      </c>
      <c r="O2101" s="3">
        <f t="shared" si="168"/>
        <v>63.031746031746032</v>
      </c>
      <c r="P2101" s="3" t="s">
        <v>8279</v>
      </c>
      <c r="Q2101" s="3" t="str">
        <f t="shared" si="164"/>
        <v>music</v>
      </c>
      <c r="R2101" s="3" t="str">
        <f t="shared" si="165"/>
        <v>indie rock</v>
      </c>
      <c r="S2101" s="24">
        <f t="shared" si="166"/>
        <v>42173.746342592596</v>
      </c>
    </row>
    <row r="2102" spans="1:19" ht="117" x14ac:dyDescent="0.4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26">
        <f t="shared" si="163"/>
        <v>136.66666666666666</v>
      </c>
      <c r="O2102" s="3">
        <f t="shared" si="168"/>
        <v>30.37037037037037</v>
      </c>
      <c r="P2102" s="3" t="s">
        <v>8279</v>
      </c>
      <c r="Q2102" s="3" t="str">
        <f t="shared" si="164"/>
        <v>music</v>
      </c>
      <c r="R2102" s="3" t="str">
        <f t="shared" si="165"/>
        <v>indie rock</v>
      </c>
      <c r="S2102" s="24">
        <f t="shared" si="166"/>
        <v>41074.834965277776</v>
      </c>
    </row>
    <row r="2103" spans="1:19" ht="117" x14ac:dyDescent="0.4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26">
        <f t="shared" si="163"/>
        <v>113.25</v>
      </c>
      <c r="O2103" s="3">
        <f t="shared" si="168"/>
        <v>51.477272727272727</v>
      </c>
      <c r="P2103" s="3" t="s">
        <v>8279</v>
      </c>
      <c r="Q2103" s="3" t="str">
        <f t="shared" si="164"/>
        <v>music</v>
      </c>
      <c r="R2103" s="3" t="str">
        <f t="shared" si="165"/>
        <v>indie rock</v>
      </c>
      <c r="S2103" s="24">
        <f t="shared" si="166"/>
        <v>40892.149467592593</v>
      </c>
    </row>
    <row r="2104" spans="1:19" ht="117" x14ac:dyDescent="0.4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26">
        <f t="shared" si="163"/>
        <v>136</v>
      </c>
      <c r="O2104" s="3">
        <f t="shared" si="168"/>
        <v>35.789473684210527</v>
      </c>
      <c r="P2104" s="3" t="s">
        <v>8279</v>
      </c>
      <c r="Q2104" s="3" t="str">
        <f t="shared" si="164"/>
        <v>music</v>
      </c>
      <c r="R2104" s="3" t="str">
        <f t="shared" si="165"/>
        <v>indie rock</v>
      </c>
      <c r="S2104" s="24">
        <f t="shared" si="166"/>
        <v>40638.868611111109</v>
      </c>
    </row>
    <row r="2105" spans="1:19" ht="70.2" x14ac:dyDescent="0.4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26">
        <f t="shared" si="163"/>
        <v>146.12318374694613</v>
      </c>
      <c r="O2105" s="3">
        <f t="shared" si="168"/>
        <v>98.817391304347822</v>
      </c>
      <c r="P2105" s="3" t="s">
        <v>8279</v>
      </c>
      <c r="Q2105" s="3" t="str">
        <f t="shared" si="164"/>
        <v>music</v>
      </c>
      <c r="R2105" s="3" t="str">
        <f t="shared" si="165"/>
        <v>indie rock</v>
      </c>
      <c r="S2105" s="24">
        <f t="shared" si="166"/>
        <v>41192.754942129628</v>
      </c>
    </row>
    <row r="2106" spans="1:19" ht="117" x14ac:dyDescent="0.4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26">
        <f t="shared" si="163"/>
        <v>129.5</v>
      </c>
      <c r="O2106" s="3">
        <f t="shared" si="168"/>
        <v>28</v>
      </c>
      <c r="P2106" s="3" t="s">
        <v>8279</v>
      </c>
      <c r="Q2106" s="3" t="str">
        <f t="shared" si="164"/>
        <v>music</v>
      </c>
      <c r="R2106" s="3" t="str">
        <f t="shared" si="165"/>
        <v>indie rock</v>
      </c>
      <c r="S2106" s="24">
        <f t="shared" si="166"/>
        <v>41394.074467592596</v>
      </c>
    </row>
    <row r="2107" spans="1:19" ht="93.6" x14ac:dyDescent="0.4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26">
        <f t="shared" si="163"/>
        <v>254</v>
      </c>
      <c r="O2107" s="3">
        <f t="shared" si="168"/>
        <v>51.313131313131315</v>
      </c>
      <c r="P2107" s="3" t="s">
        <v>8279</v>
      </c>
      <c r="Q2107" s="3" t="str">
        <f t="shared" si="164"/>
        <v>music</v>
      </c>
      <c r="R2107" s="3" t="str">
        <f t="shared" si="165"/>
        <v>indie rock</v>
      </c>
      <c r="S2107" s="24">
        <f t="shared" si="166"/>
        <v>41951.788807870369</v>
      </c>
    </row>
    <row r="2108" spans="1:19" ht="117" x14ac:dyDescent="0.4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26">
        <f t="shared" si="163"/>
        <v>107.04545454545456</v>
      </c>
      <c r="O2108" s="3">
        <f t="shared" si="168"/>
        <v>53.522727272727273</v>
      </c>
      <c r="P2108" s="3" t="s">
        <v>8279</v>
      </c>
      <c r="Q2108" s="3" t="str">
        <f t="shared" si="164"/>
        <v>music</v>
      </c>
      <c r="R2108" s="3" t="str">
        <f t="shared" si="165"/>
        <v>indie rock</v>
      </c>
      <c r="S2108" s="24">
        <f t="shared" si="166"/>
        <v>41270.21497685185</v>
      </c>
    </row>
    <row r="2109" spans="1:19" ht="117" x14ac:dyDescent="0.4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26">
        <f t="shared" si="163"/>
        <v>107.73299999999999</v>
      </c>
      <c r="O2109" s="3">
        <f t="shared" si="168"/>
        <v>37.149310344827583</v>
      </c>
      <c r="P2109" s="3" t="s">
        <v>8279</v>
      </c>
      <c r="Q2109" s="3" t="str">
        <f t="shared" si="164"/>
        <v>music</v>
      </c>
      <c r="R2109" s="3" t="str">
        <f t="shared" si="165"/>
        <v>indie rock</v>
      </c>
      <c r="S2109" s="24">
        <f t="shared" si="166"/>
        <v>41934.71056712963</v>
      </c>
    </row>
    <row r="2110" spans="1:19" ht="117" x14ac:dyDescent="0.4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26">
        <f t="shared" si="163"/>
        <v>107.31250000000001</v>
      </c>
      <c r="O2110" s="3">
        <f t="shared" si="168"/>
        <v>89.895287958115176</v>
      </c>
      <c r="P2110" s="3" t="s">
        <v>8279</v>
      </c>
      <c r="Q2110" s="3" t="str">
        <f t="shared" si="164"/>
        <v>music</v>
      </c>
      <c r="R2110" s="3" t="str">
        <f t="shared" si="165"/>
        <v>indie rock</v>
      </c>
      <c r="S2110" s="24">
        <f t="shared" si="166"/>
        <v>41135.175694444442</v>
      </c>
    </row>
    <row r="2111" spans="1:19" ht="93.6" x14ac:dyDescent="0.4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26">
        <f t="shared" si="163"/>
        <v>106.52500000000001</v>
      </c>
      <c r="O2111" s="3">
        <f t="shared" si="168"/>
        <v>106.52500000000001</v>
      </c>
      <c r="P2111" s="3" t="s">
        <v>8279</v>
      </c>
      <c r="Q2111" s="3" t="str">
        <f t="shared" si="164"/>
        <v>music</v>
      </c>
      <c r="R2111" s="3" t="str">
        <f t="shared" si="165"/>
        <v>indie rock</v>
      </c>
      <c r="S2111" s="24">
        <f t="shared" si="166"/>
        <v>42160.708530092597</v>
      </c>
    </row>
    <row r="2112" spans="1:19" ht="70.2" x14ac:dyDescent="0.4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26">
        <f t="shared" si="163"/>
        <v>100.35000000000001</v>
      </c>
      <c r="O2112" s="3">
        <f t="shared" si="168"/>
        <v>52.815789473684212</v>
      </c>
      <c r="P2112" s="3" t="s">
        <v>8279</v>
      </c>
      <c r="Q2112" s="3" t="str">
        <f t="shared" si="164"/>
        <v>music</v>
      </c>
      <c r="R2112" s="3" t="str">
        <f t="shared" si="165"/>
        <v>indie rock</v>
      </c>
      <c r="S2112" s="24">
        <f t="shared" si="166"/>
        <v>41759.670937499999</v>
      </c>
    </row>
    <row r="2113" spans="1:19" ht="117" x14ac:dyDescent="0.4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26">
        <f t="shared" si="163"/>
        <v>106.5</v>
      </c>
      <c r="O2113" s="3">
        <f t="shared" si="168"/>
        <v>54.615384615384613</v>
      </c>
      <c r="P2113" s="3" t="s">
        <v>8279</v>
      </c>
      <c r="Q2113" s="3" t="str">
        <f t="shared" si="164"/>
        <v>music</v>
      </c>
      <c r="R2113" s="3" t="str">
        <f t="shared" si="165"/>
        <v>indie rock</v>
      </c>
      <c r="S2113" s="24">
        <f t="shared" si="166"/>
        <v>40703.197048611109</v>
      </c>
    </row>
    <row r="2114" spans="1:19" ht="117" x14ac:dyDescent="0.4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26">
        <f t="shared" ref="N2114:N2177" si="169">E2114/D2114*100</f>
        <v>100</v>
      </c>
      <c r="O2114" s="3">
        <f t="shared" si="168"/>
        <v>27.272727272727273</v>
      </c>
      <c r="P2114" s="3" t="s">
        <v>8279</v>
      </c>
      <c r="Q2114" s="3" t="str">
        <f t="shared" si="164"/>
        <v>music</v>
      </c>
      <c r="R2114" s="3" t="str">
        <f t="shared" si="165"/>
        <v>indie rock</v>
      </c>
      <c r="S2114" s="24">
        <f t="shared" si="166"/>
        <v>41365.928159722222</v>
      </c>
    </row>
    <row r="2115" spans="1:19" ht="46.8" x14ac:dyDescent="0.4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26">
        <f t="shared" si="169"/>
        <v>104.85714285714285</v>
      </c>
      <c r="O2115" s="3">
        <f t="shared" si="168"/>
        <v>68.598130841121488</v>
      </c>
      <c r="P2115" s="3" t="s">
        <v>8279</v>
      </c>
      <c r="Q2115" s="3" t="str">
        <f t="shared" ref="Q2115:Q2178" si="170">LEFT(P:P,SEARCH("/",P:P,1)-1)</f>
        <v>music</v>
      </c>
      <c r="R2115" s="3" t="str">
        <f t="shared" ref="R2115:R2178" si="171">RIGHT(P:P, LEN(P:P) - FIND("/", P:P))</f>
        <v>indie rock</v>
      </c>
      <c r="S2115" s="24">
        <f t="shared" ref="S2115:S2178" si="172">(J2115/86400) +25569</f>
        <v>41870.86546296296</v>
      </c>
    </row>
    <row r="2116" spans="1:19" ht="117" x14ac:dyDescent="0.4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26">
        <f t="shared" si="169"/>
        <v>104.69999999999999</v>
      </c>
      <c r="O2116" s="3">
        <f t="shared" si="168"/>
        <v>35.612244897959187</v>
      </c>
      <c r="P2116" s="3" t="s">
        <v>8279</v>
      </c>
      <c r="Q2116" s="3" t="str">
        <f t="shared" si="170"/>
        <v>music</v>
      </c>
      <c r="R2116" s="3" t="str">
        <f t="shared" si="171"/>
        <v>indie rock</v>
      </c>
      <c r="S2116" s="24">
        <f t="shared" si="172"/>
        <v>40458.815625000003</v>
      </c>
    </row>
    <row r="2117" spans="1:19" ht="93.6" x14ac:dyDescent="0.4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26">
        <f t="shared" si="169"/>
        <v>225.66666666666669</v>
      </c>
      <c r="O2117" s="3">
        <f t="shared" si="168"/>
        <v>94.027777777777771</v>
      </c>
      <c r="P2117" s="3" t="s">
        <v>8279</v>
      </c>
      <c r="Q2117" s="3" t="str">
        <f t="shared" si="170"/>
        <v>music</v>
      </c>
      <c r="R2117" s="3" t="str">
        <f t="shared" si="171"/>
        <v>indie rock</v>
      </c>
      <c r="S2117" s="24">
        <f t="shared" si="172"/>
        <v>40564.081030092595</v>
      </c>
    </row>
    <row r="2118" spans="1:19" ht="117" x14ac:dyDescent="0.4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26">
        <f t="shared" si="169"/>
        <v>100.90416666666667</v>
      </c>
      <c r="O2118" s="3">
        <f t="shared" si="168"/>
        <v>526.45652173913038</v>
      </c>
      <c r="P2118" s="3" t="s">
        <v>8279</v>
      </c>
      <c r="Q2118" s="3" t="str">
        <f t="shared" si="170"/>
        <v>music</v>
      </c>
      <c r="R2118" s="3" t="str">
        <f t="shared" si="171"/>
        <v>indie rock</v>
      </c>
      <c r="S2118" s="24">
        <f t="shared" si="172"/>
        <v>41136.777812500004</v>
      </c>
    </row>
    <row r="2119" spans="1:19" ht="140.4" x14ac:dyDescent="0.4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26">
        <f t="shared" si="169"/>
        <v>147.75</v>
      </c>
      <c r="O2119" s="3">
        <f t="shared" si="168"/>
        <v>50.657142857142858</v>
      </c>
      <c r="P2119" s="3" t="s">
        <v>8279</v>
      </c>
      <c r="Q2119" s="3" t="str">
        <f t="shared" si="170"/>
        <v>music</v>
      </c>
      <c r="R2119" s="3" t="str">
        <f t="shared" si="171"/>
        <v>indie rock</v>
      </c>
      <c r="S2119" s="24">
        <f t="shared" si="172"/>
        <v>42290.059594907405</v>
      </c>
    </row>
    <row r="2120" spans="1:19" ht="93.6" x14ac:dyDescent="0.4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26">
        <f t="shared" si="169"/>
        <v>134.61099999999999</v>
      </c>
      <c r="O2120" s="3">
        <f t="shared" si="168"/>
        <v>79.182941176470578</v>
      </c>
      <c r="P2120" s="3" t="s">
        <v>8279</v>
      </c>
      <c r="Q2120" s="3" t="str">
        <f t="shared" si="170"/>
        <v>music</v>
      </c>
      <c r="R2120" s="3" t="str">
        <f t="shared" si="171"/>
        <v>indie rock</v>
      </c>
      <c r="S2120" s="24">
        <f t="shared" si="172"/>
        <v>40718.839537037034</v>
      </c>
    </row>
    <row r="2121" spans="1:19" ht="93.6" x14ac:dyDescent="0.4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26">
        <f t="shared" si="169"/>
        <v>100.75</v>
      </c>
      <c r="O2121" s="3">
        <f t="shared" si="168"/>
        <v>91.590909090909093</v>
      </c>
      <c r="P2121" s="3" t="s">
        <v>8279</v>
      </c>
      <c r="Q2121" s="3" t="str">
        <f t="shared" si="170"/>
        <v>music</v>
      </c>
      <c r="R2121" s="3" t="str">
        <f t="shared" si="171"/>
        <v>indie rock</v>
      </c>
      <c r="S2121" s="24">
        <f t="shared" si="172"/>
        <v>41107.130150462966</v>
      </c>
    </row>
    <row r="2122" spans="1:19" ht="93.6" x14ac:dyDescent="0.4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26">
        <f t="shared" si="169"/>
        <v>100.880375</v>
      </c>
      <c r="O2122" s="3">
        <f t="shared" si="168"/>
        <v>116.96275362318841</v>
      </c>
      <c r="P2122" s="3" t="s">
        <v>8279</v>
      </c>
      <c r="Q2122" s="3" t="str">
        <f t="shared" si="170"/>
        <v>music</v>
      </c>
      <c r="R2122" s="3" t="str">
        <f t="shared" si="171"/>
        <v>indie rock</v>
      </c>
      <c r="S2122" s="24">
        <f t="shared" si="172"/>
        <v>41591.964537037034</v>
      </c>
    </row>
    <row r="2123" spans="1:19" ht="93.6" x14ac:dyDescent="0.4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26">
        <f t="shared" si="169"/>
        <v>0.56800000000000006</v>
      </c>
      <c r="P2123" s="3" t="s">
        <v>8282</v>
      </c>
      <c r="Q2123" s="3" t="str">
        <f t="shared" si="170"/>
        <v>games</v>
      </c>
      <c r="R2123" s="3" t="str">
        <f t="shared" si="171"/>
        <v>video games</v>
      </c>
      <c r="S2123" s="24">
        <f t="shared" si="172"/>
        <v>42716.7424537037</v>
      </c>
    </row>
    <row r="2124" spans="1:19" ht="93.6" x14ac:dyDescent="0.4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26">
        <f t="shared" si="169"/>
        <v>0.38750000000000001</v>
      </c>
      <c r="P2124" s="3" t="s">
        <v>8282</v>
      </c>
      <c r="Q2124" s="3" t="str">
        <f t="shared" si="170"/>
        <v>games</v>
      </c>
      <c r="R2124" s="3" t="str">
        <f t="shared" si="171"/>
        <v>video games</v>
      </c>
      <c r="S2124" s="24">
        <f t="shared" si="172"/>
        <v>42712.300567129627</v>
      </c>
    </row>
    <row r="2125" spans="1:19" ht="140.4" x14ac:dyDescent="0.4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26">
        <f t="shared" si="169"/>
        <v>10</v>
      </c>
      <c r="P2125" s="3" t="s">
        <v>8282</v>
      </c>
      <c r="Q2125" s="3" t="str">
        <f t="shared" si="170"/>
        <v>games</v>
      </c>
      <c r="R2125" s="3" t="str">
        <f t="shared" si="171"/>
        <v>video games</v>
      </c>
      <c r="S2125" s="24">
        <f t="shared" si="172"/>
        <v>40198.424849537041</v>
      </c>
    </row>
    <row r="2126" spans="1:19" ht="140.4" x14ac:dyDescent="0.4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26">
        <f t="shared" si="169"/>
        <v>10.454545454545453</v>
      </c>
      <c r="P2126" s="3" t="s">
        <v>8282</v>
      </c>
      <c r="Q2126" s="3" t="str">
        <f t="shared" si="170"/>
        <v>games</v>
      </c>
      <c r="R2126" s="3" t="str">
        <f t="shared" si="171"/>
        <v>video games</v>
      </c>
      <c r="S2126" s="24">
        <f t="shared" si="172"/>
        <v>40464.028182870374</v>
      </c>
    </row>
    <row r="2127" spans="1:19" ht="117" x14ac:dyDescent="0.4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26">
        <f t="shared" si="169"/>
        <v>1.4200000000000002</v>
      </c>
      <c r="P2127" s="3" t="s">
        <v>8282</v>
      </c>
      <c r="Q2127" s="3" t="str">
        <f t="shared" si="170"/>
        <v>games</v>
      </c>
      <c r="R2127" s="3" t="str">
        <f t="shared" si="171"/>
        <v>video games</v>
      </c>
      <c r="S2127" s="24">
        <f t="shared" si="172"/>
        <v>42191.023530092592</v>
      </c>
    </row>
    <row r="2128" spans="1:19" ht="117" x14ac:dyDescent="0.4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26">
        <f t="shared" si="169"/>
        <v>0.05</v>
      </c>
      <c r="P2128" s="3" t="s">
        <v>8282</v>
      </c>
      <c r="Q2128" s="3" t="str">
        <f t="shared" si="170"/>
        <v>games</v>
      </c>
      <c r="R2128" s="3" t="str">
        <f t="shared" si="171"/>
        <v>video games</v>
      </c>
      <c r="S2128" s="24">
        <f t="shared" si="172"/>
        <v>41951.973229166666</v>
      </c>
    </row>
    <row r="2129" spans="1:19" ht="46.8" x14ac:dyDescent="0.4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26">
        <f t="shared" si="169"/>
        <v>28.842857142857142</v>
      </c>
      <c r="P2129" s="3" t="s">
        <v>8282</v>
      </c>
      <c r="Q2129" s="3" t="str">
        <f t="shared" si="170"/>
        <v>games</v>
      </c>
      <c r="R2129" s="3" t="str">
        <f t="shared" si="171"/>
        <v>video games</v>
      </c>
      <c r="S2129" s="24">
        <f t="shared" si="172"/>
        <v>42045.505358796298</v>
      </c>
    </row>
    <row r="2130" spans="1:19" ht="140.4" x14ac:dyDescent="0.4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26">
        <f t="shared" si="169"/>
        <v>0.16666666666666669</v>
      </c>
      <c r="P2130" s="3" t="s">
        <v>8282</v>
      </c>
      <c r="Q2130" s="3" t="str">
        <f t="shared" si="170"/>
        <v>games</v>
      </c>
      <c r="R2130" s="3" t="str">
        <f t="shared" si="171"/>
        <v>video games</v>
      </c>
      <c r="S2130" s="24">
        <f t="shared" si="172"/>
        <v>41843.772789351853</v>
      </c>
    </row>
    <row r="2131" spans="1:19" ht="117" x14ac:dyDescent="0.4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26">
        <f t="shared" si="169"/>
        <v>11.799999999999999</v>
      </c>
      <c r="P2131" s="3" t="s">
        <v>8282</v>
      </c>
      <c r="Q2131" s="3" t="str">
        <f t="shared" si="170"/>
        <v>games</v>
      </c>
      <c r="R2131" s="3" t="str">
        <f t="shared" si="171"/>
        <v>video games</v>
      </c>
      <c r="S2131" s="24">
        <f t="shared" si="172"/>
        <v>42409.024305555555</v>
      </c>
    </row>
    <row r="2132" spans="1:19" ht="70.2" x14ac:dyDescent="0.4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26">
        <f t="shared" si="169"/>
        <v>0.20238095238095236</v>
      </c>
      <c r="P2132" s="3" t="s">
        <v>8282</v>
      </c>
      <c r="Q2132" s="3" t="str">
        <f t="shared" si="170"/>
        <v>games</v>
      </c>
      <c r="R2132" s="3" t="str">
        <f t="shared" si="171"/>
        <v>video games</v>
      </c>
      <c r="S2132" s="24">
        <f t="shared" si="172"/>
        <v>41832.086377314816</v>
      </c>
    </row>
    <row r="2133" spans="1:19" ht="117" x14ac:dyDescent="0.4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26">
        <f t="shared" si="169"/>
        <v>5</v>
      </c>
      <c r="P2133" s="3" t="s">
        <v>8282</v>
      </c>
      <c r="Q2133" s="3" t="str">
        <f t="shared" si="170"/>
        <v>games</v>
      </c>
      <c r="R2133" s="3" t="str">
        <f t="shared" si="171"/>
        <v>video games</v>
      </c>
      <c r="S2133" s="24">
        <f t="shared" si="172"/>
        <v>42167.207071759258</v>
      </c>
    </row>
    <row r="2134" spans="1:19" ht="117" x14ac:dyDescent="0.4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26">
        <f t="shared" si="169"/>
        <v>2.1129899999999995</v>
      </c>
      <c r="P2134" s="3" t="s">
        <v>8282</v>
      </c>
      <c r="Q2134" s="3" t="str">
        <f t="shared" si="170"/>
        <v>games</v>
      </c>
      <c r="R2134" s="3" t="str">
        <f t="shared" si="171"/>
        <v>video games</v>
      </c>
      <c r="S2134" s="24">
        <f t="shared" si="172"/>
        <v>41643.487175925926</v>
      </c>
    </row>
    <row r="2135" spans="1:19" ht="140.4" x14ac:dyDescent="0.4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26">
        <f t="shared" si="169"/>
        <v>1.6</v>
      </c>
      <c r="P2135" s="3" t="s">
        <v>8282</v>
      </c>
      <c r="Q2135" s="3" t="str">
        <f t="shared" si="170"/>
        <v>games</v>
      </c>
      <c r="R2135" s="3" t="str">
        <f t="shared" si="171"/>
        <v>video games</v>
      </c>
      <c r="S2135" s="24">
        <f t="shared" si="172"/>
        <v>40619.097210648149</v>
      </c>
    </row>
    <row r="2136" spans="1:19" ht="117" x14ac:dyDescent="0.4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26">
        <f t="shared" si="169"/>
        <v>1.7333333333333332</v>
      </c>
      <c r="P2136" s="3" t="s">
        <v>8282</v>
      </c>
      <c r="Q2136" s="3" t="str">
        <f t="shared" si="170"/>
        <v>games</v>
      </c>
      <c r="R2136" s="3" t="str">
        <f t="shared" si="171"/>
        <v>video games</v>
      </c>
      <c r="S2136" s="24">
        <f t="shared" si="172"/>
        <v>41361.886469907404</v>
      </c>
    </row>
    <row r="2137" spans="1:19" ht="117" x14ac:dyDescent="0.4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26">
        <f t="shared" si="169"/>
        <v>9.56</v>
      </c>
      <c r="P2137" s="3" t="s">
        <v>8282</v>
      </c>
      <c r="Q2137" s="3" t="str">
        <f t="shared" si="170"/>
        <v>games</v>
      </c>
      <c r="R2137" s="3" t="str">
        <f t="shared" si="171"/>
        <v>video games</v>
      </c>
      <c r="S2137" s="24">
        <f t="shared" si="172"/>
        <v>41156.96334490741</v>
      </c>
    </row>
    <row r="2138" spans="1:19" ht="117" x14ac:dyDescent="0.4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26">
        <f t="shared" si="169"/>
        <v>5.9612499999999999E-2</v>
      </c>
      <c r="P2138" s="3" t="s">
        <v>8282</v>
      </c>
      <c r="Q2138" s="3" t="str">
        <f t="shared" si="170"/>
        <v>games</v>
      </c>
      <c r="R2138" s="3" t="str">
        <f t="shared" si="171"/>
        <v>video games</v>
      </c>
      <c r="S2138" s="24">
        <f t="shared" si="172"/>
        <v>41536.509097222224</v>
      </c>
    </row>
    <row r="2139" spans="1:19" ht="93.6" x14ac:dyDescent="0.4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26">
        <f t="shared" si="169"/>
        <v>28.405999999999999</v>
      </c>
      <c r="P2139" s="3" t="s">
        <v>8282</v>
      </c>
      <c r="Q2139" s="3" t="str">
        <f t="shared" si="170"/>
        <v>games</v>
      </c>
      <c r="R2139" s="3" t="str">
        <f t="shared" si="171"/>
        <v>video games</v>
      </c>
      <c r="S2139" s="24">
        <f t="shared" si="172"/>
        <v>41948.771168981482</v>
      </c>
    </row>
    <row r="2140" spans="1:19" ht="93.6" x14ac:dyDescent="0.4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26">
        <f t="shared" si="169"/>
        <v>12.8</v>
      </c>
      <c r="P2140" s="3" t="s">
        <v>8282</v>
      </c>
      <c r="Q2140" s="3" t="str">
        <f t="shared" si="170"/>
        <v>games</v>
      </c>
      <c r="R2140" s="3" t="str">
        <f t="shared" si="171"/>
        <v>video games</v>
      </c>
      <c r="S2140" s="24">
        <f t="shared" si="172"/>
        <v>41557.013182870374</v>
      </c>
    </row>
    <row r="2141" spans="1:19" ht="140.4" x14ac:dyDescent="0.4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26">
        <f t="shared" si="169"/>
        <v>5.42</v>
      </c>
      <c r="P2141" s="3" t="s">
        <v>8282</v>
      </c>
      <c r="Q2141" s="3" t="str">
        <f t="shared" si="170"/>
        <v>games</v>
      </c>
      <c r="R2141" s="3" t="str">
        <f t="shared" si="171"/>
        <v>video games</v>
      </c>
      <c r="S2141" s="24">
        <f t="shared" si="172"/>
        <v>42647.750092592592</v>
      </c>
    </row>
    <row r="2142" spans="1:19" ht="117" x14ac:dyDescent="0.4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26">
        <f t="shared" si="169"/>
        <v>0.11199999999999999</v>
      </c>
      <c r="P2142" s="3" t="s">
        <v>8282</v>
      </c>
      <c r="Q2142" s="3" t="str">
        <f t="shared" si="170"/>
        <v>games</v>
      </c>
      <c r="R2142" s="3" t="str">
        <f t="shared" si="171"/>
        <v>video games</v>
      </c>
      <c r="S2142" s="24">
        <f t="shared" si="172"/>
        <v>41255.833611111113</v>
      </c>
    </row>
    <row r="2143" spans="1:19" ht="117" x14ac:dyDescent="0.4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26">
        <f t="shared" si="169"/>
        <v>0</v>
      </c>
      <c r="P2143" s="3" t="s">
        <v>8282</v>
      </c>
      <c r="Q2143" s="3" t="str">
        <f t="shared" si="170"/>
        <v>games</v>
      </c>
      <c r="R2143" s="3" t="str">
        <f t="shared" si="171"/>
        <v>video games</v>
      </c>
      <c r="S2143" s="24">
        <f t="shared" si="172"/>
        <v>41927.235636574071</v>
      </c>
    </row>
    <row r="2144" spans="1:19" ht="117" x14ac:dyDescent="0.4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26">
        <f t="shared" si="169"/>
        <v>5.7238095238095239</v>
      </c>
      <c r="P2144" s="3" t="s">
        <v>8282</v>
      </c>
      <c r="Q2144" s="3" t="str">
        <f t="shared" si="170"/>
        <v>games</v>
      </c>
      <c r="R2144" s="3" t="str">
        <f t="shared" si="171"/>
        <v>video games</v>
      </c>
      <c r="S2144" s="24">
        <f t="shared" si="172"/>
        <v>42340.701504629629</v>
      </c>
    </row>
    <row r="2145" spans="1:19" ht="140.4" x14ac:dyDescent="0.4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26">
        <f t="shared" si="169"/>
        <v>11.25</v>
      </c>
      <c r="P2145" s="3" t="s">
        <v>8282</v>
      </c>
      <c r="Q2145" s="3" t="str">
        <f t="shared" si="170"/>
        <v>games</v>
      </c>
      <c r="R2145" s="3" t="str">
        <f t="shared" si="171"/>
        <v>video games</v>
      </c>
      <c r="S2145" s="24">
        <f t="shared" si="172"/>
        <v>40332.886712962965</v>
      </c>
    </row>
    <row r="2146" spans="1:19" ht="93.6" x14ac:dyDescent="0.4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26">
        <f t="shared" si="169"/>
        <v>1.7098591549295776</v>
      </c>
      <c r="P2146" s="3" t="s">
        <v>8282</v>
      </c>
      <c r="Q2146" s="3" t="str">
        <f t="shared" si="170"/>
        <v>games</v>
      </c>
      <c r="R2146" s="3" t="str">
        <f t="shared" si="171"/>
        <v>video games</v>
      </c>
      <c r="S2146" s="24">
        <f t="shared" si="172"/>
        <v>41499.546759259261</v>
      </c>
    </row>
    <row r="2147" spans="1:19" ht="117" x14ac:dyDescent="0.4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26">
        <f t="shared" si="169"/>
        <v>30.433333333333334</v>
      </c>
      <c r="P2147" s="3" t="s">
        <v>8282</v>
      </c>
      <c r="Q2147" s="3" t="str">
        <f t="shared" si="170"/>
        <v>games</v>
      </c>
      <c r="R2147" s="3" t="str">
        <f t="shared" si="171"/>
        <v>video games</v>
      </c>
      <c r="S2147" s="24">
        <f t="shared" si="172"/>
        <v>41575.237430555557</v>
      </c>
    </row>
    <row r="2148" spans="1:19" ht="140.4" x14ac:dyDescent="0.4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26">
        <f t="shared" si="169"/>
        <v>0.02</v>
      </c>
      <c r="P2148" s="3" t="s">
        <v>8282</v>
      </c>
      <c r="Q2148" s="3" t="str">
        <f t="shared" si="170"/>
        <v>games</v>
      </c>
      <c r="R2148" s="3" t="str">
        <f t="shared" si="171"/>
        <v>video games</v>
      </c>
      <c r="S2148" s="24">
        <f t="shared" si="172"/>
        <v>42397.679513888885</v>
      </c>
    </row>
    <row r="2149" spans="1:19" ht="46.8" x14ac:dyDescent="0.4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26">
        <f t="shared" si="169"/>
        <v>0.69641025641025645</v>
      </c>
      <c r="P2149" s="3" t="s">
        <v>8282</v>
      </c>
      <c r="Q2149" s="3" t="str">
        <f t="shared" si="170"/>
        <v>games</v>
      </c>
      <c r="R2149" s="3" t="str">
        <f t="shared" si="171"/>
        <v>video games</v>
      </c>
      <c r="S2149" s="24">
        <f t="shared" si="172"/>
        <v>41927.295694444445</v>
      </c>
    </row>
    <row r="2150" spans="1:19" ht="117" x14ac:dyDescent="0.4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26">
        <f t="shared" si="169"/>
        <v>2</v>
      </c>
      <c r="P2150" s="3" t="s">
        <v>8282</v>
      </c>
      <c r="Q2150" s="3" t="str">
        <f t="shared" si="170"/>
        <v>games</v>
      </c>
      <c r="R2150" s="3" t="str">
        <f t="shared" si="171"/>
        <v>video games</v>
      </c>
      <c r="S2150" s="24">
        <f t="shared" si="172"/>
        <v>42066.733587962968</v>
      </c>
    </row>
    <row r="2151" spans="1:19" ht="140.4" x14ac:dyDescent="0.4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26">
        <f t="shared" si="169"/>
        <v>0</v>
      </c>
      <c r="P2151" s="3" t="s">
        <v>8282</v>
      </c>
      <c r="Q2151" s="3" t="str">
        <f t="shared" si="170"/>
        <v>games</v>
      </c>
      <c r="R2151" s="3" t="str">
        <f t="shared" si="171"/>
        <v>video games</v>
      </c>
      <c r="S2151" s="24">
        <f t="shared" si="172"/>
        <v>40355.024953703702</v>
      </c>
    </row>
    <row r="2152" spans="1:19" ht="46.8" x14ac:dyDescent="0.4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26">
        <f t="shared" si="169"/>
        <v>0.80999999999999994</v>
      </c>
      <c r="P2152" s="3" t="s">
        <v>8282</v>
      </c>
      <c r="Q2152" s="3" t="str">
        <f t="shared" si="170"/>
        <v>games</v>
      </c>
      <c r="R2152" s="3" t="str">
        <f t="shared" si="171"/>
        <v>video games</v>
      </c>
      <c r="S2152" s="24">
        <f t="shared" si="172"/>
        <v>42534.284710648149</v>
      </c>
    </row>
    <row r="2153" spans="1:19" ht="117" x14ac:dyDescent="0.4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26">
        <f t="shared" si="169"/>
        <v>0.26222222222222225</v>
      </c>
      <c r="P2153" s="3" t="s">
        <v>8282</v>
      </c>
      <c r="Q2153" s="3" t="str">
        <f t="shared" si="170"/>
        <v>games</v>
      </c>
      <c r="R2153" s="3" t="str">
        <f t="shared" si="171"/>
        <v>video games</v>
      </c>
      <c r="S2153" s="24">
        <f t="shared" si="172"/>
        <v>42520.847384259258</v>
      </c>
    </row>
    <row r="2154" spans="1:19" ht="117" x14ac:dyDescent="0.4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26">
        <f t="shared" si="169"/>
        <v>0.16666666666666669</v>
      </c>
      <c r="P2154" s="3" t="s">
        <v>8282</v>
      </c>
      <c r="Q2154" s="3" t="str">
        <f t="shared" si="170"/>
        <v>games</v>
      </c>
      <c r="R2154" s="3" t="str">
        <f t="shared" si="171"/>
        <v>video games</v>
      </c>
      <c r="S2154" s="24">
        <f t="shared" si="172"/>
        <v>41683.832280092596</v>
      </c>
    </row>
    <row r="2155" spans="1:19" ht="117" x14ac:dyDescent="0.4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26">
        <f t="shared" si="169"/>
        <v>9.124454880912446E-3</v>
      </c>
      <c r="P2155" s="3" t="s">
        <v>8282</v>
      </c>
      <c r="Q2155" s="3" t="str">
        <f t="shared" si="170"/>
        <v>games</v>
      </c>
      <c r="R2155" s="3" t="str">
        <f t="shared" si="171"/>
        <v>video games</v>
      </c>
      <c r="S2155" s="24">
        <f t="shared" si="172"/>
        <v>41974.911087962959</v>
      </c>
    </row>
    <row r="2156" spans="1:19" ht="70.2" x14ac:dyDescent="0.4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26">
        <f t="shared" si="169"/>
        <v>0.8</v>
      </c>
      <c r="P2156" s="3" t="s">
        <v>8282</v>
      </c>
      <c r="Q2156" s="3" t="str">
        <f t="shared" si="170"/>
        <v>games</v>
      </c>
      <c r="R2156" s="3" t="str">
        <f t="shared" si="171"/>
        <v>video games</v>
      </c>
      <c r="S2156" s="24">
        <f t="shared" si="172"/>
        <v>41647.632256944446</v>
      </c>
    </row>
    <row r="2157" spans="1:19" ht="93.6" x14ac:dyDescent="0.4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26">
        <f t="shared" si="169"/>
        <v>2.2999999999999998</v>
      </c>
      <c r="P2157" s="3" t="s">
        <v>8282</v>
      </c>
      <c r="Q2157" s="3" t="str">
        <f t="shared" si="170"/>
        <v>games</v>
      </c>
      <c r="R2157" s="3" t="str">
        <f t="shared" si="171"/>
        <v>video games</v>
      </c>
      <c r="S2157" s="24">
        <f t="shared" si="172"/>
        <v>42430.747511574074</v>
      </c>
    </row>
    <row r="2158" spans="1:19" ht="93.6" x14ac:dyDescent="0.4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26">
        <f t="shared" si="169"/>
        <v>2.6660714285714282</v>
      </c>
      <c r="P2158" s="3" t="s">
        <v>8282</v>
      </c>
      <c r="Q2158" s="3" t="str">
        <f t="shared" si="170"/>
        <v>games</v>
      </c>
      <c r="R2158" s="3" t="str">
        <f t="shared" si="171"/>
        <v>video games</v>
      </c>
      <c r="S2158" s="24">
        <f t="shared" si="172"/>
        <v>41488.85423611111</v>
      </c>
    </row>
    <row r="2159" spans="1:19" ht="70.2" x14ac:dyDescent="0.4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26">
        <f t="shared" si="169"/>
        <v>28.192</v>
      </c>
      <c r="P2159" s="3" t="s">
        <v>8282</v>
      </c>
      <c r="Q2159" s="3" t="str">
        <f t="shared" si="170"/>
        <v>games</v>
      </c>
      <c r="R2159" s="3" t="str">
        <f t="shared" si="171"/>
        <v>video games</v>
      </c>
      <c r="S2159" s="24">
        <f t="shared" si="172"/>
        <v>42694.98128472222</v>
      </c>
    </row>
    <row r="2160" spans="1:19" ht="117" x14ac:dyDescent="0.4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26">
        <f t="shared" si="169"/>
        <v>6.5900366666666672</v>
      </c>
      <c r="P2160" s="3" t="s">
        <v>8282</v>
      </c>
      <c r="Q2160" s="3" t="str">
        <f t="shared" si="170"/>
        <v>games</v>
      </c>
      <c r="R2160" s="3" t="str">
        <f t="shared" si="171"/>
        <v>video games</v>
      </c>
      <c r="S2160" s="24">
        <f t="shared" si="172"/>
        <v>41264.853865740741</v>
      </c>
    </row>
    <row r="2161" spans="1:19" ht="140.4" x14ac:dyDescent="0.4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26">
        <f t="shared" si="169"/>
        <v>0.72222222222222221</v>
      </c>
      <c r="P2161" s="3" t="s">
        <v>8282</v>
      </c>
      <c r="Q2161" s="3" t="str">
        <f t="shared" si="170"/>
        <v>games</v>
      </c>
      <c r="R2161" s="3" t="str">
        <f t="shared" si="171"/>
        <v>video games</v>
      </c>
      <c r="S2161" s="24">
        <f t="shared" si="172"/>
        <v>40710.731180555558</v>
      </c>
    </row>
    <row r="2162" spans="1:19" ht="93.6" x14ac:dyDescent="0.4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26">
        <f t="shared" si="169"/>
        <v>0.85000000000000009</v>
      </c>
      <c r="P2162" s="3" t="s">
        <v>8282</v>
      </c>
      <c r="Q2162" s="3" t="str">
        <f t="shared" si="170"/>
        <v>games</v>
      </c>
      <c r="R2162" s="3" t="str">
        <f t="shared" si="171"/>
        <v>video games</v>
      </c>
      <c r="S2162" s="24">
        <f t="shared" si="172"/>
        <v>41018.711863425924</v>
      </c>
    </row>
    <row r="2163" spans="1:19" ht="46.8" x14ac:dyDescent="0.4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26">
        <f t="shared" si="169"/>
        <v>115.75</v>
      </c>
      <c r="O2163" s="3">
        <f t="shared" ref="O2163:O2194" si="173">E2163/L2163</f>
        <v>35.615384615384613</v>
      </c>
      <c r="P2163" s="3" t="s">
        <v>8276</v>
      </c>
      <c r="Q2163" s="3" t="str">
        <f t="shared" si="170"/>
        <v>music</v>
      </c>
      <c r="R2163" s="3" t="str">
        <f t="shared" si="171"/>
        <v>rock</v>
      </c>
      <c r="S2163" s="24">
        <f t="shared" si="172"/>
        <v>42240.852534722224</v>
      </c>
    </row>
    <row r="2164" spans="1:19" ht="117" x14ac:dyDescent="0.4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26">
        <f t="shared" si="169"/>
        <v>112.26666666666667</v>
      </c>
      <c r="O2164" s="3">
        <f t="shared" si="173"/>
        <v>87.103448275862064</v>
      </c>
      <c r="P2164" s="3" t="s">
        <v>8276</v>
      </c>
      <c r="Q2164" s="3" t="str">
        <f t="shared" si="170"/>
        <v>music</v>
      </c>
      <c r="R2164" s="3" t="str">
        <f t="shared" si="171"/>
        <v>rock</v>
      </c>
      <c r="S2164" s="24">
        <f t="shared" si="172"/>
        <v>41813.766099537039</v>
      </c>
    </row>
    <row r="2165" spans="1:19" ht="117" x14ac:dyDescent="0.4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26">
        <f t="shared" si="169"/>
        <v>132.20000000000002</v>
      </c>
      <c r="O2165" s="3">
        <f t="shared" si="173"/>
        <v>75.11363636363636</v>
      </c>
      <c r="P2165" s="3" t="s">
        <v>8276</v>
      </c>
      <c r="Q2165" s="3" t="str">
        <f t="shared" si="170"/>
        <v>music</v>
      </c>
      <c r="R2165" s="3" t="str">
        <f t="shared" si="171"/>
        <v>rock</v>
      </c>
      <c r="S2165" s="24">
        <f t="shared" si="172"/>
        <v>42111.899537037039</v>
      </c>
    </row>
    <row r="2166" spans="1:19" ht="70.2" x14ac:dyDescent="0.4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26">
        <f t="shared" si="169"/>
        <v>102.63636363636364</v>
      </c>
      <c r="O2166" s="3">
        <f t="shared" si="173"/>
        <v>68.01204819277109</v>
      </c>
      <c r="P2166" s="3" t="s">
        <v>8276</v>
      </c>
      <c r="Q2166" s="3" t="str">
        <f t="shared" si="170"/>
        <v>music</v>
      </c>
      <c r="R2166" s="3" t="str">
        <f t="shared" si="171"/>
        <v>rock</v>
      </c>
      <c r="S2166" s="24">
        <f t="shared" si="172"/>
        <v>42515.71775462963</v>
      </c>
    </row>
    <row r="2167" spans="1:19" ht="117" x14ac:dyDescent="0.4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26">
        <f t="shared" si="169"/>
        <v>138.64000000000001</v>
      </c>
      <c r="O2167" s="3">
        <f t="shared" si="173"/>
        <v>29.623931623931625</v>
      </c>
      <c r="P2167" s="3" t="s">
        <v>8276</v>
      </c>
      <c r="Q2167" s="3" t="str">
        <f t="shared" si="170"/>
        <v>music</v>
      </c>
      <c r="R2167" s="3" t="str">
        <f t="shared" si="171"/>
        <v>rock</v>
      </c>
      <c r="S2167" s="24">
        <f t="shared" si="172"/>
        <v>42438.667071759264</v>
      </c>
    </row>
    <row r="2168" spans="1:19" ht="140.4" x14ac:dyDescent="0.4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26">
        <f t="shared" si="169"/>
        <v>146.6</v>
      </c>
      <c r="O2168" s="3">
        <f t="shared" si="173"/>
        <v>91.625</v>
      </c>
      <c r="P2168" s="3" t="s">
        <v>8276</v>
      </c>
      <c r="Q2168" s="3" t="str">
        <f t="shared" si="170"/>
        <v>music</v>
      </c>
      <c r="R2168" s="3" t="str">
        <f t="shared" si="171"/>
        <v>rock</v>
      </c>
      <c r="S2168" s="24">
        <f t="shared" si="172"/>
        <v>41933.838171296295</v>
      </c>
    </row>
    <row r="2169" spans="1:19" ht="70.2" x14ac:dyDescent="0.4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26">
        <f t="shared" si="169"/>
        <v>120</v>
      </c>
      <c r="O2169" s="3">
        <f t="shared" si="173"/>
        <v>22.5</v>
      </c>
      <c r="P2169" s="3" t="s">
        <v>8276</v>
      </c>
      <c r="Q2169" s="3" t="str">
        <f t="shared" si="170"/>
        <v>music</v>
      </c>
      <c r="R2169" s="3" t="str">
        <f t="shared" si="171"/>
        <v>rock</v>
      </c>
      <c r="S2169" s="24">
        <f t="shared" si="172"/>
        <v>41153.066400462965</v>
      </c>
    </row>
    <row r="2170" spans="1:19" ht="93.6" x14ac:dyDescent="0.4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26">
        <f t="shared" si="169"/>
        <v>121.5816111111111</v>
      </c>
      <c r="O2170" s="3">
        <f t="shared" si="173"/>
        <v>64.366735294117646</v>
      </c>
      <c r="P2170" s="3" t="s">
        <v>8276</v>
      </c>
      <c r="Q2170" s="3" t="str">
        <f t="shared" si="170"/>
        <v>music</v>
      </c>
      <c r="R2170" s="3" t="str">
        <f t="shared" si="171"/>
        <v>rock</v>
      </c>
      <c r="S2170" s="24">
        <f t="shared" si="172"/>
        <v>42745.600243055553</v>
      </c>
    </row>
    <row r="2171" spans="1:19" ht="140.4" x14ac:dyDescent="0.4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26">
        <f t="shared" si="169"/>
        <v>100</v>
      </c>
      <c r="O2171" s="3">
        <f t="shared" si="173"/>
        <v>21.857142857142858</v>
      </c>
      <c r="P2171" s="3" t="s">
        <v>8276</v>
      </c>
      <c r="Q2171" s="3" t="str">
        <f t="shared" si="170"/>
        <v>music</v>
      </c>
      <c r="R2171" s="3" t="str">
        <f t="shared" si="171"/>
        <v>rock</v>
      </c>
      <c r="S2171" s="24">
        <f t="shared" si="172"/>
        <v>42793.700821759259</v>
      </c>
    </row>
    <row r="2172" spans="1:19" ht="117" x14ac:dyDescent="0.4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26">
        <f t="shared" si="169"/>
        <v>180.85714285714286</v>
      </c>
      <c r="O2172" s="3">
        <f t="shared" si="173"/>
        <v>33.315789473684212</v>
      </c>
      <c r="P2172" s="3" t="s">
        <v>8276</v>
      </c>
      <c r="Q2172" s="3" t="str">
        <f t="shared" si="170"/>
        <v>music</v>
      </c>
      <c r="R2172" s="3" t="str">
        <f t="shared" si="171"/>
        <v>rock</v>
      </c>
      <c r="S2172" s="24">
        <f t="shared" si="172"/>
        <v>42198.750254629631</v>
      </c>
    </row>
    <row r="2173" spans="1:19" ht="93.6" x14ac:dyDescent="0.4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26">
        <f t="shared" si="169"/>
        <v>106.075</v>
      </c>
      <c r="O2173" s="3">
        <f t="shared" si="173"/>
        <v>90.276595744680847</v>
      </c>
      <c r="P2173" s="3" t="s">
        <v>8276</v>
      </c>
      <c r="Q2173" s="3" t="str">
        <f t="shared" si="170"/>
        <v>music</v>
      </c>
      <c r="R2173" s="3" t="str">
        <f t="shared" si="171"/>
        <v>rock</v>
      </c>
      <c r="S2173" s="24">
        <f t="shared" si="172"/>
        <v>42141.95711805555</v>
      </c>
    </row>
    <row r="2174" spans="1:19" ht="140.4" x14ac:dyDescent="0.4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26">
        <f t="shared" si="169"/>
        <v>100</v>
      </c>
      <c r="O2174" s="3">
        <f t="shared" si="173"/>
        <v>76.92307692307692</v>
      </c>
      <c r="P2174" s="3" t="s">
        <v>8276</v>
      </c>
      <c r="Q2174" s="3" t="str">
        <f t="shared" si="170"/>
        <v>music</v>
      </c>
      <c r="R2174" s="3" t="str">
        <f t="shared" si="171"/>
        <v>rock</v>
      </c>
      <c r="S2174" s="24">
        <f t="shared" si="172"/>
        <v>42082.580092592594</v>
      </c>
    </row>
    <row r="2175" spans="1:19" ht="140.4" x14ac:dyDescent="0.4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26">
        <f t="shared" si="169"/>
        <v>126.92857142857143</v>
      </c>
      <c r="O2175" s="3">
        <f t="shared" si="173"/>
        <v>59.233333333333334</v>
      </c>
      <c r="P2175" s="3" t="s">
        <v>8276</v>
      </c>
      <c r="Q2175" s="3" t="str">
        <f t="shared" si="170"/>
        <v>music</v>
      </c>
      <c r="R2175" s="3" t="str">
        <f t="shared" si="171"/>
        <v>rock</v>
      </c>
      <c r="S2175" s="24">
        <f t="shared" si="172"/>
        <v>41495.692627314813</v>
      </c>
    </row>
    <row r="2176" spans="1:19" ht="117" x14ac:dyDescent="0.4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26">
        <f t="shared" si="169"/>
        <v>102.97499999999999</v>
      </c>
      <c r="O2176" s="3">
        <f t="shared" si="173"/>
        <v>65.38095238095238</v>
      </c>
      <c r="P2176" s="3" t="s">
        <v>8276</v>
      </c>
      <c r="Q2176" s="3" t="str">
        <f t="shared" si="170"/>
        <v>music</v>
      </c>
      <c r="R2176" s="3" t="str">
        <f t="shared" si="171"/>
        <v>rock</v>
      </c>
      <c r="S2176" s="24">
        <f t="shared" si="172"/>
        <v>42465.542905092589</v>
      </c>
    </row>
    <row r="2177" spans="1:19" ht="117" x14ac:dyDescent="0.4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26">
        <f t="shared" si="169"/>
        <v>250</v>
      </c>
      <c r="O2177" s="3">
        <f t="shared" si="173"/>
        <v>67.307692307692307</v>
      </c>
      <c r="P2177" s="3" t="s">
        <v>8276</v>
      </c>
      <c r="Q2177" s="3" t="str">
        <f t="shared" si="170"/>
        <v>music</v>
      </c>
      <c r="R2177" s="3" t="str">
        <f t="shared" si="171"/>
        <v>rock</v>
      </c>
      <c r="S2177" s="24">
        <f t="shared" si="172"/>
        <v>42565.009097222224</v>
      </c>
    </row>
    <row r="2178" spans="1:19" ht="93.6" x14ac:dyDescent="0.4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26">
        <f t="shared" ref="N2178:N2241" si="174">E2178/D2178*100</f>
        <v>126.02</v>
      </c>
      <c r="O2178" s="3">
        <f t="shared" si="173"/>
        <v>88.74647887323944</v>
      </c>
      <c r="P2178" s="3" t="s">
        <v>8276</v>
      </c>
      <c r="Q2178" s="3" t="str">
        <f t="shared" si="170"/>
        <v>music</v>
      </c>
      <c r="R2178" s="3" t="str">
        <f t="shared" si="171"/>
        <v>rock</v>
      </c>
      <c r="S2178" s="24">
        <f t="shared" si="172"/>
        <v>42096.633206018523</v>
      </c>
    </row>
    <row r="2179" spans="1:19" ht="140.4" x14ac:dyDescent="0.4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26">
        <f t="shared" si="174"/>
        <v>100.12</v>
      </c>
      <c r="O2179" s="3">
        <f t="shared" si="173"/>
        <v>65.868421052631575</v>
      </c>
      <c r="P2179" s="3" t="s">
        <v>8276</v>
      </c>
      <c r="Q2179" s="3" t="str">
        <f t="shared" ref="Q2179:Q2242" si="175">LEFT(P:P,SEARCH("/",P:P,1)-1)</f>
        <v>music</v>
      </c>
      <c r="R2179" s="3" t="str">
        <f t="shared" ref="R2179:R2242" si="176">RIGHT(P:P, LEN(P:P) - FIND("/", P:P))</f>
        <v>rock</v>
      </c>
      <c r="S2179" s="24">
        <f t="shared" ref="S2179:S2242" si="177">(J2179/86400) +25569</f>
        <v>42502.250775462962</v>
      </c>
    </row>
    <row r="2180" spans="1:19" ht="117" x14ac:dyDescent="0.4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26">
        <f t="shared" si="174"/>
        <v>138.64000000000001</v>
      </c>
      <c r="O2180" s="3">
        <f t="shared" si="173"/>
        <v>40.349243306169967</v>
      </c>
      <c r="P2180" s="3" t="s">
        <v>8276</v>
      </c>
      <c r="Q2180" s="3" t="str">
        <f t="shared" si="175"/>
        <v>music</v>
      </c>
      <c r="R2180" s="3" t="str">
        <f t="shared" si="176"/>
        <v>rock</v>
      </c>
      <c r="S2180" s="24">
        <f t="shared" si="177"/>
        <v>42723.63653935185</v>
      </c>
    </row>
    <row r="2181" spans="1:19" ht="93.6" x14ac:dyDescent="0.4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26">
        <f t="shared" si="174"/>
        <v>161.4</v>
      </c>
      <c r="O2181" s="3">
        <f t="shared" si="173"/>
        <v>76.857142857142861</v>
      </c>
      <c r="P2181" s="3" t="s">
        <v>8276</v>
      </c>
      <c r="Q2181" s="3" t="str">
        <f t="shared" si="175"/>
        <v>music</v>
      </c>
      <c r="R2181" s="3" t="str">
        <f t="shared" si="176"/>
        <v>rock</v>
      </c>
      <c r="S2181" s="24">
        <f t="shared" si="177"/>
        <v>42075.171203703707</v>
      </c>
    </row>
    <row r="2182" spans="1:19" ht="93.6" x14ac:dyDescent="0.4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26">
        <f t="shared" si="174"/>
        <v>107.18419999999999</v>
      </c>
      <c r="O2182" s="3">
        <f t="shared" si="173"/>
        <v>68.707820512820518</v>
      </c>
      <c r="P2182" s="3" t="s">
        <v>8276</v>
      </c>
      <c r="Q2182" s="3" t="str">
        <f t="shared" si="175"/>
        <v>music</v>
      </c>
      <c r="R2182" s="3" t="str">
        <f t="shared" si="176"/>
        <v>rock</v>
      </c>
      <c r="S2182" s="24">
        <f t="shared" si="177"/>
        <v>42279.669768518521</v>
      </c>
    </row>
    <row r="2183" spans="1:19" ht="117" x14ac:dyDescent="0.4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26">
        <f t="shared" si="174"/>
        <v>153.1</v>
      </c>
      <c r="O2183" s="3">
        <f t="shared" si="173"/>
        <v>57.773584905660378</v>
      </c>
      <c r="P2183" s="3" t="s">
        <v>8297</v>
      </c>
      <c r="Q2183" s="3" t="str">
        <f t="shared" si="175"/>
        <v>games</v>
      </c>
      <c r="R2183" s="3" t="str">
        <f t="shared" si="176"/>
        <v>tabletop games</v>
      </c>
      <c r="S2183" s="24">
        <f t="shared" si="177"/>
        <v>42773.005243055552</v>
      </c>
    </row>
    <row r="2184" spans="1:19" ht="93.6" x14ac:dyDescent="0.4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26">
        <f t="shared" si="174"/>
        <v>524.16666666666663</v>
      </c>
      <c r="O2184" s="3">
        <f t="shared" si="173"/>
        <v>44.171348314606739</v>
      </c>
      <c r="P2184" s="3" t="s">
        <v>8297</v>
      </c>
      <c r="Q2184" s="3" t="str">
        <f t="shared" si="175"/>
        <v>games</v>
      </c>
      <c r="R2184" s="3" t="str">
        <f t="shared" si="176"/>
        <v>tabletop games</v>
      </c>
      <c r="S2184" s="24">
        <f t="shared" si="177"/>
        <v>41879.900752314818</v>
      </c>
    </row>
    <row r="2185" spans="1:19" ht="117" x14ac:dyDescent="0.4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26">
        <f t="shared" si="174"/>
        <v>489.27777777777777</v>
      </c>
      <c r="O2185" s="3">
        <f t="shared" si="173"/>
        <v>31.566308243727597</v>
      </c>
      <c r="P2185" s="3" t="s">
        <v>8297</v>
      </c>
      <c r="Q2185" s="3" t="str">
        <f t="shared" si="175"/>
        <v>games</v>
      </c>
      <c r="R2185" s="3" t="str">
        <f t="shared" si="176"/>
        <v>tabletop games</v>
      </c>
      <c r="S2185" s="24">
        <f t="shared" si="177"/>
        <v>42745.365474537037</v>
      </c>
    </row>
    <row r="2186" spans="1:19" ht="140.4" x14ac:dyDescent="0.4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26">
        <f t="shared" si="174"/>
        <v>284.74</v>
      </c>
      <c r="O2186" s="3">
        <f t="shared" si="173"/>
        <v>107.04511278195488</v>
      </c>
      <c r="P2186" s="3" t="s">
        <v>8297</v>
      </c>
      <c r="Q2186" s="3" t="str">
        <f t="shared" si="175"/>
        <v>games</v>
      </c>
      <c r="R2186" s="3" t="str">
        <f t="shared" si="176"/>
        <v>tabletop games</v>
      </c>
      <c r="S2186" s="24">
        <f t="shared" si="177"/>
        <v>42380.690289351856</v>
      </c>
    </row>
    <row r="2187" spans="1:19" ht="117" x14ac:dyDescent="0.4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26">
        <f t="shared" si="174"/>
        <v>1856.97</v>
      </c>
      <c r="O2187" s="3">
        <f t="shared" si="173"/>
        <v>149.03451043338683</v>
      </c>
      <c r="P2187" s="3" t="s">
        <v>8297</v>
      </c>
      <c r="Q2187" s="3" t="str">
        <f t="shared" si="175"/>
        <v>games</v>
      </c>
      <c r="R2187" s="3" t="str">
        <f t="shared" si="176"/>
        <v>tabletop games</v>
      </c>
      <c r="S2187" s="24">
        <f t="shared" si="177"/>
        <v>41319.349988425922</v>
      </c>
    </row>
    <row r="2188" spans="1:19" ht="93.6" x14ac:dyDescent="0.4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26">
        <f t="shared" si="174"/>
        <v>109.67499999999998</v>
      </c>
      <c r="O2188" s="3">
        <f t="shared" si="173"/>
        <v>55.956632653061227</v>
      </c>
      <c r="P2188" s="3" t="s">
        <v>8297</v>
      </c>
      <c r="Q2188" s="3" t="str">
        <f t="shared" si="175"/>
        <v>games</v>
      </c>
      <c r="R2188" s="3" t="str">
        <f t="shared" si="176"/>
        <v>tabletop games</v>
      </c>
      <c r="S2188" s="24">
        <f t="shared" si="177"/>
        <v>42583.615081018521</v>
      </c>
    </row>
    <row r="2189" spans="1:19" ht="117" x14ac:dyDescent="0.4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26">
        <f t="shared" si="174"/>
        <v>1014.6425</v>
      </c>
      <c r="O2189" s="3">
        <f t="shared" si="173"/>
        <v>56.970381807973048</v>
      </c>
      <c r="P2189" s="3" t="s">
        <v>8297</v>
      </c>
      <c r="Q2189" s="3" t="str">
        <f t="shared" si="175"/>
        <v>games</v>
      </c>
      <c r="R2189" s="3" t="str">
        <f t="shared" si="176"/>
        <v>tabletop games</v>
      </c>
      <c r="S2189" s="24">
        <f t="shared" si="177"/>
        <v>42068.209097222221</v>
      </c>
    </row>
    <row r="2190" spans="1:19" ht="117" x14ac:dyDescent="0.4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26">
        <f t="shared" si="174"/>
        <v>412.17692027666544</v>
      </c>
      <c r="O2190" s="3">
        <f t="shared" si="173"/>
        <v>44.056420233463037</v>
      </c>
      <c r="P2190" s="3" t="s">
        <v>8297</v>
      </c>
      <c r="Q2190" s="3" t="str">
        <f t="shared" si="175"/>
        <v>games</v>
      </c>
      <c r="R2190" s="3" t="str">
        <f t="shared" si="176"/>
        <v>tabletop games</v>
      </c>
      <c r="S2190" s="24">
        <f t="shared" si="177"/>
        <v>42633.586122685185</v>
      </c>
    </row>
    <row r="2191" spans="1:19" ht="117" x14ac:dyDescent="0.4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26">
        <f t="shared" si="174"/>
        <v>503.25</v>
      </c>
      <c r="O2191" s="3">
        <f t="shared" si="173"/>
        <v>68.625</v>
      </c>
      <c r="P2191" s="3" t="s">
        <v>8297</v>
      </c>
      <c r="Q2191" s="3" t="str">
        <f t="shared" si="175"/>
        <v>games</v>
      </c>
      <c r="R2191" s="3" t="str">
        <f t="shared" si="176"/>
        <v>tabletop games</v>
      </c>
      <c r="S2191" s="24">
        <f t="shared" si="177"/>
        <v>42467.788194444445</v>
      </c>
    </row>
    <row r="2192" spans="1:19" ht="117" x14ac:dyDescent="0.4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26">
        <f t="shared" si="174"/>
        <v>184.61052631578946</v>
      </c>
      <c r="O2192" s="3">
        <f t="shared" si="173"/>
        <v>65.318435754189949</v>
      </c>
      <c r="P2192" s="3" t="s">
        <v>8297</v>
      </c>
      <c r="Q2192" s="3" t="str">
        <f t="shared" si="175"/>
        <v>games</v>
      </c>
      <c r="R2192" s="3" t="str">
        <f t="shared" si="176"/>
        <v>tabletop games</v>
      </c>
      <c r="S2192" s="24">
        <f t="shared" si="177"/>
        <v>42417.625046296293</v>
      </c>
    </row>
    <row r="2193" spans="1:19" ht="117" x14ac:dyDescent="0.4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26">
        <f t="shared" si="174"/>
        <v>119.73333333333333</v>
      </c>
      <c r="O2193" s="3">
        <f t="shared" si="173"/>
        <v>35.92</v>
      </c>
      <c r="P2193" s="3" t="s">
        <v>8297</v>
      </c>
      <c r="Q2193" s="3" t="str">
        <f t="shared" si="175"/>
        <v>games</v>
      </c>
      <c r="R2193" s="3" t="str">
        <f t="shared" si="176"/>
        <v>tabletop games</v>
      </c>
      <c r="S2193" s="24">
        <f t="shared" si="177"/>
        <v>42768.833645833336</v>
      </c>
    </row>
    <row r="2194" spans="1:19" ht="140.4" x14ac:dyDescent="0.4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26">
        <f t="shared" si="174"/>
        <v>1081.2401666666667</v>
      </c>
      <c r="O2194" s="3">
        <f t="shared" si="173"/>
        <v>40.070667078443485</v>
      </c>
      <c r="P2194" s="3" t="s">
        <v>8297</v>
      </c>
      <c r="Q2194" s="3" t="str">
        <f t="shared" si="175"/>
        <v>games</v>
      </c>
      <c r="R2194" s="3" t="str">
        <f t="shared" si="176"/>
        <v>tabletop games</v>
      </c>
      <c r="S2194" s="24">
        <f t="shared" si="177"/>
        <v>42691.8512037037</v>
      </c>
    </row>
    <row r="2195" spans="1:19" ht="140.4" x14ac:dyDescent="0.4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26">
        <f t="shared" si="174"/>
        <v>452.37333333333333</v>
      </c>
      <c r="O2195" s="3">
        <f t="shared" ref="O2195:O2226" si="178">E2195/L2195</f>
        <v>75.647714604236342</v>
      </c>
      <c r="P2195" s="3" t="s">
        <v>8297</v>
      </c>
      <c r="Q2195" s="3" t="str">
        <f t="shared" si="175"/>
        <v>games</v>
      </c>
      <c r="R2195" s="3" t="str">
        <f t="shared" si="176"/>
        <v>tabletop games</v>
      </c>
      <c r="S2195" s="24">
        <f t="shared" si="177"/>
        <v>42664.405925925923</v>
      </c>
    </row>
    <row r="2196" spans="1:19" ht="140.4" x14ac:dyDescent="0.4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26">
        <f t="shared" si="174"/>
        <v>537.37</v>
      </c>
      <c r="O2196" s="3">
        <f t="shared" si="178"/>
        <v>61.203872437357631</v>
      </c>
      <c r="P2196" s="3" t="s">
        <v>8297</v>
      </c>
      <c r="Q2196" s="3" t="str">
        <f t="shared" si="175"/>
        <v>games</v>
      </c>
      <c r="R2196" s="3" t="str">
        <f t="shared" si="176"/>
        <v>tabletop games</v>
      </c>
      <c r="S2196" s="24">
        <f t="shared" si="177"/>
        <v>42425.757986111115</v>
      </c>
    </row>
    <row r="2197" spans="1:19" ht="70.2" x14ac:dyDescent="0.4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26">
        <f t="shared" si="174"/>
        <v>120.32608695652173</v>
      </c>
      <c r="O2197" s="3">
        <f t="shared" si="178"/>
        <v>48.130434782608695</v>
      </c>
      <c r="P2197" s="3" t="s">
        <v>8297</v>
      </c>
      <c r="Q2197" s="3" t="str">
        <f t="shared" si="175"/>
        <v>games</v>
      </c>
      <c r="R2197" s="3" t="str">
        <f t="shared" si="176"/>
        <v>tabletop games</v>
      </c>
      <c r="S2197" s="24">
        <f t="shared" si="177"/>
        <v>42197.771990740745</v>
      </c>
    </row>
    <row r="2198" spans="1:19" ht="70.2" x14ac:dyDescent="0.4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26">
        <f t="shared" si="174"/>
        <v>113.83571428571429</v>
      </c>
      <c r="O2198" s="3">
        <f t="shared" si="178"/>
        <v>68.106837606837601</v>
      </c>
      <c r="P2198" s="3" t="s">
        <v>8297</v>
      </c>
      <c r="Q2198" s="3" t="str">
        <f t="shared" si="175"/>
        <v>games</v>
      </c>
      <c r="R2198" s="3" t="str">
        <f t="shared" si="176"/>
        <v>tabletop games</v>
      </c>
      <c r="S2198" s="24">
        <f t="shared" si="177"/>
        <v>42675.487291666665</v>
      </c>
    </row>
    <row r="2199" spans="1:19" ht="117" x14ac:dyDescent="0.4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26">
        <f t="shared" si="174"/>
        <v>951.03109999999992</v>
      </c>
      <c r="O2199" s="3">
        <f t="shared" si="178"/>
        <v>65.891300230946882</v>
      </c>
      <c r="P2199" s="3" t="s">
        <v>8297</v>
      </c>
      <c r="Q2199" s="3" t="str">
        <f t="shared" si="175"/>
        <v>games</v>
      </c>
      <c r="R2199" s="3" t="str">
        <f t="shared" si="176"/>
        <v>tabletop games</v>
      </c>
      <c r="S2199" s="24">
        <f t="shared" si="177"/>
        <v>42033.584016203706</v>
      </c>
    </row>
    <row r="2200" spans="1:19" ht="117" x14ac:dyDescent="0.4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26">
        <f t="shared" si="174"/>
        <v>132.89249999999998</v>
      </c>
      <c r="O2200" s="3">
        <f t="shared" si="178"/>
        <v>81.654377880184327</v>
      </c>
      <c r="P2200" s="3" t="s">
        <v>8297</v>
      </c>
      <c r="Q2200" s="3" t="str">
        <f t="shared" si="175"/>
        <v>games</v>
      </c>
      <c r="R2200" s="3" t="str">
        <f t="shared" si="176"/>
        <v>tabletop games</v>
      </c>
      <c r="S2200" s="24">
        <f t="shared" si="177"/>
        <v>42292.513888888891</v>
      </c>
    </row>
    <row r="2201" spans="1:19" ht="70.2" x14ac:dyDescent="0.4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26">
        <f t="shared" si="174"/>
        <v>146.97777777777779</v>
      </c>
      <c r="O2201" s="3">
        <f t="shared" si="178"/>
        <v>52.701195219123505</v>
      </c>
      <c r="P2201" s="3" t="s">
        <v>8297</v>
      </c>
      <c r="Q2201" s="3" t="str">
        <f t="shared" si="175"/>
        <v>games</v>
      </c>
      <c r="R2201" s="3" t="str">
        <f t="shared" si="176"/>
        <v>tabletop games</v>
      </c>
      <c r="S2201" s="24">
        <f t="shared" si="177"/>
        <v>42262.416643518518</v>
      </c>
    </row>
    <row r="2202" spans="1:19" ht="140.4" x14ac:dyDescent="0.4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26">
        <f t="shared" si="174"/>
        <v>542.15</v>
      </c>
      <c r="O2202" s="3">
        <f t="shared" si="178"/>
        <v>41.228136882129277</v>
      </c>
      <c r="P2202" s="3" t="s">
        <v>8297</v>
      </c>
      <c r="Q2202" s="3" t="str">
        <f t="shared" si="175"/>
        <v>games</v>
      </c>
      <c r="R2202" s="3" t="str">
        <f t="shared" si="176"/>
        <v>tabletop games</v>
      </c>
      <c r="S2202" s="24">
        <f t="shared" si="177"/>
        <v>42163.625787037032</v>
      </c>
    </row>
    <row r="2203" spans="1:19" ht="117" x14ac:dyDescent="0.4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26">
        <f t="shared" si="174"/>
        <v>382.71818181818185</v>
      </c>
      <c r="O2203" s="3">
        <f t="shared" si="178"/>
        <v>15.035357142857142</v>
      </c>
      <c r="P2203" s="3" t="s">
        <v>8280</v>
      </c>
      <c r="Q2203" s="3" t="str">
        <f t="shared" si="175"/>
        <v>music</v>
      </c>
      <c r="R2203" s="3" t="str">
        <f t="shared" si="176"/>
        <v>electronic music</v>
      </c>
      <c r="S2203" s="24">
        <f t="shared" si="177"/>
        <v>41276.846817129626</v>
      </c>
    </row>
    <row r="2204" spans="1:19" ht="93.6" x14ac:dyDescent="0.4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26">
        <f t="shared" si="174"/>
        <v>704.18124999999998</v>
      </c>
      <c r="O2204" s="3">
        <f t="shared" si="178"/>
        <v>39.066920943134534</v>
      </c>
      <c r="P2204" s="3" t="s">
        <v>8280</v>
      </c>
      <c r="Q2204" s="3" t="str">
        <f t="shared" si="175"/>
        <v>music</v>
      </c>
      <c r="R2204" s="3" t="str">
        <f t="shared" si="176"/>
        <v>electronic music</v>
      </c>
      <c r="S2204" s="24">
        <f t="shared" si="177"/>
        <v>41184.849166666667</v>
      </c>
    </row>
    <row r="2205" spans="1:19" ht="117" x14ac:dyDescent="0.4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26">
        <f t="shared" si="174"/>
        <v>109.55</v>
      </c>
      <c r="O2205" s="3">
        <f t="shared" si="178"/>
        <v>43.82</v>
      </c>
      <c r="P2205" s="3" t="s">
        <v>8280</v>
      </c>
      <c r="Q2205" s="3" t="str">
        <f t="shared" si="175"/>
        <v>music</v>
      </c>
      <c r="R2205" s="3" t="str">
        <f t="shared" si="176"/>
        <v>electronic music</v>
      </c>
      <c r="S2205" s="24">
        <f t="shared" si="177"/>
        <v>42241.85974537037</v>
      </c>
    </row>
    <row r="2206" spans="1:19" ht="117" x14ac:dyDescent="0.4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26">
        <f t="shared" si="174"/>
        <v>132.86666666666667</v>
      </c>
      <c r="O2206" s="3">
        <f t="shared" si="178"/>
        <v>27.301369863013697</v>
      </c>
      <c r="P2206" s="3" t="s">
        <v>8280</v>
      </c>
      <c r="Q2206" s="3" t="str">
        <f t="shared" si="175"/>
        <v>music</v>
      </c>
      <c r="R2206" s="3" t="str">
        <f t="shared" si="176"/>
        <v>electronic music</v>
      </c>
      <c r="S2206" s="24">
        <f t="shared" si="177"/>
        <v>41312.311562499999</v>
      </c>
    </row>
    <row r="2207" spans="1:19" ht="117" x14ac:dyDescent="0.4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26">
        <f t="shared" si="174"/>
        <v>152</v>
      </c>
      <c r="O2207" s="3">
        <f t="shared" si="178"/>
        <v>42.222222222222221</v>
      </c>
      <c r="P2207" s="3" t="s">
        <v>8280</v>
      </c>
      <c r="Q2207" s="3" t="str">
        <f t="shared" si="175"/>
        <v>music</v>
      </c>
      <c r="R2207" s="3" t="str">
        <f t="shared" si="176"/>
        <v>electronic music</v>
      </c>
      <c r="S2207" s="24">
        <f t="shared" si="177"/>
        <v>41031.821631944447</v>
      </c>
    </row>
    <row r="2208" spans="1:19" ht="117" x14ac:dyDescent="0.4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26">
        <f t="shared" si="174"/>
        <v>102.72727272727273</v>
      </c>
      <c r="O2208" s="3">
        <f t="shared" si="178"/>
        <v>33.235294117647058</v>
      </c>
      <c r="P2208" s="3" t="s">
        <v>8280</v>
      </c>
      <c r="Q2208" s="3" t="str">
        <f t="shared" si="175"/>
        <v>music</v>
      </c>
      <c r="R2208" s="3" t="str">
        <f t="shared" si="176"/>
        <v>electronic music</v>
      </c>
      <c r="S2208" s="24">
        <f t="shared" si="177"/>
        <v>40997.257222222222</v>
      </c>
    </row>
    <row r="2209" spans="1:19" ht="117" x14ac:dyDescent="0.4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26">
        <f t="shared" si="174"/>
        <v>100</v>
      </c>
      <c r="O2209" s="3">
        <f t="shared" si="178"/>
        <v>285.71428571428572</v>
      </c>
      <c r="P2209" s="3" t="s">
        <v>8280</v>
      </c>
      <c r="Q2209" s="3" t="str">
        <f t="shared" si="175"/>
        <v>music</v>
      </c>
      <c r="R2209" s="3" t="str">
        <f t="shared" si="176"/>
        <v>electronic music</v>
      </c>
      <c r="S2209" s="24">
        <f t="shared" si="177"/>
        <v>41564.194131944445</v>
      </c>
    </row>
    <row r="2210" spans="1:19" ht="140.4" x14ac:dyDescent="0.4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26">
        <f t="shared" si="174"/>
        <v>101.6</v>
      </c>
      <c r="O2210" s="3">
        <f t="shared" si="178"/>
        <v>42.333333333333336</v>
      </c>
      <c r="P2210" s="3" t="s">
        <v>8280</v>
      </c>
      <c r="Q2210" s="3" t="str">
        <f t="shared" si="175"/>
        <v>music</v>
      </c>
      <c r="R2210" s="3" t="str">
        <f t="shared" si="176"/>
        <v>electronic music</v>
      </c>
      <c r="S2210" s="24">
        <f t="shared" si="177"/>
        <v>40946.882245370369</v>
      </c>
    </row>
    <row r="2211" spans="1:19" ht="93.6" x14ac:dyDescent="0.4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26">
        <f t="shared" si="174"/>
        <v>150.80000000000001</v>
      </c>
      <c r="O2211" s="3">
        <f t="shared" si="178"/>
        <v>50.266666666666666</v>
      </c>
      <c r="P2211" s="3" t="s">
        <v>8280</v>
      </c>
      <c r="Q2211" s="3" t="str">
        <f t="shared" si="175"/>
        <v>music</v>
      </c>
      <c r="R2211" s="3" t="str">
        <f t="shared" si="176"/>
        <v>electronic music</v>
      </c>
      <c r="S2211" s="24">
        <f t="shared" si="177"/>
        <v>41732.479675925926</v>
      </c>
    </row>
    <row r="2212" spans="1:19" ht="117" x14ac:dyDescent="0.4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26">
        <f t="shared" si="174"/>
        <v>111.425</v>
      </c>
      <c r="O2212" s="3">
        <f t="shared" si="178"/>
        <v>61.902777777777779</v>
      </c>
      <c r="P2212" s="3" t="s">
        <v>8280</v>
      </c>
      <c r="Q2212" s="3" t="str">
        <f t="shared" si="175"/>
        <v>music</v>
      </c>
      <c r="R2212" s="3" t="str">
        <f t="shared" si="176"/>
        <v>electronic music</v>
      </c>
      <c r="S2212" s="24">
        <f t="shared" si="177"/>
        <v>40956.066087962965</v>
      </c>
    </row>
    <row r="2213" spans="1:19" ht="140.4" x14ac:dyDescent="0.4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26">
        <f t="shared" si="174"/>
        <v>195.6</v>
      </c>
      <c r="O2213" s="3">
        <f t="shared" si="178"/>
        <v>40.75</v>
      </c>
      <c r="P2213" s="3" t="s">
        <v>8280</v>
      </c>
      <c r="Q2213" s="3" t="str">
        <f t="shared" si="175"/>
        <v>music</v>
      </c>
      <c r="R2213" s="3" t="str">
        <f t="shared" si="176"/>
        <v>electronic music</v>
      </c>
      <c r="S2213" s="24">
        <f t="shared" si="177"/>
        <v>41716.785011574073</v>
      </c>
    </row>
    <row r="2214" spans="1:19" ht="117" x14ac:dyDescent="0.4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26">
        <f t="shared" si="174"/>
        <v>114.38333333333333</v>
      </c>
      <c r="O2214" s="3">
        <f t="shared" si="178"/>
        <v>55.796747967479675</v>
      </c>
      <c r="P2214" s="3" t="s">
        <v>8280</v>
      </c>
      <c r="Q2214" s="3" t="str">
        <f t="shared" si="175"/>
        <v>music</v>
      </c>
      <c r="R2214" s="3" t="str">
        <f t="shared" si="176"/>
        <v>electronic music</v>
      </c>
      <c r="S2214" s="24">
        <f t="shared" si="177"/>
        <v>41548.747418981482</v>
      </c>
    </row>
    <row r="2215" spans="1:19" ht="140.4" x14ac:dyDescent="0.4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26">
        <f t="shared" si="174"/>
        <v>200</v>
      </c>
      <c r="O2215" s="3">
        <f t="shared" si="178"/>
        <v>10</v>
      </c>
      <c r="P2215" s="3" t="s">
        <v>8280</v>
      </c>
      <c r="Q2215" s="3" t="str">
        <f t="shared" si="175"/>
        <v>music</v>
      </c>
      <c r="R2215" s="3" t="str">
        <f t="shared" si="176"/>
        <v>electronic music</v>
      </c>
      <c r="S2215" s="24">
        <f t="shared" si="177"/>
        <v>42109.826145833329</v>
      </c>
    </row>
    <row r="2216" spans="1:19" ht="117" x14ac:dyDescent="0.4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26">
        <f t="shared" si="174"/>
        <v>292.50166666666667</v>
      </c>
      <c r="O2216" s="3">
        <f t="shared" si="178"/>
        <v>73.125416666666666</v>
      </c>
      <c r="P2216" s="3" t="s">
        <v>8280</v>
      </c>
      <c r="Q2216" s="3" t="str">
        <f t="shared" si="175"/>
        <v>music</v>
      </c>
      <c r="R2216" s="3" t="str">
        <f t="shared" si="176"/>
        <v>electronic music</v>
      </c>
      <c r="S2216" s="24">
        <f t="shared" si="177"/>
        <v>41646.792222222226</v>
      </c>
    </row>
    <row r="2217" spans="1:19" ht="70.2" x14ac:dyDescent="0.4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26">
        <f t="shared" si="174"/>
        <v>156.36363636363637</v>
      </c>
      <c r="O2217" s="3">
        <f t="shared" si="178"/>
        <v>26.060606060606062</v>
      </c>
      <c r="P2217" s="3" t="s">
        <v>8280</v>
      </c>
      <c r="Q2217" s="3" t="str">
        <f t="shared" si="175"/>
        <v>music</v>
      </c>
      <c r="R2217" s="3" t="str">
        <f t="shared" si="176"/>
        <v>electronic music</v>
      </c>
      <c r="S2217" s="24">
        <f t="shared" si="177"/>
        <v>40958.717268518521</v>
      </c>
    </row>
    <row r="2218" spans="1:19" ht="117" x14ac:dyDescent="0.4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26">
        <f t="shared" si="174"/>
        <v>105.66666666666666</v>
      </c>
      <c r="O2218" s="3">
        <f t="shared" si="178"/>
        <v>22.642857142857142</v>
      </c>
      <c r="P2218" s="3" t="s">
        <v>8280</v>
      </c>
      <c r="Q2218" s="3" t="str">
        <f t="shared" si="175"/>
        <v>music</v>
      </c>
      <c r="R2218" s="3" t="str">
        <f t="shared" si="176"/>
        <v>electronic music</v>
      </c>
      <c r="S2218" s="24">
        <f t="shared" si="177"/>
        <v>42194.75167824074</v>
      </c>
    </row>
    <row r="2219" spans="1:19" ht="117" x14ac:dyDescent="0.4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26">
        <f t="shared" si="174"/>
        <v>101.19047619047619</v>
      </c>
      <c r="O2219" s="3">
        <f t="shared" si="178"/>
        <v>47.222222222222221</v>
      </c>
      <c r="P2219" s="3" t="s">
        <v>8280</v>
      </c>
      <c r="Q2219" s="3" t="str">
        <f t="shared" si="175"/>
        <v>music</v>
      </c>
      <c r="R2219" s="3" t="str">
        <f t="shared" si="176"/>
        <v>electronic music</v>
      </c>
      <c r="S2219" s="24">
        <f t="shared" si="177"/>
        <v>42299.776770833334</v>
      </c>
    </row>
    <row r="2220" spans="1:19" ht="117" x14ac:dyDescent="0.4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26">
        <f t="shared" si="174"/>
        <v>122.833</v>
      </c>
      <c r="O2220" s="3">
        <f t="shared" si="178"/>
        <v>32.324473684210524</v>
      </c>
      <c r="P2220" s="3" t="s">
        <v>8280</v>
      </c>
      <c r="Q2220" s="3" t="str">
        <f t="shared" si="175"/>
        <v>music</v>
      </c>
      <c r="R2220" s="3" t="str">
        <f t="shared" si="176"/>
        <v>electronic music</v>
      </c>
      <c r="S2220" s="24">
        <f t="shared" si="177"/>
        <v>41127.812303240738</v>
      </c>
    </row>
    <row r="2221" spans="1:19" ht="117" x14ac:dyDescent="0.4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26">
        <f t="shared" si="174"/>
        <v>101.49999999999999</v>
      </c>
      <c r="O2221" s="3">
        <f t="shared" si="178"/>
        <v>53.421052631578945</v>
      </c>
      <c r="P2221" s="3" t="s">
        <v>8280</v>
      </c>
      <c r="Q2221" s="3" t="str">
        <f t="shared" si="175"/>
        <v>music</v>
      </c>
      <c r="R2221" s="3" t="str">
        <f t="shared" si="176"/>
        <v>electronic music</v>
      </c>
      <c r="S2221" s="24">
        <f t="shared" si="177"/>
        <v>42205.718888888892</v>
      </c>
    </row>
    <row r="2222" spans="1:19" ht="117" x14ac:dyDescent="0.4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26">
        <f t="shared" si="174"/>
        <v>101.14285714285714</v>
      </c>
      <c r="O2222" s="3">
        <f t="shared" si="178"/>
        <v>51.304347826086953</v>
      </c>
      <c r="P2222" s="3" t="s">
        <v>8280</v>
      </c>
      <c r="Q2222" s="3" t="str">
        <f t="shared" si="175"/>
        <v>music</v>
      </c>
      <c r="R2222" s="3" t="str">
        <f t="shared" si="176"/>
        <v>electronic music</v>
      </c>
      <c r="S2222" s="24">
        <f t="shared" si="177"/>
        <v>41452.060601851852</v>
      </c>
    </row>
    <row r="2223" spans="1:19" ht="117" x14ac:dyDescent="0.4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26">
        <f t="shared" si="174"/>
        <v>108.11999999999999</v>
      </c>
      <c r="O2223" s="3">
        <f t="shared" si="178"/>
        <v>37.197247706422019</v>
      </c>
      <c r="P2223" s="3" t="s">
        <v>8297</v>
      </c>
      <c r="Q2223" s="3" t="str">
        <f t="shared" si="175"/>
        <v>games</v>
      </c>
      <c r="R2223" s="3" t="str">
        <f t="shared" si="176"/>
        <v>tabletop games</v>
      </c>
      <c r="S2223" s="24">
        <f t="shared" si="177"/>
        <v>42452.666770833333</v>
      </c>
    </row>
    <row r="2224" spans="1:19" ht="117" x14ac:dyDescent="0.4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26">
        <f t="shared" si="174"/>
        <v>162.6</v>
      </c>
      <c r="O2224" s="3">
        <f t="shared" si="178"/>
        <v>27.1</v>
      </c>
      <c r="P2224" s="3" t="s">
        <v>8297</v>
      </c>
      <c r="Q2224" s="3" t="str">
        <f t="shared" si="175"/>
        <v>games</v>
      </c>
      <c r="R2224" s="3" t="str">
        <f t="shared" si="176"/>
        <v>tabletop games</v>
      </c>
      <c r="S2224" s="24">
        <f t="shared" si="177"/>
        <v>40906.787581018521</v>
      </c>
    </row>
    <row r="2225" spans="1:19" ht="140.4" x14ac:dyDescent="0.4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26">
        <f t="shared" si="174"/>
        <v>105.80000000000001</v>
      </c>
      <c r="O2225" s="3">
        <f t="shared" si="178"/>
        <v>206.31</v>
      </c>
      <c r="P2225" s="3" t="s">
        <v>8297</v>
      </c>
      <c r="Q2225" s="3" t="str">
        <f t="shared" si="175"/>
        <v>games</v>
      </c>
      <c r="R2225" s="3" t="str">
        <f t="shared" si="176"/>
        <v>tabletop games</v>
      </c>
      <c r="S2225" s="24">
        <f t="shared" si="177"/>
        <v>42152.640833333338</v>
      </c>
    </row>
    <row r="2226" spans="1:19" ht="117" x14ac:dyDescent="0.4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26">
        <f t="shared" si="174"/>
        <v>243.15000000000003</v>
      </c>
      <c r="O2226" s="3">
        <f t="shared" si="178"/>
        <v>82.145270270270274</v>
      </c>
      <c r="P2226" s="3" t="s">
        <v>8297</v>
      </c>
      <c r="Q2226" s="3" t="str">
        <f t="shared" si="175"/>
        <v>games</v>
      </c>
      <c r="R2226" s="3" t="str">
        <f t="shared" si="176"/>
        <v>tabletop games</v>
      </c>
      <c r="S2226" s="24">
        <f t="shared" si="177"/>
        <v>42644.667534722219</v>
      </c>
    </row>
    <row r="2227" spans="1:19" ht="117" x14ac:dyDescent="0.4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26">
        <f t="shared" si="174"/>
        <v>944.83338095238094</v>
      </c>
      <c r="O2227" s="3">
        <f t="shared" ref="O2227:O2258" si="179">E2227/L2227</f>
        <v>164.79651993355483</v>
      </c>
      <c r="P2227" s="3" t="s">
        <v>8297</v>
      </c>
      <c r="Q2227" s="3" t="str">
        <f t="shared" si="175"/>
        <v>games</v>
      </c>
      <c r="R2227" s="3" t="str">
        <f t="shared" si="176"/>
        <v>tabletop games</v>
      </c>
      <c r="S2227" s="24">
        <f t="shared" si="177"/>
        <v>41873.79184027778</v>
      </c>
    </row>
    <row r="2228" spans="1:19" ht="117" x14ac:dyDescent="0.4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26">
        <f t="shared" si="174"/>
        <v>108.46283333333334</v>
      </c>
      <c r="O2228" s="3">
        <f t="shared" si="179"/>
        <v>60.820280373831778</v>
      </c>
      <c r="P2228" s="3" t="s">
        <v>8297</v>
      </c>
      <c r="Q2228" s="3" t="str">
        <f t="shared" si="175"/>
        <v>games</v>
      </c>
      <c r="R2228" s="3" t="str">
        <f t="shared" si="176"/>
        <v>tabletop games</v>
      </c>
      <c r="S2228" s="24">
        <f t="shared" si="177"/>
        <v>42381.79886574074</v>
      </c>
    </row>
    <row r="2229" spans="1:19" ht="117" x14ac:dyDescent="0.4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26">
        <f t="shared" si="174"/>
        <v>157.37692307692308</v>
      </c>
      <c r="O2229" s="3">
        <f t="shared" si="179"/>
        <v>67.970099667774093</v>
      </c>
      <c r="P2229" s="3" t="s">
        <v>8297</v>
      </c>
      <c r="Q2229" s="3" t="str">
        <f t="shared" si="175"/>
        <v>games</v>
      </c>
      <c r="R2229" s="3" t="str">
        <f t="shared" si="176"/>
        <v>tabletop games</v>
      </c>
      <c r="S2229" s="24">
        <f t="shared" si="177"/>
        <v>41561.807349537034</v>
      </c>
    </row>
    <row r="2230" spans="1:19" ht="140.4" x14ac:dyDescent="0.4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26">
        <f t="shared" si="174"/>
        <v>1174.49</v>
      </c>
      <c r="O2230" s="3">
        <f t="shared" si="179"/>
        <v>81.561805555555551</v>
      </c>
      <c r="P2230" s="3" t="s">
        <v>8297</v>
      </c>
      <c r="Q2230" s="3" t="str">
        <f t="shared" si="175"/>
        <v>games</v>
      </c>
      <c r="R2230" s="3" t="str">
        <f t="shared" si="176"/>
        <v>tabletop games</v>
      </c>
      <c r="S2230" s="24">
        <f t="shared" si="177"/>
        <v>42202.278194444443</v>
      </c>
    </row>
    <row r="2231" spans="1:19" ht="140.4" x14ac:dyDescent="0.4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26">
        <f t="shared" si="174"/>
        <v>171.04755366949576</v>
      </c>
      <c r="O2231" s="3">
        <f t="shared" si="179"/>
        <v>25.42547309833024</v>
      </c>
      <c r="P2231" s="3" t="s">
        <v>8297</v>
      </c>
      <c r="Q2231" s="3" t="str">
        <f t="shared" si="175"/>
        <v>games</v>
      </c>
      <c r="R2231" s="3" t="str">
        <f t="shared" si="176"/>
        <v>tabletop games</v>
      </c>
      <c r="S2231" s="24">
        <f t="shared" si="177"/>
        <v>41484.664247685185</v>
      </c>
    </row>
    <row r="2232" spans="1:19" ht="117" x14ac:dyDescent="0.4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26">
        <f t="shared" si="174"/>
        <v>125.95294117647057</v>
      </c>
      <c r="O2232" s="3">
        <f t="shared" si="179"/>
        <v>21.497991967871485</v>
      </c>
      <c r="P2232" s="3" t="s">
        <v>8297</v>
      </c>
      <c r="Q2232" s="3" t="str">
        <f t="shared" si="175"/>
        <v>games</v>
      </c>
      <c r="R2232" s="3" t="str">
        <f t="shared" si="176"/>
        <v>tabletop games</v>
      </c>
      <c r="S2232" s="24">
        <f t="shared" si="177"/>
        <v>41724.881099537037</v>
      </c>
    </row>
    <row r="2233" spans="1:19" ht="117" x14ac:dyDescent="0.4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26">
        <f t="shared" si="174"/>
        <v>1212.1296000000002</v>
      </c>
      <c r="O2233" s="3">
        <f t="shared" si="179"/>
        <v>27.226630727762803</v>
      </c>
      <c r="P2233" s="3" t="s">
        <v>8297</v>
      </c>
      <c r="Q2233" s="3" t="str">
        <f t="shared" si="175"/>
        <v>games</v>
      </c>
      <c r="R2233" s="3" t="str">
        <f t="shared" si="176"/>
        <v>tabletop games</v>
      </c>
      <c r="S2233" s="24">
        <f t="shared" si="177"/>
        <v>41423.910891203705</v>
      </c>
    </row>
    <row r="2234" spans="1:19" ht="117" x14ac:dyDescent="0.4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26">
        <f t="shared" si="174"/>
        <v>495.8</v>
      </c>
      <c r="O2234" s="3">
        <f t="shared" si="179"/>
        <v>25.091093117408906</v>
      </c>
      <c r="P2234" s="3" t="s">
        <v>8297</v>
      </c>
      <c r="Q2234" s="3" t="str">
        <f t="shared" si="175"/>
        <v>games</v>
      </c>
      <c r="R2234" s="3" t="str">
        <f t="shared" si="176"/>
        <v>tabletop games</v>
      </c>
      <c r="S2234" s="24">
        <f t="shared" si="177"/>
        <v>41806.794074074074</v>
      </c>
    </row>
    <row r="2235" spans="1:19" ht="117" x14ac:dyDescent="0.4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26">
        <f t="shared" si="174"/>
        <v>332.03999999999996</v>
      </c>
      <c r="O2235" s="3">
        <f t="shared" si="179"/>
        <v>21.230179028132991</v>
      </c>
      <c r="P2235" s="3" t="s">
        <v>8297</v>
      </c>
      <c r="Q2235" s="3" t="str">
        <f t="shared" si="175"/>
        <v>games</v>
      </c>
      <c r="R2235" s="3" t="str">
        <f t="shared" si="176"/>
        <v>tabletop games</v>
      </c>
      <c r="S2235" s="24">
        <f t="shared" si="177"/>
        <v>42331.378923611112</v>
      </c>
    </row>
    <row r="2236" spans="1:19" ht="117" x14ac:dyDescent="0.4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26">
        <f t="shared" si="174"/>
        <v>1165</v>
      </c>
      <c r="O2236" s="3">
        <f t="shared" si="179"/>
        <v>41.607142857142854</v>
      </c>
      <c r="P2236" s="3" t="s">
        <v>8297</v>
      </c>
      <c r="Q2236" s="3" t="str">
        <f t="shared" si="175"/>
        <v>games</v>
      </c>
      <c r="R2236" s="3" t="str">
        <f t="shared" si="176"/>
        <v>tabletop games</v>
      </c>
      <c r="S2236" s="24">
        <f t="shared" si="177"/>
        <v>42710.824618055558</v>
      </c>
    </row>
    <row r="2237" spans="1:19" ht="93.6" x14ac:dyDescent="0.4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26">
        <f t="shared" si="174"/>
        <v>153.3153846153846</v>
      </c>
      <c r="O2237" s="3">
        <f t="shared" si="179"/>
        <v>135.58503401360545</v>
      </c>
      <c r="P2237" s="3" t="s">
        <v>8297</v>
      </c>
      <c r="Q2237" s="3" t="str">
        <f t="shared" si="175"/>
        <v>games</v>
      </c>
      <c r="R2237" s="3" t="str">
        <f t="shared" si="176"/>
        <v>tabletop games</v>
      </c>
      <c r="S2237" s="24">
        <f t="shared" si="177"/>
        <v>42062.022118055553</v>
      </c>
    </row>
    <row r="2238" spans="1:19" ht="93.6" x14ac:dyDescent="0.4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26">
        <f t="shared" si="174"/>
        <v>537.10714285714289</v>
      </c>
      <c r="O2238" s="3">
        <f t="shared" si="179"/>
        <v>22.116176470588236</v>
      </c>
      <c r="P2238" s="3" t="s">
        <v>8297</v>
      </c>
      <c r="Q2238" s="3" t="str">
        <f t="shared" si="175"/>
        <v>games</v>
      </c>
      <c r="R2238" s="3" t="str">
        <f t="shared" si="176"/>
        <v>tabletop games</v>
      </c>
      <c r="S2238" s="24">
        <f t="shared" si="177"/>
        <v>42371.617164351846</v>
      </c>
    </row>
    <row r="2239" spans="1:19" ht="117" x14ac:dyDescent="0.4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26">
        <f t="shared" si="174"/>
        <v>352.92777777777775</v>
      </c>
      <c r="O2239" s="3">
        <f t="shared" si="179"/>
        <v>64.625635808748726</v>
      </c>
      <c r="P2239" s="3" t="s">
        <v>8297</v>
      </c>
      <c r="Q2239" s="3" t="str">
        <f t="shared" si="175"/>
        <v>games</v>
      </c>
      <c r="R2239" s="3" t="str">
        <f t="shared" si="176"/>
        <v>tabletop games</v>
      </c>
      <c r="S2239" s="24">
        <f t="shared" si="177"/>
        <v>41915.003275462965</v>
      </c>
    </row>
    <row r="2240" spans="1:19" ht="93.6" x14ac:dyDescent="0.4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26">
        <f t="shared" si="174"/>
        <v>137.4</v>
      </c>
      <c r="O2240" s="3">
        <f t="shared" si="179"/>
        <v>69.569620253164558</v>
      </c>
      <c r="P2240" s="3" t="s">
        <v>8297</v>
      </c>
      <c r="Q2240" s="3" t="str">
        <f t="shared" si="175"/>
        <v>games</v>
      </c>
      <c r="R2240" s="3" t="str">
        <f t="shared" si="176"/>
        <v>tabletop games</v>
      </c>
      <c r="S2240" s="24">
        <f t="shared" si="177"/>
        <v>42774.621712962966</v>
      </c>
    </row>
    <row r="2241" spans="1:19" ht="93.6" x14ac:dyDescent="0.4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26">
        <f t="shared" si="174"/>
        <v>128.02668</v>
      </c>
      <c r="O2241" s="3">
        <f t="shared" si="179"/>
        <v>75.133028169014082</v>
      </c>
      <c r="P2241" s="3" t="s">
        <v>8297</v>
      </c>
      <c r="Q2241" s="3" t="str">
        <f t="shared" si="175"/>
        <v>games</v>
      </c>
      <c r="R2241" s="3" t="str">
        <f t="shared" si="176"/>
        <v>tabletop games</v>
      </c>
      <c r="S2241" s="24">
        <f t="shared" si="177"/>
        <v>41572.958495370374</v>
      </c>
    </row>
    <row r="2242" spans="1:19" ht="117" x14ac:dyDescent="0.4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26">
        <f t="shared" ref="N2242:N2305" si="180">E2242/D2242*100</f>
        <v>270.68</v>
      </c>
      <c r="O2242" s="3">
        <f t="shared" si="179"/>
        <v>140.97916666666666</v>
      </c>
      <c r="P2242" s="3" t="s">
        <v>8297</v>
      </c>
      <c r="Q2242" s="3" t="str">
        <f t="shared" si="175"/>
        <v>games</v>
      </c>
      <c r="R2242" s="3" t="str">
        <f t="shared" si="176"/>
        <v>tabletop games</v>
      </c>
      <c r="S2242" s="24">
        <f t="shared" si="177"/>
        <v>42452.825740740736</v>
      </c>
    </row>
    <row r="2243" spans="1:19" ht="117" x14ac:dyDescent="0.4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26">
        <f t="shared" si="180"/>
        <v>806.4</v>
      </c>
      <c r="O2243" s="3">
        <f t="shared" si="179"/>
        <v>49.472392638036808</v>
      </c>
      <c r="P2243" s="3" t="s">
        <v>8297</v>
      </c>
      <c r="Q2243" s="3" t="str">
        <f t="shared" ref="Q2243:Q2306" si="181">LEFT(P:P,SEARCH("/",P:P,1)-1)</f>
        <v>games</v>
      </c>
      <c r="R2243" s="3" t="str">
        <f t="shared" ref="R2243:R2306" si="182">RIGHT(P:P, LEN(P:P) - FIND("/", P:P))</f>
        <v>tabletop games</v>
      </c>
      <c r="S2243" s="24">
        <f t="shared" ref="S2243:S2306" si="183">(J2243/86400) +25569</f>
        <v>42766.827546296292</v>
      </c>
    </row>
    <row r="2244" spans="1:19" ht="70.2" x14ac:dyDescent="0.4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26">
        <f t="shared" si="180"/>
        <v>1360.0976000000001</v>
      </c>
      <c r="O2244" s="3">
        <f t="shared" si="179"/>
        <v>53.865251485148519</v>
      </c>
      <c r="P2244" s="3" t="s">
        <v>8297</v>
      </c>
      <c r="Q2244" s="3" t="str">
        <f t="shared" si="181"/>
        <v>games</v>
      </c>
      <c r="R2244" s="3" t="str">
        <f t="shared" si="182"/>
        <v>tabletop games</v>
      </c>
      <c r="S2244" s="24">
        <f t="shared" si="183"/>
        <v>41569.575613425928</v>
      </c>
    </row>
    <row r="2245" spans="1:19" ht="117" x14ac:dyDescent="0.4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26">
        <f t="shared" si="180"/>
        <v>930250</v>
      </c>
      <c r="O2245" s="3">
        <f t="shared" si="179"/>
        <v>4.5712530712530715</v>
      </c>
      <c r="P2245" s="3" t="s">
        <v>8297</v>
      </c>
      <c r="Q2245" s="3" t="str">
        <f t="shared" si="181"/>
        <v>games</v>
      </c>
      <c r="R2245" s="3" t="str">
        <f t="shared" si="182"/>
        <v>tabletop games</v>
      </c>
      <c r="S2245" s="24">
        <f t="shared" si="183"/>
        <v>42800.751041666663</v>
      </c>
    </row>
    <row r="2246" spans="1:19" ht="117" x14ac:dyDescent="0.4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26">
        <f t="shared" si="180"/>
        <v>377.02</v>
      </c>
      <c r="O2246" s="3">
        <f t="shared" si="179"/>
        <v>65.00344827586207</v>
      </c>
      <c r="P2246" s="3" t="s">
        <v>8297</v>
      </c>
      <c r="Q2246" s="3" t="str">
        <f t="shared" si="181"/>
        <v>games</v>
      </c>
      <c r="R2246" s="3" t="str">
        <f t="shared" si="182"/>
        <v>tabletop games</v>
      </c>
      <c r="S2246" s="24">
        <f t="shared" si="183"/>
        <v>42647.818819444445</v>
      </c>
    </row>
    <row r="2247" spans="1:19" ht="93.6" x14ac:dyDescent="0.4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26">
        <f t="shared" si="180"/>
        <v>2647.0250000000001</v>
      </c>
      <c r="O2247" s="3">
        <f t="shared" si="179"/>
        <v>53.475252525252522</v>
      </c>
      <c r="P2247" s="3" t="s">
        <v>8297</v>
      </c>
      <c r="Q2247" s="3" t="str">
        <f t="shared" si="181"/>
        <v>games</v>
      </c>
      <c r="R2247" s="3" t="str">
        <f t="shared" si="182"/>
        <v>tabletop games</v>
      </c>
      <c r="S2247" s="24">
        <f t="shared" si="183"/>
        <v>41660.70853009259</v>
      </c>
    </row>
    <row r="2248" spans="1:19" ht="117" x14ac:dyDescent="0.4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26">
        <f t="shared" si="180"/>
        <v>100.12</v>
      </c>
      <c r="O2248" s="3">
        <f t="shared" si="179"/>
        <v>43.912280701754383</v>
      </c>
      <c r="P2248" s="3" t="s">
        <v>8297</v>
      </c>
      <c r="Q2248" s="3" t="str">
        <f t="shared" si="181"/>
        <v>games</v>
      </c>
      <c r="R2248" s="3" t="str">
        <f t="shared" si="182"/>
        <v>tabletop games</v>
      </c>
      <c r="S2248" s="24">
        <f t="shared" si="183"/>
        <v>42221.79178240741</v>
      </c>
    </row>
    <row r="2249" spans="1:19" ht="93.6" x14ac:dyDescent="0.4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26">
        <f t="shared" si="180"/>
        <v>104.45405405405405</v>
      </c>
      <c r="O2249" s="3">
        <f t="shared" si="179"/>
        <v>50.852631578947367</v>
      </c>
      <c r="P2249" s="3" t="s">
        <v>8297</v>
      </c>
      <c r="Q2249" s="3" t="str">
        <f t="shared" si="181"/>
        <v>games</v>
      </c>
      <c r="R2249" s="3" t="str">
        <f t="shared" si="182"/>
        <v>tabletop games</v>
      </c>
      <c r="S2249" s="24">
        <f t="shared" si="183"/>
        <v>42200.666261574079</v>
      </c>
    </row>
    <row r="2250" spans="1:19" ht="117" x14ac:dyDescent="0.4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26">
        <f t="shared" si="180"/>
        <v>107.21428571428571</v>
      </c>
      <c r="O2250" s="3">
        <f t="shared" si="179"/>
        <v>58.6328125</v>
      </c>
      <c r="P2250" s="3" t="s">
        <v>8297</v>
      </c>
      <c r="Q2250" s="3" t="str">
        <f t="shared" si="181"/>
        <v>games</v>
      </c>
      <c r="R2250" s="3" t="str">
        <f t="shared" si="182"/>
        <v>tabletop games</v>
      </c>
      <c r="S2250" s="24">
        <f t="shared" si="183"/>
        <v>42688.875902777778</v>
      </c>
    </row>
    <row r="2251" spans="1:19" ht="93.6" x14ac:dyDescent="0.4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26">
        <f t="shared" si="180"/>
        <v>168.77142857142857</v>
      </c>
      <c r="O2251" s="3">
        <f t="shared" si="179"/>
        <v>32.81666666666667</v>
      </c>
      <c r="P2251" s="3" t="s">
        <v>8297</v>
      </c>
      <c r="Q2251" s="3" t="str">
        <f t="shared" si="181"/>
        <v>games</v>
      </c>
      <c r="R2251" s="3" t="str">
        <f t="shared" si="182"/>
        <v>tabletop games</v>
      </c>
      <c r="S2251" s="24">
        <f t="shared" si="183"/>
        <v>41336.703298611115</v>
      </c>
    </row>
    <row r="2252" spans="1:19" ht="117" x14ac:dyDescent="0.4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26">
        <f t="shared" si="180"/>
        <v>975.11200000000008</v>
      </c>
      <c r="O2252" s="3">
        <f t="shared" si="179"/>
        <v>426.93169877408059</v>
      </c>
      <c r="P2252" s="3" t="s">
        <v>8297</v>
      </c>
      <c r="Q2252" s="3" t="str">
        <f t="shared" si="181"/>
        <v>games</v>
      </c>
      <c r="R2252" s="3" t="str">
        <f t="shared" si="182"/>
        <v>tabletop games</v>
      </c>
      <c r="S2252" s="24">
        <f t="shared" si="183"/>
        <v>42677.005474537036</v>
      </c>
    </row>
    <row r="2253" spans="1:19" ht="117" x14ac:dyDescent="0.4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26">
        <f t="shared" si="180"/>
        <v>134.44929411764704</v>
      </c>
      <c r="O2253" s="3">
        <f t="shared" si="179"/>
        <v>23.808729166666669</v>
      </c>
      <c r="P2253" s="3" t="s">
        <v>8297</v>
      </c>
      <c r="Q2253" s="3" t="str">
        <f t="shared" si="181"/>
        <v>games</v>
      </c>
      <c r="R2253" s="3" t="str">
        <f t="shared" si="182"/>
        <v>tabletop games</v>
      </c>
      <c r="S2253" s="24">
        <f t="shared" si="183"/>
        <v>41846.34579861111</v>
      </c>
    </row>
    <row r="2254" spans="1:19" ht="117" x14ac:dyDescent="0.4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26">
        <f t="shared" si="180"/>
        <v>272.27777777777777</v>
      </c>
      <c r="O2254" s="3">
        <f t="shared" si="179"/>
        <v>98.413654618473899</v>
      </c>
      <c r="P2254" s="3" t="s">
        <v>8297</v>
      </c>
      <c r="Q2254" s="3" t="str">
        <f t="shared" si="181"/>
        <v>games</v>
      </c>
      <c r="R2254" s="3" t="str">
        <f t="shared" si="182"/>
        <v>tabletop games</v>
      </c>
      <c r="S2254" s="24">
        <f t="shared" si="183"/>
        <v>42573.327986111108</v>
      </c>
    </row>
    <row r="2255" spans="1:19" ht="140.4" x14ac:dyDescent="0.4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26">
        <f t="shared" si="180"/>
        <v>112.6875</v>
      </c>
      <c r="O2255" s="3">
        <f t="shared" si="179"/>
        <v>107.32142857142857</v>
      </c>
      <c r="P2255" s="3" t="s">
        <v>8297</v>
      </c>
      <c r="Q2255" s="3" t="str">
        <f t="shared" si="181"/>
        <v>games</v>
      </c>
      <c r="R2255" s="3" t="str">
        <f t="shared" si="182"/>
        <v>tabletop games</v>
      </c>
      <c r="S2255" s="24">
        <f t="shared" si="183"/>
        <v>42296.631331018521</v>
      </c>
    </row>
    <row r="2256" spans="1:19" ht="93.6" x14ac:dyDescent="0.4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26">
        <f t="shared" si="180"/>
        <v>459.8</v>
      </c>
      <c r="O2256" s="3">
        <f t="shared" si="179"/>
        <v>11.67005076142132</v>
      </c>
      <c r="P2256" s="3" t="s">
        <v>8297</v>
      </c>
      <c r="Q2256" s="3" t="str">
        <f t="shared" si="181"/>
        <v>games</v>
      </c>
      <c r="R2256" s="3" t="str">
        <f t="shared" si="182"/>
        <v>tabletop games</v>
      </c>
      <c r="S2256" s="24">
        <f t="shared" si="183"/>
        <v>42752.647777777776</v>
      </c>
    </row>
    <row r="2257" spans="1:19" ht="70.2" x14ac:dyDescent="0.4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26">
        <f t="shared" si="180"/>
        <v>286.65822784810126</v>
      </c>
      <c r="O2257" s="3">
        <f t="shared" si="179"/>
        <v>41.782287822878232</v>
      </c>
      <c r="P2257" s="3" t="s">
        <v>8297</v>
      </c>
      <c r="Q2257" s="3" t="str">
        <f t="shared" si="181"/>
        <v>games</v>
      </c>
      <c r="R2257" s="3" t="str">
        <f t="shared" si="182"/>
        <v>tabletop games</v>
      </c>
      <c r="S2257" s="24">
        <f t="shared" si="183"/>
        <v>42467.951979166668</v>
      </c>
    </row>
    <row r="2258" spans="1:19" ht="117" x14ac:dyDescent="0.4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26">
        <f t="shared" si="180"/>
        <v>222.70833333333334</v>
      </c>
      <c r="O2258" s="3">
        <f t="shared" si="179"/>
        <v>21.38</v>
      </c>
      <c r="P2258" s="3" t="s">
        <v>8297</v>
      </c>
      <c r="Q2258" s="3" t="str">
        <f t="shared" si="181"/>
        <v>games</v>
      </c>
      <c r="R2258" s="3" t="str">
        <f t="shared" si="182"/>
        <v>tabletop games</v>
      </c>
      <c r="S2258" s="24">
        <f t="shared" si="183"/>
        <v>42682.451921296291</v>
      </c>
    </row>
    <row r="2259" spans="1:19" ht="140.4" x14ac:dyDescent="0.4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26">
        <f t="shared" si="180"/>
        <v>636.14</v>
      </c>
      <c r="O2259" s="3">
        <f t="shared" ref="O2259:O2290" si="184">E2259/L2259</f>
        <v>94.103550295857985</v>
      </c>
      <c r="P2259" s="3" t="s">
        <v>8297</v>
      </c>
      <c r="Q2259" s="3" t="str">
        <f t="shared" si="181"/>
        <v>games</v>
      </c>
      <c r="R2259" s="3" t="str">
        <f t="shared" si="182"/>
        <v>tabletop games</v>
      </c>
      <c r="S2259" s="24">
        <f t="shared" si="183"/>
        <v>42505.936678240745</v>
      </c>
    </row>
    <row r="2260" spans="1:19" ht="70.2" x14ac:dyDescent="0.4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26">
        <f t="shared" si="180"/>
        <v>146.5</v>
      </c>
      <c r="O2260" s="3">
        <f t="shared" si="184"/>
        <v>15.721951219512196</v>
      </c>
      <c r="P2260" s="3" t="s">
        <v>8297</v>
      </c>
      <c r="Q2260" s="3" t="str">
        <f t="shared" si="181"/>
        <v>games</v>
      </c>
      <c r="R2260" s="3" t="str">
        <f t="shared" si="182"/>
        <v>tabletop games</v>
      </c>
      <c r="S2260" s="24">
        <f t="shared" si="183"/>
        <v>42136.75100694444</v>
      </c>
    </row>
    <row r="2261" spans="1:19" ht="117" x14ac:dyDescent="0.4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26">
        <f t="shared" si="180"/>
        <v>1867.1</v>
      </c>
      <c r="O2261" s="3">
        <f t="shared" si="184"/>
        <v>90.635922330097088</v>
      </c>
      <c r="P2261" s="3" t="s">
        <v>8297</v>
      </c>
      <c r="Q2261" s="3" t="str">
        <f t="shared" si="181"/>
        <v>games</v>
      </c>
      <c r="R2261" s="3" t="str">
        <f t="shared" si="182"/>
        <v>tabletop games</v>
      </c>
      <c r="S2261" s="24">
        <f t="shared" si="183"/>
        <v>42702.804814814815</v>
      </c>
    </row>
    <row r="2262" spans="1:19" ht="117" x14ac:dyDescent="0.4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26">
        <f t="shared" si="180"/>
        <v>326.92</v>
      </c>
      <c r="O2262" s="3">
        <f t="shared" si="184"/>
        <v>97.297619047619051</v>
      </c>
      <c r="P2262" s="3" t="s">
        <v>8297</v>
      </c>
      <c r="Q2262" s="3" t="str">
        <f t="shared" si="181"/>
        <v>games</v>
      </c>
      <c r="R2262" s="3" t="str">
        <f t="shared" si="182"/>
        <v>tabletop games</v>
      </c>
      <c r="S2262" s="24">
        <f t="shared" si="183"/>
        <v>41695.016782407409</v>
      </c>
    </row>
    <row r="2263" spans="1:19" ht="117" x14ac:dyDescent="0.4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26">
        <f t="shared" si="180"/>
        <v>779.5</v>
      </c>
      <c r="O2263" s="3">
        <f t="shared" si="184"/>
        <v>37.11904761904762</v>
      </c>
      <c r="P2263" s="3" t="s">
        <v>8297</v>
      </c>
      <c r="Q2263" s="3" t="str">
        <f t="shared" si="181"/>
        <v>games</v>
      </c>
      <c r="R2263" s="3" t="str">
        <f t="shared" si="182"/>
        <v>tabletop games</v>
      </c>
      <c r="S2263" s="24">
        <f t="shared" si="183"/>
        <v>42759.724768518514</v>
      </c>
    </row>
    <row r="2264" spans="1:19" ht="93.6" x14ac:dyDescent="0.4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26">
        <f t="shared" si="180"/>
        <v>154.15151515151516</v>
      </c>
      <c r="O2264" s="3">
        <f t="shared" si="184"/>
        <v>28.104972375690608</v>
      </c>
      <c r="P2264" s="3" t="s">
        <v>8297</v>
      </c>
      <c r="Q2264" s="3" t="str">
        <f t="shared" si="181"/>
        <v>games</v>
      </c>
      <c r="R2264" s="3" t="str">
        <f t="shared" si="182"/>
        <v>tabletop games</v>
      </c>
      <c r="S2264" s="24">
        <f t="shared" si="183"/>
        <v>41926.585162037038</v>
      </c>
    </row>
    <row r="2265" spans="1:19" ht="117" x14ac:dyDescent="0.4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26">
        <f t="shared" si="180"/>
        <v>115.54666666666667</v>
      </c>
      <c r="O2265" s="3">
        <f t="shared" si="184"/>
        <v>144.43333333333334</v>
      </c>
      <c r="P2265" s="3" t="s">
        <v>8297</v>
      </c>
      <c r="Q2265" s="3" t="str">
        <f t="shared" si="181"/>
        <v>games</v>
      </c>
      <c r="R2265" s="3" t="str">
        <f t="shared" si="182"/>
        <v>tabletop games</v>
      </c>
      <c r="S2265" s="24">
        <f t="shared" si="183"/>
        <v>42014.832326388889</v>
      </c>
    </row>
    <row r="2266" spans="1:19" ht="117" x14ac:dyDescent="0.4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26">
        <f t="shared" si="180"/>
        <v>180.03333333333333</v>
      </c>
      <c r="O2266" s="3">
        <f t="shared" si="184"/>
        <v>24.274157303370785</v>
      </c>
      <c r="P2266" s="3" t="s">
        <v>8297</v>
      </c>
      <c r="Q2266" s="3" t="str">
        <f t="shared" si="181"/>
        <v>games</v>
      </c>
      <c r="R2266" s="3" t="str">
        <f t="shared" si="182"/>
        <v>tabletop games</v>
      </c>
      <c r="S2266" s="24">
        <f t="shared" si="183"/>
        <v>42496.582337962958</v>
      </c>
    </row>
    <row r="2267" spans="1:19" ht="117" x14ac:dyDescent="0.4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26">
        <f t="shared" si="180"/>
        <v>298.5</v>
      </c>
      <c r="O2267" s="3">
        <f t="shared" si="184"/>
        <v>35.117647058823529</v>
      </c>
      <c r="P2267" s="3" t="s">
        <v>8297</v>
      </c>
      <c r="Q2267" s="3" t="str">
        <f t="shared" si="181"/>
        <v>games</v>
      </c>
      <c r="R2267" s="3" t="str">
        <f t="shared" si="182"/>
        <v>tabletop games</v>
      </c>
      <c r="S2267" s="24">
        <f t="shared" si="183"/>
        <v>42689.853090277778</v>
      </c>
    </row>
    <row r="2268" spans="1:19" ht="93.6" x14ac:dyDescent="0.4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26">
        <f t="shared" si="180"/>
        <v>320.26666666666665</v>
      </c>
      <c r="O2268" s="3">
        <f t="shared" si="184"/>
        <v>24.762886597938145</v>
      </c>
      <c r="P2268" s="3" t="s">
        <v>8297</v>
      </c>
      <c r="Q2268" s="3" t="str">
        <f t="shared" si="181"/>
        <v>games</v>
      </c>
      <c r="R2268" s="3" t="str">
        <f t="shared" si="182"/>
        <v>tabletop games</v>
      </c>
      <c r="S2268" s="24">
        <f t="shared" si="183"/>
        <v>42469.874907407408</v>
      </c>
    </row>
    <row r="2269" spans="1:19" ht="140.4" x14ac:dyDescent="0.4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26">
        <f t="shared" si="180"/>
        <v>380.52499999999998</v>
      </c>
      <c r="O2269" s="3">
        <f t="shared" si="184"/>
        <v>188.37871287128712</v>
      </c>
      <c r="P2269" s="3" t="s">
        <v>8297</v>
      </c>
      <c r="Q2269" s="3" t="str">
        <f t="shared" si="181"/>
        <v>games</v>
      </c>
      <c r="R2269" s="3" t="str">
        <f t="shared" si="182"/>
        <v>tabletop games</v>
      </c>
      <c r="S2269" s="24">
        <f t="shared" si="183"/>
        <v>41968.829826388886</v>
      </c>
    </row>
    <row r="2270" spans="1:19" ht="117" x14ac:dyDescent="0.4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26">
        <f t="shared" si="180"/>
        <v>102.60000000000001</v>
      </c>
      <c r="O2270" s="3">
        <f t="shared" si="184"/>
        <v>148.08247422680412</v>
      </c>
      <c r="P2270" s="3" t="s">
        <v>8297</v>
      </c>
      <c r="Q2270" s="3" t="str">
        <f t="shared" si="181"/>
        <v>games</v>
      </c>
      <c r="R2270" s="3" t="str">
        <f t="shared" si="182"/>
        <v>tabletop games</v>
      </c>
      <c r="S2270" s="24">
        <f t="shared" si="183"/>
        <v>42776.082349537042</v>
      </c>
    </row>
    <row r="2271" spans="1:19" ht="117" x14ac:dyDescent="0.4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26">
        <f t="shared" si="180"/>
        <v>1801.64</v>
      </c>
      <c r="O2271" s="3">
        <f t="shared" si="184"/>
        <v>49.934589800443462</v>
      </c>
      <c r="P2271" s="3" t="s">
        <v>8297</v>
      </c>
      <c r="Q2271" s="3" t="str">
        <f t="shared" si="181"/>
        <v>games</v>
      </c>
      <c r="R2271" s="3" t="str">
        <f t="shared" si="182"/>
        <v>tabletop games</v>
      </c>
      <c r="S2271" s="24">
        <f t="shared" si="183"/>
        <v>42776.704432870371</v>
      </c>
    </row>
    <row r="2272" spans="1:19" ht="117" x14ac:dyDescent="0.4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26">
        <f t="shared" si="180"/>
        <v>720.24800000000005</v>
      </c>
      <c r="O2272" s="3">
        <f t="shared" si="184"/>
        <v>107.82155688622754</v>
      </c>
      <c r="P2272" s="3" t="s">
        <v>8297</v>
      </c>
      <c r="Q2272" s="3" t="str">
        <f t="shared" si="181"/>
        <v>games</v>
      </c>
      <c r="R2272" s="3" t="str">
        <f t="shared" si="182"/>
        <v>tabletop games</v>
      </c>
      <c r="S2272" s="24">
        <f t="shared" si="183"/>
        <v>42725.869363425925</v>
      </c>
    </row>
    <row r="2273" spans="1:19" ht="117" x14ac:dyDescent="0.4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26">
        <f t="shared" si="180"/>
        <v>283.09000000000003</v>
      </c>
      <c r="O2273" s="3">
        <f t="shared" si="184"/>
        <v>42.63403614457831</v>
      </c>
      <c r="P2273" s="3" t="s">
        <v>8297</v>
      </c>
      <c r="Q2273" s="3" t="str">
        <f t="shared" si="181"/>
        <v>games</v>
      </c>
      <c r="R2273" s="3" t="str">
        <f t="shared" si="182"/>
        <v>tabletop games</v>
      </c>
      <c r="S2273" s="24">
        <f t="shared" si="183"/>
        <v>42684.000046296293</v>
      </c>
    </row>
    <row r="2274" spans="1:19" ht="117" x14ac:dyDescent="0.4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26">
        <f t="shared" si="180"/>
        <v>1356.6000000000001</v>
      </c>
      <c r="O2274" s="3">
        <f t="shared" si="184"/>
        <v>14.370762711864407</v>
      </c>
      <c r="P2274" s="3" t="s">
        <v>8297</v>
      </c>
      <c r="Q2274" s="3" t="str">
        <f t="shared" si="181"/>
        <v>games</v>
      </c>
      <c r="R2274" s="3" t="str">
        <f t="shared" si="182"/>
        <v>tabletop games</v>
      </c>
      <c r="S2274" s="24">
        <f t="shared" si="183"/>
        <v>42315.699490740742</v>
      </c>
    </row>
    <row r="2275" spans="1:19" ht="117" x14ac:dyDescent="0.4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26">
        <f t="shared" si="180"/>
        <v>220.35999999999999</v>
      </c>
      <c r="O2275" s="3">
        <f t="shared" si="184"/>
        <v>37.476190476190474</v>
      </c>
      <c r="P2275" s="3" t="s">
        <v>8297</v>
      </c>
      <c r="Q2275" s="3" t="str">
        <f t="shared" si="181"/>
        <v>games</v>
      </c>
      <c r="R2275" s="3" t="str">
        <f t="shared" si="182"/>
        <v>tabletop games</v>
      </c>
      <c r="S2275" s="24">
        <f t="shared" si="183"/>
        <v>42781.549097222218</v>
      </c>
    </row>
    <row r="2276" spans="1:19" ht="140.4" x14ac:dyDescent="0.4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26">
        <f t="shared" si="180"/>
        <v>119.6</v>
      </c>
      <c r="O2276" s="3">
        <f t="shared" si="184"/>
        <v>30.202020202020201</v>
      </c>
      <c r="P2276" s="3" t="s">
        <v>8297</v>
      </c>
      <c r="Q2276" s="3" t="str">
        <f t="shared" si="181"/>
        <v>games</v>
      </c>
      <c r="R2276" s="3" t="str">
        <f t="shared" si="182"/>
        <v>tabletop games</v>
      </c>
      <c r="S2276" s="24">
        <f t="shared" si="183"/>
        <v>41663.500659722224</v>
      </c>
    </row>
    <row r="2277" spans="1:19" ht="117" x14ac:dyDescent="0.4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26">
        <f t="shared" si="180"/>
        <v>407.76923076923077</v>
      </c>
      <c r="O2277" s="3">
        <f t="shared" si="184"/>
        <v>33.550632911392405</v>
      </c>
      <c r="P2277" s="3" t="s">
        <v>8297</v>
      </c>
      <c r="Q2277" s="3" t="str">
        <f t="shared" si="181"/>
        <v>games</v>
      </c>
      <c r="R2277" s="3" t="str">
        <f t="shared" si="182"/>
        <v>tabletop games</v>
      </c>
      <c r="S2277" s="24">
        <f t="shared" si="183"/>
        <v>41965.616655092592</v>
      </c>
    </row>
    <row r="2278" spans="1:19" ht="140.4" x14ac:dyDescent="0.4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26">
        <f t="shared" si="180"/>
        <v>105.81826105905425</v>
      </c>
      <c r="O2278" s="3">
        <f t="shared" si="184"/>
        <v>64.74666666666667</v>
      </c>
      <c r="P2278" s="3" t="s">
        <v>8297</v>
      </c>
      <c r="Q2278" s="3" t="str">
        <f t="shared" si="181"/>
        <v>games</v>
      </c>
      <c r="R2278" s="3" t="str">
        <f t="shared" si="182"/>
        <v>tabletop games</v>
      </c>
      <c r="S2278" s="24">
        <f t="shared" si="183"/>
        <v>41614.651493055557</v>
      </c>
    </row>
    <row r="2279" spans="1:19" ht="117" x14ac:dyDescent="0.4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26">
        <f t="shared" si="180"/>
        <v>141.08235294117648</v>
      </c>
      <c r="O2279" s="3">
        <f t="shared" si="184"/>
        <v>57.932367149758456</v>
      </c>
      <c r="P2279" s="3" t="s">
        <v>8297</v>
      </c>
      <c r="Q2279" s="3" t="str">
        <f t="shared" si="181"/>
        <v>games</v>
      </c>
      <c r="R2279" s="3" t="str">
        <f t="shared" si="182"/>
        <v>tabletop games</v>
      </c>
      <c r="S2279" s="24">
        <f t="shared" si="183"/>
        <v>40936.678506944445</v>
      </c>
    </row>
    <row r="2280" spans="1:19" ht="93.6" x14ac:dyDescent="0.4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26">
        <f t="shared" si="180"/>
        <v>270.7</v>
      </c>
      <c r="O2280" s="3">
        <f t="shared" si="184"/>
        <v>53.078431372549019</v>
      </c>
      <c r="P2280" s="3" t="s">
        <v>8297</v>
      </c>
      <c r="Q2280" s="3" t="str">
        <f t="shared" si="181"/>
        <v>games</v>
      </c>
      <c r="R2280" s="3" t="str">
        <f t="shared" si="182"/>
        <v>tabletop games</v>
      </c>
      <c r="S2280" s="24">
        <f t="shared" si="183"/>
        <v>42338.709108796298</v>
      </c>
    </row>
    <row r="2281" spans="1:19" ht="117" x14ac:dyDescent="0.4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26">
        <f t="shared" si="180"/>
        <v>153.80000000000001</v>
      </c>
      <c r="O2281" s="3">
        <f t="shared" si="184"/>
        <v>48.0625</v>
      </c>
      <c r="P2281" s="3" t="s">
        <v>8297</v>
      </c>
      <c r="Q2281" s="3" t="str">
        <f t="shared" si="181"/>
        <v>games</v>
      </c>
      <c r="R2281" s="3" t="str">
        <f t="shared" si="182"/>
        <v>tabletop games</v>
      </c>
      <c r="S2281" s="24">
        <f t="shared" si="183"/>
        <v>42020.806701388894</v>
      </c>
    </row>
    <row r="2282" spans="1:19" ht="117" x14ac:dyDescent="0.4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26">
        <f t="shared" si="180"/>
        <v>403.57653061224488</v>
      </c>
      <c r="O2282" s="3">
        <f t="shared" si="184"/>
        <v>82.396874999999994</v>
      </c>
      <c r="P2282" s="3" t="s">
        <v>8297</v>
      </c>
      <c r="Q2282" s="3" t="str">
        <f t="shared" si="181"/>
        <v>games</v>
      </c>
      <c r="R2282" s="3" t="str">
        <f t="shared" si="182"/>
        <v>tabletop games</v>
      </c>
      <c r="S2282" s="24">
        <f t="shared" si="183"/>
        <v>42234.624895833331</v>
      </c>
    </row>
    <row r="2283" spans="1:19" ht="117" x14ac:dyDescent="0.4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26">
        <f t="shared" si="180"/>
        <v>185</v>
      </c>
      <c r="O2283" s="3">
        <f t="shared" si="184"/>
        <v>50.454545454545453</v>
      </c>
      <c r="P2283" s="3" t="s">
        <v>8276</v>
      </c>
      <c r="Q2283" s="3" t="str">
        <f t="shared" si="181"/>
        <v>music</v>
      </c>
      <c r="R2283" s="3" t="str">
        <f t="shared" si="182"/>
        <v>rock</v>
      </c>
      <c r="S2283" s="24">
        <f t="shared" si="183"/>
        <v>40687.285844907405</v>
      </c>
    </row>
    <row r="2284" spans="1:19" ht="93.6" x14ac:dyDescent="0.4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26">
        <f t="shared" si="180"/>
        <v>185.33333333333331</v>
      </c>
      <c r="O2284" s="3">
        <f t="shared" si="184"/>
        <v>115.83333333333333</v>
      </c>
      <c r="P2284" s="3" t="s">
        <v>8276</v>
      </c>
      <c r="Q2284" s="3" t="str">
        <f t="shared" si="181"/>
        <v>music</v>
      </c>
      <c r="R2284" s="3" t="str">
        <f t="shared" si="182"/>
        <v>rock</v>
      </c>
      <c r="S2284" s="24">
        <f t="shared" si="183"/>
        <v>42323.17460648148</v>
      </c>
    </row>
    <row r="2285" spans="1:19" ht="117" x14ac:dyDescent="0.4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26">
        <f t="shared" si="180"/>
        <v>100.85533333333332</v>
      </c>
      <c r="O2285" s="3">
        <f t="shared" si="184"/>
        <v>63.03458333333333</v>
      </c>
      <c r="P2285" s="3" t="s">
        <v>8276</v>
      </c>
      <c r="Q2285" s="3" t="str">
        <f t="shared" si="181"/>
        <v>music</v>
      </c>
      <c r="R2285" s="3" t="str">
        <f t="shared" si="182"/>
        <v>rock</v>
      </c>
      <c r="S2285" s="24">
        <f t="shared" si="183"/>
        <v>40978.125046296293</v>
      </c>
    </row>
    <row r="2286" spans="1:19" ht="70.2" x14ac:dyDescent="0.4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26">
        <f t="shared" si="180"/>
        <v>106.22116666666668</v>
      </c>
      <c r="O2286" s="3">
        <f t="shared" si="184"/>
        <v>108.02152542372882</v>
      </c>
      <c r="P2286" s="3" t="s">
        <v>8276</v>
      </c>
      <c r="Q2286" s="3" t="str">
        <f t="shared" si="181"/>
        <v>music</v>
      </c>
      <c r="R2286" s="3" t="str">
        <f t="shared" si="182"/>
        <v>rock</v>
      </c>
      <c r="S2286" s="24">
        <f t="shared" si="183"/>
        <v>40585.796817129631</v>
      </c>
    </row>
    <row r="2287" spans="1:19" ht="140.4" x14ac:dyDescent="0.4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26">
        <f t="shared" si="180"/>
        <v>121.36666666666667</v>
      </c>
      <c r="O2287" s="3">
        <f t="shared" si="184"/>
        <v>46.088607594936711</v>
      </c>
      <c r="P2287" s="3" t="s">
        <v>8276</v>
      </c>
      <c r="Q2287" s="3" t="str">
        <f t="shared" si="181"/>
        <v>music</v>
      </c>
      <c r="R2287" s="3" t="str">
        <f t="shared" si="182"/>
        <v>rock</v>
      </c>
      <c r="S2287" s="24">
        <f t="shared" si="183"/>
        <v>41059.185682870375</v>
      </c>
    </row>
    <row r="2288" spans="1:19" ht="117" x14ac:dyDescent="0.4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26">
        <f t="shared" si="180"/>
        <v>100.06666666666666</v>
      </c>
      <c r="O2288" s="3">
        <f t="shared" si="184"/>
        <v>107.21428571428571</v>
      </c>
      <c r="P2288" s="3" t="s">
        <v>8276</v>
      </c>
      <c r="Q2288" s="3" t="str">
        <f t="shared" si="181"/>
        <v>music</v>
      </c>
      <c r="R2288" s="3" t="str">
        <f t="shared" si="182"/>
        <v>rock</v>
      </c>
      <c r="S2288" s="24">
        <f t="shared" si="183"/>
        <v>41494.963587962964</v>
      </c>
    </row>
    <row r="2289" spans="1:19" ht="93.6" x14ac:dyDescent="0.4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26">
        <f t="shared" si="180"/>
        <v>119.97755555555555</v>
      </c>
      <c r="O2289" s="3">
        <f t="shared" si="184"/>
        <v>50.9338679245283</v>
      </c>
      <c r="P2289" s="3" t="s">
        <v>8276</v>
      </c>
      <c r="Q2289" s="3" t="str">
        <f t="shared" si="181"/>
        <v>music</v>
      </c>
      <c r="R2289" s="3" t="str">
        <f t="shared" si="182"/>
        <v>rock</v>
      </c>
      <c r="S2289" s="24">
        <f t="shared" si="183"/>
        <v>41792.667361111111</v>
      </c>
    </row>
    <row r="2290" spans="1:19" ht="117" x14ac:dyDescent="0.4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26">
        <f t="shared" si="180"/>
        <v>100.1</v>
      </c>
      <c r="O2290" s="3">
        <f t="shared" si="184"/>
        <v>40.04</v>
      </c>
      <c r="P2290" s="3" t="s">
        <v>8276</v>
      </c>
      <c r="Q2290" s="3" t="str">
        <f t="shared" si="181"/>
        <v>music</v>
      </c>
      <c r="R2290" s="3" t="str">
        <f t="shared" si="182"/>
        <v>rock</v>
      </c>
      <c r="S2290" s="24">
        <f t="shared" si="183"/>
        <v>41067.827418981484</v>
      </c>
    </row>
    <row r="2291" spans="1:19" ht="117" x14ac:dyDescent="0.4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26">
        <f t="shared" si="180"/>
        <v>107.4</v>
      </c>
      <c r="O2291" s="3">
        <f t="shared" ref="O2291:O2322" si="185">E2291/L2291</f>
        <v>64.44</v>
      </c>
      <c r="P2291" s="3" t="s">
        <v>8276</v>
      </c>
      <c r="Q2291" s="3" t="str">
        <f t="shared" si="181"/>
        <v>music</v>
      </c>
      <c r="R2291" s="3" t="str">
        <f t="shared" si="182"/>
        <v>rock</v>
      </c>
      <c r="S2291" s="24">
        <f t="shared" si="183"/>
        <v>41571.998379629629</v>
      </c>
    </row>
    <row r="2292" spans="1:19" ht="117" x14ac:dyDescent="0.4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26">
        <f t="shared" si="180"/>
        <v>104.06666666666666</v>
      </c>
      <c r="O2292" s="3">
        <f t="shared" si="185"/>
        <v>53.827586206896555</v>
      </c>
      <c r="P2292" s="3" t="s">
        <v>8276</v>
      </c>
      <c r="Q2292" s="3" t="str">
        <f t="shared" si="181"/>
        <v>music</v>
      </c>
      <c r="R2292" s="3" t="str">
        <f t="shared" si="182"/>
        <v>rock</v>
      </c>
      <c r="S2292" s="24">
        <f t="shared" si="183"/>
        <v>40070.253819444442</v>
      </c>
    </row>
    <row r="2293" spans="1:19" ht="117" x14ac:dyDescent="0.4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26">
        <f t="shared" si="180"/>
        <v>172.8</v>
      </c>
      <c r="O2293" s="3">
        <f t="shared" si="185"/>
        <v>100.46511627906976</v>
      </c>
      <c r="P2293" s="3" t="s">
        <v>8276</v>
      </c>
      <c r="Q2293" s="3" t="str">
        <f t="shared" si="181"/>
        <v>music</v>
      </c>
      <c r="R2293" s="3" t="str">
        <f t="shared" si="182"/>
        <v>rock</v>
      </c>
      <c r="S2293" s="24">
        <f t="shared" si="183"/>
        <v>40987.977060185185</v>
      </c>
    </row>
    <row r="2294" spans="1:19" ht="117" x14ac:dyDescent="0.4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26">
        <f t="shared" si="180"/>
        <v>107.2505</v>
      </c>
      <c r="O2294" s="3">
        <f t="shared" si="185"/>
        <v>46.630652173913049</v>
      </c>
      <c r="P2294" s="3" t="s">
        <v>8276</v>
      </c>
      <c r="Q2294" s="3" t="str">
        <f t="shared" si="181"/>
        <v>music</v>
      </c>
      <c r="R2294" s="3" t="str">
        <f t="shared" si="182"/>
        <v>rock</v>
      </c>
      <c r="S2294" s="24">
        <f t="shared" si="183"/>
        <v>40987.697638888887</v>
      </c>
    </row>
    <row r="2295" spans="1:19" ht="70.2" x14ac:dyDescent="0.4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26">
        <f t="shared" si="180"/>
        <v>108.23529411764706</v>
      </c>
      <c r="O2295" s="3">
        <f t="shared" si="185"/>
        <v>34.074074074074076</v>
      </c>
      <c r="P2295" s="3" t="s">
        <v>8276</v>
      </c>
      <c r="Q2295" s="3" t="str">
        <f t="shared" si="181"/>
        <v>music</v>
      </c>
      <c r="R2295" s="3" t="str">
        <f t="shared" si="182"/>
        <v>rock</v>
      </c>
      <c r="S2295" s="24">
        <f t="shared" si="183"/>
        <v>41151.708321759259</v>
      </c>
    </row>
    <row r="2296" spans="1:19" ht="117" x14ac:dyDescent="0.4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26">
        <f t="shared" si="180"/>
        <v>146.08079999999998</v>
      </c>
      <c r="O2296" s="3">
        <f t="shared" si="185"/>
        <v>65.214642857142863</v>
      </c>
      <c r="P2296" s="3" t="s">
        <v>8276</v>
      </c>
      <c r="Q2296" s="3" t="str">
        <f t="shared" si="181"/>
        <v>music</v>
      </c>
      <c r="R2296" s="3" t="str">
        <f t="shared" si="182"/>
        <v>rock</v>
      </c>
      <c r="S2296" s="24">
        <f t="shared" si="183"/>
        <v>41264.72314814815</v>
      </c>
    </row>
    <row r="2297" spans="1:19" ht="117" x14ac:dyDescent="0.4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26">
        <f t="shared" si="180"/>
        <v>125.25</v>
      </c>
      <c r="O2297" s="3">
        <f t="shared" si="185"/>
        <v>44.205882352941174</v>
      </c>
      <c r="P2297" s="3" t="s">
        <v>8276</v>
      </c>
      <c r="Q2297" s="3" t="str">
        <f t="shared" si="181"/>
        <v>music</v>
      </c>
      <c r="R2297" s="3" t="str">
        <f t="shared" si="182"/>
        <v>rock</v>
      </c>
      <c r="S2297" s="24">
        <f t="shared" si="183"/>
        <v>41270.954351851848</v>
      </c>
    </row>
    <row r="2298" spans="1:19" ht="117" x14ac:dyDescent="0.4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26">
        <f t="shared" si="180"/>
        <v>149.07142857142856</v>
      </c>
      <c r="O2298" s="3">
        <f t="shared" si="185"/>
        <v>71.965517241379317</v>
      </c>
      <c r="P2298" s="3" t="s">
        <v>8276</v>
      </c>
      <c r="Q2298" s="3" t="str">
        <f t="shared" si="181"/>
        <v>music</v>
      </c>
      <c r="R2298" s="3" t="str">
        <f t="shared" si="182"/>
        <v>rock</v>
      </c>
      <c r="S2298" s="24">
        <f t="shared" si="183"/>
        <v>40927.731782407405</v>
      </c>
    </row>
    <row r="2299" spans="1:19" ht="70.2" x14ac:dyDescent="0.4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26">
        <f t="shared" si="180"/>
        <v>100.6</v>
      </c>
      <c r="O2299" s="3">
        <f t="shared" si="185"/>
        <v>52.94736842105263</v>
      </c>
      <c r="P2299" s="3" t="s">
        <v>8276</v>
      </c>
      <c r="Q2299" s="3" t="str">
        <f t="shared" si="181"/>
        <v>music</v>
      </c>
      <c r="R2299" s="3" t="str">
        <f t="shared" si="182"/>
        <v>rock</v>
      </c>
      <c r="S2299" s="24">
        <f t="shared" si="183"/>
        <v>40948.042233796295</v>
      </c>
    </row>
    <row r="2300" spans="1:19" ht="93.6" x14ac:dyDescent="0.4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26">
        <f t="shared" si="180"/>
        <v>105.07333333333332</v>
      </c>
      <c r="O2300" s="3">
        <f t="shared" si="185"/>
        <v>109.45138888888889</v>
      </c>
      <c r="P2300" s="3" t="s">
        <v>8276</v>
      </c>
      <c r="Q2300" s="3" t="str">
        <f t="shared" si="181"/>
        <v>music</v>
      </c>
      <c r="R2300" s="3" t="str">
        <f t="shared" si="182"/>
        <v>rock</v>
      </c>
      <c r="S2300" s="24">
        <f t="shared" si="183"/>
        <v>41694.84065972222</v>
      </c>
    </row>
    <row r="2301" spans="1:19" ht="117" x14ac:dyDescent="0.4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26">
        <f t="shared" si="180"/>
        <v>350.16666666666663</v>
      </c>
      <c r="O2301" s="3">
        <f t="shared" si="185"/>
        <v>75.035714285714292</v>
      </c>
      <c r="P2301" s="3" t="s">
        <v>8276</v>
      </c>
      <c r="Q2301" s="3" t="str">
        <f t="shared" si="181"/>
        <v>music</v>
      </c>
      <c r="R2301" s="3" t="str">
        <f t="shared" si="182"/>
        <v>rock</v>
      </c>
      <c r="S2301" s="24">
        <f t="shared" si="183"/>
        <v>40565.032511574071</v>
      </c>
    </row>
    <row r="2302" spans="1:19" ht="117" x14ac:dyDescent="0.4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26">
        <f t="shared" si="180"/>
        <v>101.25</v>
      </c>
      <c r="O2302" s="3">
        <f t="shared" si="185"/>
        <v>115.71428571428571</v>
      </c>
      <c r="P2302" s="3" t="s">
        <v>8276</v>
      </c>
      <c r="Q2302" s="3" t="str">
        <f t="shared" si="181"/>
        <v>music</v>
      </c>
      <c r="R2302" s="3" t="str">
        <f t="shared" si="182"/>
        <v>rock</v>
      </c>
      <c r="S2302" s="24">
        <f t="shared" si="183"/>
        <v>41074.727037037039</v>
      </c>
    </row>
    <row r="2303" spans="1:19" ht="70.2" x14ac:dyDescent="0.4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26">
        <f t="shared" si="180"/>
        <v>133.6044</v>
      </c>
      <c r="O2303" s="3">
        <f t="shared" si="185"/>
        <v>31.659810426540286</v>
      </c>
      <c r="P2303" s="3" t="s">
        <v>8279</v>
      </c>
      <c r="Q2303" s="3" t="str">
        <f t="shared" si="181"/>
        <v>music</v>
      </c>
      <c r="R2303" s="3" t="str">
        <f t="shared" si="182"/>
        <v>indie rock</v>
      </c>
      <c r="S2303" s="24">
        <f t="shared" si="183"/>
        <v>41416.146944444445</v>
      </c>
    </row>
    <row r="2304" spans="1:19" ht="117" x14ac:dyDescent="0.4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26">
        <f t="shared" si="180"/>
        <v>170.65217391304347</v>
      </c>
      <c r="O2304" s="3">
        <f t="shared" si="185"/>
        <v>46.176470588235297</v>
      </c>
      <c r="P2304" s="3" t="s">
        <v>8279</v>
      </c>
      <c r="Q2304" s="3" t="str">
        <f t="shared" si="181"/>
        <v>music</v>
      </c>
      <c r="R2304" s="3" t="str">
        <f t="shared" si="182"/>
        <v>indie rock</v>
      </c>
      <c r="S2304" s="24">
        <f t="shared" si="183"/>
        <v>41605.868449074071</v>
      </c>
    </row>
    <row r="2305" spans="1:19" ht="117" x14ac:dyDescent="0.4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26">
        <f t="shared" si="180"/>
        <v>109.35829457364341</v>
      </c>
      <c r="O2305" s="3">
        <f t="shared" si="185"/>
        <v>68.481650485436887</v>
      </c>
      <c r="P2305" s="3" t="s">
        <v>8279</v>
      </c>
      <c r="Q2305" s="3" t="str">
        <f t="shared" si="181"/>
        <v>music</v>
      </c>
      <c r="R2305" s="3" t="str">
        <f t="shared" si="182"/>
        <v>indie rock</v>
      </c>
      <c r="S2305" s="24">
        <f t="shared" si="183"/>
        <v>40850.111064814817</v>
      </c>
    </row>
    <row r="2306" spans="1:19" ht="117" x14ac:dyDescent="0.4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26">
        <f t="shared" ref="N2306:N2369" si="186">E2306/D2306*100</f>
        <v>100.70033333333335</v>
      </c>
      <c r="O2306" s="3">
        <f t="shared" si="185"/>
        <v>53.469203539823013</v>
      </c>
      <c r="P2306" s="3" t="s">
        <v>8279</v>
      </c>
      <c r="Q2306" s="3" t="str">
        <f t="shared" si="181"/>
        <v>music</v>
      </c>
      <c r="R2306" s="3" t="str">
        <f t="shared" si="182"/>
        <v>indie rock</v>
      </c>
      <c r="S2306" s="24">
        <f t="shared" si="183"/>
        <v>40502.815868055557</v>
      </c>
    </row>
    <row r="2307" spans="1:19" ht="117" x14ac:dyDescent="0.4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26">
        <f t="shared" si="186"/>
        <v>101.22777777777779</v>
      </c>
      <c r="O2307" s="3">
        <f t="shared" si="185"/>
        <v>109.10778443113773</v>
      </c>
      <c r="P2307" s="3" t="s">
        <v>8279</v>
      </c>
      <c r="Q2307" s="3" t="str">
        <f t="shared" ref="Q2307:Q2370" si="187">LEFT(P:P,SEARCH("/",P:P,1)-1)</f>
        <v>music</v>
      </c>
      <c r="R2307" s="3" t="str">
        <f t="shared" ref="R2307:R2370" si="188">RIGHT(P:P, LEN(P:P) - FIND("/", P:P))</f>
        <v>indie rock</v>
      </c>
      <c r="S2307" s="24">
        <f t="shared" ref="S2307:S2370" si="189">(J2307/86400) +25569</f>
        <v>41834.695277777777</v>
      </c>
    </row>
    <row r="2308" spans="1:19" ht="117" x14ac:dyDescent="0.4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26">
        <f t="shared" si="186"/>
        <v>106.75857142857143</v>
      </c>
      <c r="O2308" s="3">
        <f t="shared" si="185"/>
        <v>51.185616438356163</v>
      </c>
      <c r="P2308" s="3" t="s">
        <v>8279</v>
      </c>
      <c r="Q2308" s="3" t="str">
        <f t="shared" si="187"/>
        <v>music</v>
      </c>
      <c r="R2308" s="3" t="str">
        <f t="shared" si="188"/>
        <v>indie rock</v>
      </c>
      <c r="S2308" s="24">
        <f t="shared" si="189"/>
        <v>40948.16815972222</v>
      </c>
    </row>
    <row r="2309" spans="1:19" ht="117" x14ac:dyDescent="0.4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26">
        <f t="shared" si="186"/>
        <v>106.65777537961894</v>
      </c>
      <c r="O2309" s="3">
        <f t="shared" si="185"/>
        <v>27.936800000000002</v>
      </c>
      <c r="P2309" s="3" t="s">
        <v>8279</v>
      </c>
      <c r="Q2309" s="3" t="str">
        <f t="shared" si="187"/>
        <v>music</v>
      </c>
      <c r="R2309" s="3" t="str">
        <f t="shared" si="188"/>
        <v>indie rock</v>
      </c>
      <c r="S2309" s="24">
        <f t="shared" si="189"/>
        <v>41004.802465277782</v>
      </c>
    </row>
    <row r="2310" spans="1:19" ht="117" x14ac:dyDescent="0.4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26">
        <f t="shared" si="186"/>
        <v>101.30622</v>
      </c>
      <c r="O2310" s="3">
        <f t="shared" si="185"/>
        <v>82.496921824104234</v>
      </c>
      <c r="P2310" s="3" t="s">
        <v>8279</v>
      </c>
      <c r="Q2310" s="3" t="str">
        <f t="shared" si="187"/>
        <v>music</v>
      </c>
      <c r="R2310" s="3" t="str">
        <f t="shared" si="188"/>
        <v>indie rock</v>
      </c>
      <c r="S2310" s="24">
        <f t="shared" si="189"/>
        <v>41851.962916666671</v>
      </c>
    </row>
    <row r="2311" spans="1:19" ht="117" x14ac:dyDescent="0.4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26">
        <f t="shared" si="186"/>
        <v>106.67450000000001</v>
      </c>
      <c r="O2311" s="3">
        <f t="shared" si="185"/>
        <v>59.817476635514019</v>
      </c>
      <c r="P2311" s="3" t="s">
        <v>8279</v>
      </c>
      <c r="Q2311" s="3" t="str">
        <f t="shared" si="187"/>
        <v>music</v>
      </c>
      <c r="R2311" s="3" t="str">
        <f t="shared" si="188"/>
        <v>indie rock</v>
      </c>
      <c r="S2311" s="24">
        <f t="shared" si="189"/>
        <v>41307.987696759257</v>
      </c>
    </row>
    <row r="2312" spans="1:19" ht="140.4" x14ac:dyDescent="0.4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26">
        <f t="shared" si="186"/>
        <v>428.83978378378379</v>
      </c>
      <c r="O2312" s="3">
        <f t="shared" si="185"/>
        <v>64.816470588235291</v>
      </c>
      <c r="P2312" s="3" t="s">
        <v>8279</v>
      </c>
      <c r="Q2312" s="3" t="str">
        <f t="shared" si="187"/>
        <v>music</v>
      </c>
      <c r="R2312" s="3" t="str">
        <f t="shared" si="188"/>
        <v>indie rock</v>
      </c>
      <c r="S2312" s="24">
        <f t="shared" si="189"/>
        <v>41324.79415509259</v>
      </c>
    </row>
    <row r="2313" spans="1:19" ht="117" x14ac:dyDescent="0.4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26">
        <f t="shared" si="186"/>
        <v>104.11111111111111</v>
      </c>
      <c r="O2313" s="3">
        <f t="shared" si="185"/>
        <v>90.09615384615384</v>
      </c>
      <c r="P2313" s="3" t="s">
        <v>8279</v>
      </c>
      <c r="Q2313" s="3" t="str">
        <f t="shared" si="187"/>
        <v>music</v>
      </c>
      <c r="R2313" s="3" t="str">
        <f t="shared" si="188"/>
        <v>indie rock</v>
      </c>
      <c r="S2313" s="24">
        <f t="shared" si="189"/>
        <v>41736.004502314812</v>
      </c>
    </row>
    <row r="2314" spans="1:19" ht="93.6" x14ac:dyDescent="0.4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26">
        <f t="shared" si="186"/>
        <v>107.86666666666666</v>
      </c>
      <c r="O2314" s="3">
        <f t="shared" si="185"/>
        <v>40.962025316455694</v>
      </c>
      <c r="P2314" s="3" t="s">
        <v>8279</v>
      </c>
      <c r="Q2314" s="3" t="str">
        <f t="shared" si="187"/>
        <v>music</v>
      </c>
      <c r="R2314" s="3" t="str">
        <f t="shared" si="188"/>
        <v>indie rock</v>
      </c>
      <c r="S2314" s="24">
        <f t="shared" si="189"/>
        <v>41716.632847222223</v>
      </c>
    </row>
    <row r="2315" spans="1:19" ht="70.2" x14ac:dyDescent="0.4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26">
        <f t="shared" si="186"/>
        <v>175.84040000000002</v>
      </c>
      <c r="O2315" s="3">
        <f t="shared" si="185"/>
        <v>56.000127388535034</v>
      </c>
      <c r="P2315" s="3" t="s">
        <v>8279</v>
      </c>
      <c r="Q2315" s="3" t="str">
        <f t="shared" si="187"/>
        <v>music</v>
      </c>
      <c r="R2315" s="3" t="str">
        <f t="shared" si="188"/>
        <v>indie rock</v>
      </c>
      <c r="S2315" s="24">
        <f t="shared" si="189"/>
        <v>41002.958634259259</v>
      </c>
    </row>
    <row r="2316" spans="1:19" ht="140.4" x14ac:dyDescent="0.4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26">
        <f t="shared" si="186"/>
        <v>156.97</v>
      </c>
      <c r="O2316" s="3">
        <f t="shared" si="185"/>
        <v>37.672800000000002</v>
      </c>
      <c r="P2316" s="3" t="s">
        <v>8279</v>
      </c>
      <c r="Q2316" s="3" t="str">
        <f t="shared" si="187"/>
        <v>music</v>
      </c>
      <c r="R2316" s="3" t="str">
        <f t="shared" si="188"/>
        <v>indie rock</v>
      </c>
      <c r="S2316" s="24">
        <f t="shared" si="189"/>
        <v>41037.551585648151</v>
      </c>
    </row>
    <row r="2317" spans="1:19" ht="93.6" x14ac:dyDescent="0.4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26">
        <f t="shared" si="186"/>
        <v>102.60000000000001</v>
      </c>
      <c r="O2317" s="3">
        <f t="shared" si="185"/>
        <v>40.078125</v>
      </c>
      <c r="P2317" s="3" t="s">
        <v>8279</v>
      </c>
      <c r="Q2317" s="3" t="str">
        <f t="shared" si="187"/>
        <v>music</v>
      </c>
      <c r="R2317" s="3" t="str">
        <f t="shared" si="188"/>
        <v>indie rock</v>
      </c>
      <c r="S2317" s="24">
        <f t="shared" si="189"/>
        <v>41004.72619212963</v>
      </c>
    </row>
    <row r="2318" spans="1:19" ht="140.4" x14ac:dyDescent="0.4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26">
        <f t="shared" si="186"/>
        <v>104.04266666666666</v>
      </c>
      <c r="O2318" s="3">
        <f t="shared" si="185"/>
        <v>78.031999999999996</v>
      </c>
      <c r="P2318" s="3" t="s">
        <v>8279</v>
      </c>
      <c r="Q2318" s="3" t="str">
        <f t="shared" si="187"/>
        <v>music</v>
      </c>
      <c r="R2318" s="3" t="str">
        <f t="shared" si="188"/>
        <v>indie rock</v>
      </c>
      <c r="S2318" s="24">
        <f t="shared" si="189"/>
        <v>40079.725115740745</v>
      </c>
    </row>
    <row r="2319" spans="1:19" ht="117" x14ac:dyDescent="0.4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26">
        <f t="shared" si="186"/>
        <v>104</v>
      </c>
      <c r="O2319" s="3">
        <f t="shared" si="185"/>
        <v>18.90909090909091</v>
      </c>
      <c r="P2319" s="3" t="s">
        <v>8279</v>
      </c>
      <c r="Q2319" s="3" t="str">
        <f t="shared" si="187"/>
        <v>music</v>
      </c>
      <c r="R2319" s="3" t="str">
        <f t="shared" si="188"/>
        <v>indie rock</v>
      </c>
      <c r="S2319" s="24">
        <f t="shared" si="189"/>
        <v>40192.542233796295</v>
      </c>
    </row>
    <row r="2320" spans="1:19" ht="140.4" x14ac:dyDescent="0.4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26">
        <f t="shared" si="186"/>
        <v>121.05999999999999</v>
      </c>
      <c r="O2320" s="3">
        <f t="shared" si="185"/>
        <v>37.134969325153371</v>
      </c>
      <c r="P2320" s="3" t="s">
        <v>8279</v>
      </c>
      <c r="Q2320" s="3" t="str">
        <f t="shared" si="187"/>
        <v>music</v>
      </c>
      <c r="R2320" s="3" t="str">
        <f t="shared" si="188"/>
        <v>indie rock</v>
      </c>
      <c r="S2320" s="24">
        <f t="shared" si="189"/>
        <v>40050.643680555557</v>
      </c>
    </row>
    <row r="2321" spans="1:19" ht="117" x14ac:dyDescent="0.4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26">
        <f t="shared" si="186"/>
        <v>107.69999999999999</v>
      </c>
      <c r="O2321" s="3">
        <f t="shared" si="185"/>
        <v>41.961038961038959</v>
      </c>
      <c r="P2321" s="3" t="s">
        <v>8279</v>
      </c>
      <c r="Q2321" s="3" t="str">
        <f t="shared" si="187"/>
        <v>music</v>
      </c>
      <c r="R2321" s="3" t="str">
        <f t="shared" si="188"/>
        <v>indie rock</v>
      </c>
      <c r="S2321" s="24">
        <f t="shared" si="189"/>
        <v>41593.082002314812</v>
      </c>
    </row>
    <row r="2322" spans="1:19" ht="140.4" x14ac:dyDescent="0.4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26">
        <f t="shared" si="186"/>
        <v>108.66</v>
      </c>
      <c r="O2322" s="3">
        <f t="shared" si="185"/>
        <v>61.044943820224717</v>
      </c>
      <c r="P2322" s="3" t="s">
        <v>8279</v>
      </c>
      <c r="Q2322" s="3" t="str">
        <f t="shared" si="187"/>
        <v>music</v>
      </c>
      <c r="R2322" s="3" t="str">
        <f t="shared" si="188"/>
        <v>indie rock</v>
      </c>
      <c r="S2322" s="24">
        <f t="shared" si="189"/>
        <v>41696.817129629628</v>
      </c>
    </row>
    <row r="2323" spans="1:19" ht="117" x14ac:dyDescent="0.4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26">
        <f t="shared" si="186"/>
        <v>39.120962394619681</v>
      </c>
      <c r="P2323" s="3" t="s">
        <v>8298</v>
      </c>
      <c r="Q2323" s="3" t="str">
        <f t="shared" si="187"/>
        <v>food</v>
      </c>
      <c r="R2323" s="3" t="str">
        <f t="shared" si="188"/>
        <v>small batch</v>
      </c>
      <c r="S2323" s="24">
        <f t="shared" si="189"/>
        <v>42799.260428240741</v>
      </c>
    </row>
    <row r="2324" spans="1:19" ht="117" x14ac:dyDescent="0.4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26">
        <f t="shared" si="186"/>
        <v>3.1481481481481479</v>
      </c>
      <c r="P2324" s="3" t="s">
        <v>8298</v>
      </c>
      <c r="Q2324" s="3" t="str">
        <f t="shared" si="187"/>
        <v>food</v>
      </c>
      <c r="R2324" s="3" t="str">
        <f t="shared" si="188"/>
        <v>small batch</v>
      </c>
      <c r="S2324" s="24">
        <f t="shared" si="189"/>
        <v>42804.895474537036</v>
      </c>
    </row>
    <row r="2325" spans="1:19" ht="93.6" x14ac:dyDescent="0.4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26">
        <f t="shared" si="186"/>
        <v>48</v>
      </c>
      <c r="P2325" s="3" t="s">
        <v>8298</v>
      </c>
      <c r="Q2325" s="3" t="str">
        <f t="shared" si="187"/>
        <v>food</v>
      </c>
      <c r="R2325" s="3" t="str">
        <f t="shared" si="188"/>
        <v>small batch</v>
      </c>
      <c r="S2325" s="24">
        <f t="shared" si="189"/>
        <v>42807.755173611113</v>
      </c>
    </row>
    <row r="2326" spans="1:19" ht="93.6" x14ac:dyDescent="0.4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26">
        <f t="shared" si="186"/>
        <v>20.733333333333334</v>
      </c>
      <c r="P2326" s="3" t="s">
        <v>8298</v>
      </c>
      <c r="Q2326" s="3" t="str">
        <f t="shared" si="187"/>
        <v>food</v>
      </c>
      <c r="R2326" s="3" t="str">
        <f t="shared" si="188"/>
        <v>small batch</v>
      </c>
      <c r="S2326" s="24">
        <f t="shared" si="189"/>
        <v>42790.885243055556</v>
      </c>
    </row>
    <row r="2327" spans="1:19" ht="117" x14ac:dyDescent="0.4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26">
        <f t="shared" si="186"/>
        <v>8</v>
      </c>
      <c r="P2327" s="3" t="s">
        <v>8298</v>
      </c>
      <c r="Q2327" s="3" t="str">
        <f t="shared" si="187"/>
        <v>food</v>
      </c>
      <c r="R2327" s="3" t="str">
        <f t="shared" si="188"/>
        <v>small batch</v>
      </c>
      <c r="S2327" s="24">
        <f t="shared" si="189"/>
        <v>42794.022349537037</v>
      </c>
    </row>
    <row r="2328" spans="1:19" ht="117" x14ac:dyDescent="0.4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26">
        <f t="shared" si="186"/>
        <v>0.72</v>
      </c>
      <c r="P2328" s="3" t="s">
        <v>8298</v>
      </c>
      <c r="Q2328" s="3" t="str">
        <f t="shared" si="187"/>
        <v>food</v>
      </c>
      <c r="R2328" s="3" t="str">
        <f t="shared" si="188"/>
        <v>small batch</v>
      </c>
      <c r="S2328" s="24">
        <f t="shared" si="189"/>
        <v>42804.034120370372</v>
      </c>
    </row>
    <row r="2329" spans="1:19" ht="93.6" x14ac:dyDescent="0.4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26">
        <f t="shared" si="186"/>
        <v>526.09431428571429</v>
      </c>
      <c r="O2329" s="3">
        <f t="shared" ref="O2329:O2342" si="190">E2329/L2329</f>
        <v>54.883162444113267</v>
      </c>
      <c r="P2329" s="3" t="s">
        <v>8298</v>
      </c>
      <c r="Q2329" s="3" t="str">
        <f t="shared" si="187"/>
        <v>food</v>
      </c>
      <c r="R2329" s="3" t="str">
        <f t="shared" si="188"/>
        <v>small batch</v>
      </c>
      <c r="S2329" s="24">
        <f t="shared" si="189"/>
        <v>41842.917129629626</v>
      </c>
    </row>
    <row r="2330" spans="1:19" ht="163.80000000000001" x14ac:dyDescent="0.4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26">
        <f t="shared" si="186"/>
        <v>254.45000000000002</v>
      </c>
      <c r="O2330" s="3">
        <f t="shared" si="190"/>
        <v>47.383612662942269</v>
      </c>
      <c r="P2330" s="3" t="s">
        <v>8298</v>
      </c>
      <c r="Q2330" s="3" t="str">
        <f t="shared" si="187"/>
        <v>food</v>
      </c>
      <c r="R2330" s="3" t="str">
        <f t="shared" si="188"/>
        <v>small batch</v>
      </c>
      <c r="S2330" s="24">
        <f t="shared" si="189"/>
        <v>42139.781678240739</v>
      </c>
    </row>
    <row r="2331" spans="1:19" ht="117" x14ac:dyDescent="0.4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26">
        <f t="shared" si="186"/>
        <v>105.91999999999999</v>
      </c>
      <c r="O2331" s="3">
        <f t="shared" si="190"/>
        <v>211.84</v>
      </c>
      <c r="P2331" s="3" t="s">
        <v>8298</v>
      </c>
      <c r="Q2331" s="3" t="str">
        <f t="shared" si="187"/>
        <v>food</v>
      </c>
      <c r="R2331" s="3" t="str">
        <f t="shared" si="188"/>
        <v>small batch</v>
      </c>
      <c r="S2331" s="24">
        <f t="shared" si="189"/>
        <v>41807.624374999999</v>
      </c>
    </row>
    <row r="2332" spans="1:19" ht="117" x14ac:dyDescent="0.4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26">
        <f t="shared" si="186"/>
        <v>102.42285714285715</v>
      </c>
      <c r="O2332" s="3">
        <f t="shared" si="190"/>
        <v>219.92638036809817</v>
      </c>
      <c r="P2332" s="3" t="s">
        <v>8298</v>
      </c>
      <c r="Q2332" s="3" t="str">
        <f t="shared" si="187"/>
        <v>food</v>
      </c>
      <c r="R2332" s="3" t="str">
        <f t="shared" si="188"/>
        <v>small batch</v>
      </c>
      <c r="S2332" s="24">
        <f t="shared" si="189"/>
        <v>42332.89980324074</v>
      </c>
    </row>
    <row r="2333" spans="1:19" ht="93.6" x14ac:dyDescent="0.4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26">
        <f t="shared" si="186"/>
        <v>144.31375</v>
      </c>
      <c r="O2333" s="3">
        <f t="shared" si="190"/>
        <v>40.795406360424032</v>
      </c>
      <c r="P2333" s="3" t="s">
        <v>8298</v>
      </c>
      <c r="Q2333" s="3" t="str">
        <f t="shared" si="187"/>
        <v>food</v>
      </c>
      <c r="R2333" s="3" t="str">
        <f t="shared" si="188"/>
        <v>small batch</v>
      </c>
      <c r="S2333" s="24">
        <f t="shared" si="189"/>
        <v>41839.005671296298</v>
      </c>
    </row>
    <row r="2334" spans="1:19" ht="140.4" x14ac:dyDescent="0.4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26">
        <f t="shared" si="186"/>
        <v>106.30800000000001</v>
      </c>
      <c r="O2334" s="3">
        <f t="shared" si="190"/>
        <v>75.502840909090907</v>
      </c>
      <c r="P2334" s="3" t="s">
        <v>8298</v>
      </c>
      <c r="Q2334" s="3" t="str">
        <f t="shared" si="187"/>
        <v>food</v>
      </c>
      <c r="R2334" s="3" t="str">
        <f t="shared" si="188"/>
        <v>small batch</v>
      </c>
      <c r="S2334" s="24">
        <f t="shared" si="189"/>
        <v>42011.628136574072</v>
      </c>
    </row>
    <row r="2335" spans="1:19" ht="117" x14ac:dyDescent="0.4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26">
        <f t="shared" si="186"/>
        <v>212.16666666666666</v>
      </c>
      <c r="O2335" s="3">
        <f t="shared" si="190"/>
        <v>13.542553191489361</v>
      </c>
      <c r="P2335" s="3" t="s">
        <v>8298</v>
      </c>
      <c r="Q2335" s="3" t="str">
        <f t="shared" si="187"/>
        <v>food</v>
      </c>
      <c r="R2335" s="3" t="str">
        <f t="shared" si="188"/>
        <v>small batch</v>
      </c>
      <c r="S2335" s="24">
        <f t="shared" si="189"/>
        <v>41767.650347222225</v>
      </c>
    </row>
    <row r="2336" spans="1:19" ht="93.6" x14ac:dyDescent="0.4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26">
        <f t="shared" si="186"/>
        <v>101.95</v>
      </c>
      <c r="O2336" s="3">
        <f t="shared" si="190"/>
        <v>60.865671641791046</v>
      </c>
      <c r="P2336" s="3" t="s">
        <v>8298</v>
      </c>
      <c r="Q2336" s="3" t="str">
        <f t="shared" si="187"/>
        <v>food</v>
      </c>
      <c r="R2336" s="3" t="str">
        <f t="shared" si="188"/>
        <v>small batch</v>
      </c>
      <c r="S2336" s="24">
        <f t="shared" si="189"/>
        <v>41918.670115740737</v>
      </c>
    </row>
    <row r="2337" spans="1:19" ht="117" x14ac:dyDescent="0.4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26">
        <f t="shared" si="186"/>
        <v>102.27200000000001</v>
      </c>
      <c r="O2337" s="3">
        <f t="shared" si="190"/>
        <v>115.69230769230769</v>
      </c>
      <c r="P2337" s="3" t="s">
        <v>8298</v>
      </c>
      <c r="Q2337" s="3" t="str">
        <f t="shared" si="187"/>
        <v>food</v>
      </c>
      <c r="R2337" s="3" t="str">
        <f t="shared" si="188"/>
        <v>small batch</v>
      </c>
      <c r="S2337" s="24">
        <f t="shared" si="189"/>
        <v>41771.572256944448</v>
      </c>
    </row>
    <row r="2338" spans="1:19" ht="117" x14ac:dyDescent="0.4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26">
        <f t="shared" si="186"/>
        <v>520.73254999999995</v>
      </c>
      <c r="O2338" s="3">
        <f t="shared" si="190"/>
        <v>48.104623556581984</v>
      </c>
      <c r="P2338" s="3" t="s">
        <v>8298</v>
      </c>
      <c r="Q2338" s="3" t="str">
        <f t="shared" si="187"/>
        <v>food</v>
      </c>
      <c r="R2338" s="3" t="str">
        <f t="shared" si="188"/>
        <v>small batch</v>
      </c>
      <c r="S2338" s="24">
        <f t="shared" si="189"/>
        <v>41666.924710648149</v>
      </c>
    </row>
    <row r="2339" spans="1:19" ht="70.2" x14ac:dyDescent="0.4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26">
        <f t="shared" si="186"/>
        <v>110.65833333333333</v>
      </c>
      <c r="O2339" s="3">
        <f t="shared" si="190"/>
        <v>74.184357541899445</v>
      </c>
      <c r="P2339" s="3" t="s">
        <v>8298</v>
      </c>
      <c r="Q2339" s="3" t="str">
        <f t="shared" si="187"/>
        <v>food</v>
      </c>
      <c r="R2339" s="3" t="str">
        <f t="shared" si="188"/>
        <v>small batch</v>
      </c>
      <c r="S2339" s="24">
        <f t="shared" si="189"/>
        <v>41786.640543981484</v>
      </c>
    </row>
    <row r="2340" spans="1:19" ht="117" x14ac:dyDescent="0.4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26">
        <f t="shared" si="186"/>
        <v>101.14333333333335</v>
      </c>
      <c r="O2340" s="3">
        <f t="shared" si="190"/>
        <v>123.34552845528455</v>
      </c>
      <c r="P2340" s="3" t="s">
        <v>8298</v>
      </c>
      <c r="Q2340" s="3" t="str">
        <f t="shared" si="187"/>
        <v>food</v>
      </c>
      <c r="R2340" s="3" t="str">
        <f t="shared" si="188"/>
        <v>small batch</v>
      </c>
      <c r="S2340" s="24">
        <f t="shared" si="189"/>
        <v>41789.89680555556</v>
      </c>
    </row>
    <row r="2341" spans="1:19" ht="140.4" x14ac:dyDescent="0.4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26">
        <f t="shared" si="186"/>
        <v>294.20799999999997</v>
      </c>
      <c r="O2341" s="3">
        <f t="shared" si="190"/>
        <v>66.623188405797094</v>
      </c>
      <c r="P2341" s="3" t="s">
        <v>8298</v>
      </c>
      <c r="Q2341" s="3" t="str">
        <f t="shared" si="187"/>
        <v>food</v>
      </c>
      <c r="R2341" s="3" t="str">
        <f t="shared" si="188"/>
        <v>small batch</v>
      </c>
      <c r="S2341" s="24">
        <f t="shared" si="189"/>
        <v>42692.79987268518</v>
      </c>
    </row>
    <row r="2342" spans="1:19" ht="117" x14ac:dyDescent="0.4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26">
        <f t="shared" si="186"/>
        <v>105.77749999999999</v>
      </c>
      <c r="O2342" s="3">
        <f t="shared" si="190"/>
        <v>104.99007444168734</v>
      </c>
      <c r="P2342" s="3" t="s">
        <v>8298</v>
      </c>
      <c r="Q2342" s="3" t="str">
        <f t="shared" si="187"/>
        <v>food</v>
      </c>
      <c r="R2342" s="3" t="str">
        <f t="shared" si="188"/>
        <v>small batch</v>
      </c>
      <c r="S2342" s="24">
        <f t="shared" si="189"/>
        <v>42643.642800925925</v>
      </c>
    </row>
    <row r="2343" spans="1:19" ht="93.6" x14ac:dyDescent="0.4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26">
        <f t="shared" si="186"/>
        <v>0</v>
      </c>
      <c r="P2343" s="3" t="s">
        <v>8272</v>
      </c>
      <c r="Q2343" s="3" t="str">
        <f t="shared" si="187"/>
        <v>technology</v>
      </c>
      <c r="R2343" s="3" t="str">
        <f t="shared" si="188"/>
        <v>web</v>
      </c>
      <c r="S2343" s="24">
        <f t="shared" si="189"/>
        <v>42167.813703703709</v>
      </c>
    </row>
    <row r="2344" spans="1:19" ht="117" x14ac:dyDescent="0.4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26">
        <f t="shared" si="186"/>
        <v>0</v>
      </c>
      <c r="P2344" s="3" t="s">
        <v>8272</v>
      </c>
      <c r="Q2344" s="3" t="str">
        <f t="shared" si="187"/>
        <v>technology</v>
      </c>
      <c r="R2344" s="3" t="str">
        <f t="shared" si="188"/>
        <v>web</v>
      </c>
      <c r="S2344" s="24">
        <f t="shared" si="189"/>
        <v>41897.702199074076</v>
      </c>
    </row>
    <row r="2345" spans="1:19" ht="140.4" x14ac:dyDescent="0.4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26">
        <f t="shared" si="186"/>
        <v>3</v>
      </c>
      <c r="P2345" s="3" t="s">
        <v>8272</v>
      </c>
      <c r="Q2345" s="3" t="str">
        <f t="shared" si="187"/>
        <v>technology</v>
      </c>
      <c r="R2345" s="3" t="str">
        <f t="shared" si="188"/>
        <v>web</v>
      </c>
      <c r="S2345" s="24">
        <f t="shared" si="189"/>
        <v>42327.825289351851</v>
      </c>
    </row>
    <row r="2346" spans="1:19" ht="140.4" x14ac:dyDescent="0.4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26">
        <f t="shared" si="186"/>
        <v>0.1</v>
      </c>
      <c r="P2346" s="3" t="s">
        <v>8272</v>
      </c>
      <c r="Q2346" s="3" t="str">
        <f t="shared" si="187"/>
        <v>technology</v>
      </c>
      <c r="R2346" s="3" t="str">
        <f t="shared" si="188"/>
        <v>web</v>
      </c>
      <c r="S2346" s="24">
        <f t="shared" si="189"/>
        <v>42515.727650462963</v>
      </c>
    </row>
    <row r="2347" spans="1:19" ht="117" x14ac:dyDescent="0.4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26">
        <f t="shared" si="186"/>
        <v>0</v>
      </c>
      <c r="P2347" s="3" t="s">
        <v>8272</v>
      </c>
      <c r="Q2347" s="3" t="str">
        <f t="shared" si="187"/>
        <v>technology</v>
      </c>
      <c r="R2347" s="3" t="str">
        <f t="shared" si="188"/>
        <v>web</v>
      </c>
      <c r="S2347" s="24">
        <f t="shared" si="189"/>
        <v>42060.001805555556</v>
      </c>
    </row>
    <row r="2348" spans="1:19" ht="117" x14ac:dyDescent="0.4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26">
        <f t="shared" si="186"/>
        <v>6.5000000000000002E-2</v>
      </c>
      <c r="P2348" s="3" t="s">
        <v>8272</v>
      </c>
      <c r="Q2348" s="3" t="str">
        <f t="shared" si="187"/>
        <v>technology</v>
      </c>
      <c r="R2348" s="3" t="str">
        <f t="shared" si="188"/>
        <v>web</v>
      </c>
      <c r="S2348" s="24">
        <f t="shared" si="189"/>
        <v>42615.79896990741</v>
      </c>
    </row>
    <row r="2349" spans="1:19" ht="93.6" x14ac:dyDescent="0.4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26">
        <f t="shared" si="186"/>
        <v>1.5</v>
      </c>
      <c r="P2349" s="3" t="s">
        <v>8272</v>
      </c>
      <c r="Q2349" s="3" t="str">
        <f t="shared" si="187"/>
        <v>technology</v>
      </c>
      <c r="R2349" s="3" t="str">
        <f t="shared" si="188"/>
        <v>web</v>
      </c>
      <c r="S2349" s="24">
        <f t="shared" si="189"/>
        <v>42577.607361111106</v>
      </c>
    </row>
    <row r="2350" spans="1:19" ht="117" x14ac:dyDescent="0.4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26">
        <f t="shared" si="186"/>
        <v>0.38571428571428573</v>
      </c>
      <c r="P2350" s="3" t="s">
        <v>8272</v>
      </c>
      <c r="Q2350" s="3" t="str">
        <f t="shared" si="187"/>
        <v>technology</v>
      </c>
      <c r="R2350" s="3" t="str">
        <f t="shared" si="188"/>
        <v>web</v>
      </c>
      <c r="S2350" s="24">
        <f t="shared" si="189"/>
        <v>42360.932152777779</v>
      </c>
    </row>
    <row r="2351" spans="1:19" ht="117" x14ac:dyDescent="0.4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26">
        <f t="shared" si="186"/>
        <v>0</v>
      </c>
      <c r="P2351" s="3" t="s">
        <v>8272</v>
      </c>
      <c r="Q2351" s="3" t="str">
        <f t="shared" si="187"/>
        <v>technology</v>
      </c>
      <c r="R2351" s="3" t="str">
        <f t="shared" si="188"/>
        <v>web</v>
      </c>
      <c r="S2351" s="24">
        <f t="shared" si="189"/>
        <v>42198.775787037041</v>
      </c>
    </row>
    <row r="2352" spans="1:19" ht="93.6" x14ac:dyDescent="0.4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26">
        <f t="shared" si="186"/>
        <v>0</v>
      </c>
      <c r="P2352" s="3" t="s">
        <v>8272</v>
      </c>
      <c r="Q2352" s="3" t="str">
        <f t="shared" si="187"/>
        <v>technology</v>
      </c>
      <c r="R2352" s="3" t="str">
        <f t="shared" si="188"/>
        <v>web</v>
      </c>
      <c r="S2352" s="24">
        <f t="shared" si="189"/>
        <v>42708.842245370368</v>
      </c>
    </row>
    <row r="2353" spans="1:19" ht="70.2" x14ac:dyDescent="0.4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26">
        <f t="shared" si="186"/>
        <v>0.5714285714285714</v>
      </c>
      <c r="P2353" s="3" t="s">
        <v>8272</v>
      </c>
      <c r="Q2353" s="3" t="str">
        <f t="shared" si="187"/>
        <v>technology</v>
      </c>
      <c r="R2353" s="3" t="str">
        <f t="shared" si="188"/>
        <v>web</v>
      </c>
      <c r="S2353" s="24">
        <f t="shared" si="189"/>
        <v>42094.101145833338</v>
      </c>
    </row>
    <row r="2354" spans="1:19" ht="117" x14ac:dyDescent="0.4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26">
        <f t="shared" si="186"/>
        <v>0</v>
      </c>
      <c r="P2354" s="3" t="s">
        <v>8272</v>
      </c>
      <c r="Q2354" s="3" t="str">
        <f t="shared" si="187"/>
        <v>technology</v>
      </c>
      <c r="R2354" s="3" t="str">
        <f t="shared" si="188"/>
        <v>web</v>
      </c>
      <c r="S2354" s="24">
        <f t="shared" si="189"/>
        <v>42101.633703703701</v>
      </c>
    </row>
    <row r="2355" spans="1:19" ht="117" x14ac:dyDescent="0.4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26">
        <f t="shared" si="186"/>
        <v>0</v>
      </c>
      <c r="P2355" s="3" t="s">
        <v>8272</v>
      </c>
      <c r="Q2355" s="3" t="str">
        <f t="shared" si="187"/>
        <v>technology</v>
      </c>
      <c r="R2355" s="3" t="str">
        <f t="shared" si="188"/>
        <v>web</v>
      </c>
      <c r="S2355" s="24">
        <f t="shared" si="189"/>
        <v>42103.676180555558</v>
      </c>
    </row>
    <row r="2356" spans="1:19" ht="93.6" x14ac:dyDescent="0.4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26">
        <f t="shared" si="186"/>
        <v>7.1428571428571425E-2</v>
      </c>
      <c r="P2356" s="3" t="s">
        <v>8272</v>
      </c>
      <c r="Q2356" s="3" t="str">
        <f t="shared" si="187"/>
        <v>technology</v>
      </c>
      <c r="R2356" s="3" t="str">
        <f t="shared" si="188"/>
        <v>web</v>
      </c>
      <c r="S2356" s="24">
        <f t="shared" si="189"/>
        <v>41954.722916666666</v>
      </c>
    </row>
    <row r="2357" spans="1:19" ht="117" x14ac:dyDescent="0.4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26">
        <f t="shared" si="186"/>
        <v>0.6875</v>
      </c>
      <c r="P2357" s="3" t="s">
        <v>8272</v>
      </c>
      <c r="Q2357" s="3" t="str">
        <f t="shared" si="187"/>
        <v>technology</v>
      </c>
      <c r="R2357" s="3" t="str">
        <f t="shared" si="188"/>
        <v>web</v>
      </c>
      <c r="S2357" s="24">
        <f t="shared" si="189"/>
        <v>42096.918240740742</v>
      </c>
    </row>
    <row r="2358" spans="1:19" ht="70.2" x14ac:dyDescent="0.4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26">
        <f t="shared" si="186"/>
        <v>0</v>
      </c>
      <c r="P2358" s="3" t="s">
        <v>8272</v>
      </c>
      <c r="Q2358" s="3" t="str">
        <f t="shared" si="187"/>
        <v>technology</v>
      </c>
      <c r="R2358" s="3" t="str">
        <f t="shared" si="188"/>
        <v>web</v>
      </c>
      <c r="S2358" s="24">
        <f t="shared" si="189"/>
        <v>42130.78361111111</v>
      </c>
    </row>
    <row r="2359" spans="1:19" ht="93.6" x14ac:dyDescent="0.4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26">
        <f t="shared" si="186"/>
        <v>0</v>
      </c>
      <c r="P2359" s="3" t="s">
        <v>8272</v>
      </c>
      <c r="Q2359" s="3" t="str">
        <f t="shared" si="187"/>
        <v>technology</v>
      </c>
      <c r="R2359" s="3" t="str">
        <f t="shared" si="188"/>
        <v>web</v>
      </c>
      <c r="S2359" s="24">
        <f t="shared" si="189"/>
        <v>42264.620115740741</v>
      </c>
    </row>
    <row r="2360" spans="1:19" ht="93.6" x14ac:dyDescent="0.4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26">
        <f t="shared" si="186"/>
        <v>0</v>
      </c>
      <c r="P2360" s="3" t="s">
        <v>8272</v>
      </c>
      <c r="Q2360" s="3" t="str">
        <f t="shared" si="187"/>
        <v>technology</v>
      </c>
      <c r="R2360" s="3" t="str">
        <f t="shared" si="188"/>
        <v>web</v>
      </c>
      <c r="S2360" s="24">
        <f t="shared" si="189"/>
        <v>41978.930972222224</v>
      </c>
    </row>
    <row r="2361" spans="1:19" ht="117" x14ac:dyDescent="0.4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26">
        <f t="shared" si="186"/>
        <v>14.680000000000001</v>
      </c>
      <c r="P2361" s="3" t="s">
        <v>8272</v>
      </c>
      <c r="Q2361" s="3" t="str">
        <f t="shared" si="187"/>
        <v>technology</v>
      </c>
      <c r="R2361" s="3" t="str">
        <f t="shared" si="188"/>
        <v>web</v>
      </c>
      <c r="S2361" s="24">
        <f t="shared" si="189"/>
        <v>42159.649583333332</v>
      </c>
    </row>
    <row r="2362" spans="1:19" ht="117" x14ac:dyDescent="0.4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26">
        <f t="shared" si="186"/>
        <v>0.04</v>
      </c>
      <c r="P2362" s="3" t="s">
        <v>8272</v>
      </c>
      <c r="Q2362" s="3" t="str">
        <f t="shared" si="187"/>
        <v>technology</v>
      </c>
      <c r="R2362" s="3" t="str">
        <f t="shared" si="188"/>
        <v>web</v>
      </c>
      <c r="S2362" s="24">
        <f t="shared" si="189"/>
        <v>42377.70694444445</v>
      </c>
    </row>
    <row r="2363" spans="1:19" ht="140.4" x14ac:dyDescent="0.4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26">
        <f t="shared" si="186"/>
        <v>0</v>
      </c>
      <c r="P2363" s="3" t="s">
        <v>8272</v>
      </c>
      <c r="Q2363" s="3" t="str">
        <f t="shared" si="187"/>
        <v>technology</v>
      </c>
      <c r="R2363" s="3" t="str">
        <f t="shared" si="188"/>
        <v>web</v>
      </c>
      <c r="S2363" s="24">
        <f t="shared" si="189"/>
        <v>42466.858888888892</v>
      </c>
    </row>
    <row r="2364" spans="1:19" ht="93.6" x14ac:dyDescent="0.4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26">
        <f t="shared" si="186"/>
        <v>28.571428571428569</v>
      </c>
      <c r="P2364" s="3" t="s">
        <v>8272</v>
      </c>
      <c r="Q2364" s="3" t="str">
        <f t="shared" si="187"/>
        <v>technology</v>
      </c>
      <c r="R2364" s="3" t="str">
        <f t="shared" si="188"/>
        <v>web</v>
      </c>
      <c r="S2364" s="24">
        <f t="shared" si="189"/>
        <v>41954.688310185185</v>
      </c>
    </row>
    <row r="2365" spans="1:19" ht="140.4" x14ac:dyDescent="0.4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26">
        <f t="shared" si="186"/>
        <v>0</v>
      </c>
      <c r="P2365" s="3" t="s">
        <v>8272</v>
      </c>
      <c r="Q2365" s="3" t="str">
        <f t="shared" si="187"/>
        <v>technology</v>
      </c>
      <c r="R2365" s="3" t="str">
        <f t="shared" si="188"/>
        <v>web</v>
      </c>
      <c r="S2365" s="24">
        <f t="shared" si="189"/>
        <v>42322.011574074073</v>
      </c>
    </row>
    <row r="2366" spans="1:19" ht="93.6" x14ac:dyDescent="0.4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26">
        <f t="shared" si="186"/>
        <v>0</v>
      </c>
      <c r="P2366" s="3" t="s">
        <v>8272</v>
      </c>
      <c r="Q2366" s="3" t="str">
        <f t="shared" si="187"/>
        <v>technology</v>
      </c>
      <c r="R2366" s="3" t="str">
        <f t="shared" si="188"/>
        <v>web</v>
      </c>
      <c r="S2366" s="24">
        <f t="shared" si="189"/>
        <v>42248.934675925921</v>
      </c>
    </row>
    <row r="2367" spans="1:19" ht="117" x14ac:dyDescent="0.4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26">
        <f t="shared" si="186"/>
        <v>0</v>
      </c>
      <c r="P2367" s="3" t="s">
        <v>8272</v>
      </c>
      <c r="Q2367" s="3" t="str">
        <f t="shared" si="187"/>
        <v>technology</v>
      </c>
      <c r="R2367" s="3" t="str">
        <f t="shared" si="188"/>
        <v>web</v>
      </c>
      <c r="S2367" s="24">
        <f t="shared" si="189"/>
        <v>42346.736400462964</v>
      </c>
    </row>
    <row r="2368" spans="1:19" ht="117" x14ac:dyDescent="0.4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26">
        <f t="shared" si="186"/>
        <v>10.52</v>
      </c>
      <c r="P2368" s="3" t="s">
        <v>8272</v>
      </c>
      <c r="Q2368" s="3" t="str">
        <f t="shared" si="187"/>
        <v>technology</v>
      </c>
      <c r="R2368" s="3" t="str">
        <f t="shared" si="188"/>
        <v>web</v>
      </c>
      <c r="S2368" s="24">
        <f t="shared" si="189"/>
        <v>42268.531631944439</v>
      </c>
    </row>
    <row r="2369" spans="1:19" ht="117" x14ac:dyDescent="0.4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26">
        <f t="shared" si="186"/>
        <v>1.34</v>
      </c>
      <c r="P2369" s="3" t="s">
        <v>8272</v>
      </c>
      <c r="Q2369" s="3" t="str">
        <f t="shared" si="187"/>
        <v>technology</v>
      </c>
      <c r="R2369" s="3" t="str">
        <f t="shared" si="188"/>
        <v>web</v>
      </c>
      <c r="S2369" s="24">
        <f t="shared" si="189"/>
        <v>42425.970092592594</v>
      </c>
    </row>
    <row r="2370" spans="1:19" ht="117" x14ac:dyDescent="0.4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26">
        <f t="shared" ref="N2370:N2433" si="191">E2370/D2370*100</f>
        <v>0.25</v>
      </c>
      <c r="P2370" s="3" t="s">
        <v>8272</v>
      </c>
      <c r="Q2370" s="3" t="str">
        <f t="shared" si="187"/>
        <v>technology</v>
      </c>
      <c r="R2370" s="3" t="str">
        <f t="shared" si="188"/>
        <v>web</v>
      </c>
      <c r="S2370" s="24">
        <f t="shared" si="189"/>
        <v>42063.721817129626</v>
      </c>
    </row>
    <row r="2371" spans="1:19" ht="140.4" x14ac:dyDescent="0.4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26">
        <f t="shared" si="191"/>
        <v>0</v>
      </c>
      <c r="P2371" s="3" t="s">
        <v>8272</v>
      </c>
      <c r="Q2371" s="3" t="str">
        <f t="shared" ref="Q2371:Q2434" si="192">LEFT(P:P,SEARCH("/",P:P,1)-1)</f>
        <v>technology</v>
      </c>
      <c r="R2371" s="3" t="str">
        <f t="shared" ref="R2371:R2434" si="193">RIGHT(P:P, LEN(P:P) - FIND("/", P:P))</f>
        <v>web</v>
      </c>
      <c r="S2371" s="24">
        <f t="shared" ref="S2371:S2434" si="194">(J2371/86400) +25569</f>
        <v>42380.812627314815</v>
      </c>
    </row>
    <row r="2372" spans="1:19" ht="117" x14ac:dyDescent="0.4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26">
        <f t="shared" si="191"/>
        <v>0.32800000000000001</v>
      </c>
      <c r="P2372" s="3" t="s">
        <v>8272</v>
      </c>
      <c r="Q2372" s="3" t="str">
        <f t="shared" si="192"/>
        <v>technology</v>
      </c>
      <c r="R2372" s="3" t="str">
        <f t="shared" si="193"/>
        <v>web</v>
      </c>
      <c r="S2372" s="24">
        <f t="shared" si="194"/>
        <v>41961.18913194444</v>
      </c>
    </row>
    <row r="2373" spans="1:19" ht="117" x14ac:dyDescent="0.4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26">
        <f t="shared" si="191"/>
        <v>0</v>
      </c>
      <c r="P2373" s="3" t="s">
        <v>8272</v>
      </c>
      <c r="Q2373" s="3" t="str">
        <f t="shared" si="192"/>
        <v>technology</v>
      </c>
      <c r="R2373" s="3" t="str">
        <f t="shared" si="193"/>
        <v>web</v>
      </c>
      <c r="S2373" s="24">
        <f t="shared" si="194"/>
        <v>42150.777731481481</v>
      </c>
    </row>
    <row r="2374" spans="1:19" ht="117" x14ac:dyDescent="0.4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26">
        <f t="shared" si="191"/>
        <v>3.2727272727272729</v>
      </c>
      <c r="P2374" s="3" t="s">
        <v>8272</v>
      </c>
      <c r="Q2374" s="3" t="str">
        <f t="shared" si="192"/>
        <v>technology</v>
      </c>
      <c r="R2374" s="3" t="str">
        <f t="shared" si="193"/>
        <v>web</v>
      </c>
      <c r="S2374" s="24">
        <f t="shared" si="194"/>
        <v>42088.069108796291</v>
      </c>
    </row>
    <row r="2375" spans="1:19" ht="70.2" x14ac:dyDescent="0.4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26">
        <f t="shared" si="191"/>
        <v>5.8823529411764705E-3</v>
      </c>
      <c r="P2375" s="3" t="s">
        <v>8272</v>
      </c>
      <c r="Q2375" s="3" t="str">
        <f t="shared" si="192"/>
        <v>technology</v>
      </c>
      <c r="R2375" s="3" t="str">
        <f t="shared" si="193"/>
        <v>web</v>
      </c>
      <c r="S2375" s="24">
        <f t="shared" si="194"/>
        <v>42215.662314814814</v>
      </c>
    </row>
    <row r="2376" spans="1:19" ht="117" x14ac:dyDescent="0.4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26">
        <f t="shared" si="191"/>
        <v>4.5454545454545456E-2</v>
      </c>
      <c r="P2376" s="3" t="s">
        <v>8272</v>
      </c>
      <c r="Q2376" s="3" t="str">
        <f t="shared" si="192"/>
        <v>technology</v>
      </c>
      <c r="R2376" s="3" t="str">
        <f t="shared" si="193"/>
        <v>web</v>
      </c>
      <c r="S2376" s="24">
        <f t="shared" si="194"/>
        <v>42017.843287037038</v>
      </c>
    </row>
    <row r="2377" spans="1:19" ht="117" x14ac:dyDescent="0.4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26">
        <f t="shared" si="191"/>
        <v>0</v>
      </c>
      <c r="P2377" s="3" t="s">
        <v>8272</v>
      </c>
      <c r="Q2377" s="3" t="str">
        <f t="shared" si="192"/>
        <v>technology</v>
      </c>
      <c r="R2377" s="3" t="str">
        <f t="shared" si="193"/>
        <v>web</v>
      </c>
      <c r="S2377" s="24">
        <f t="shared" si="194"/>
        <v>42592.836076388892</v>
      </c>
    </row>
    <row r="2378" spans="1:19" ht="93.6" x14ac:dyDescent="0.4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26">
        <f t="shared" si="191"/>
        <v>10.877666666666666</v>
      </c>
      <c r="P2378" s="3" t="s">
        <v>8272</v>
      </c>
      <c r="Q2378" s="3" t="str">
        <f t="shared" si="192"/>
        <v>technology</v>
      </c>
      <c r="R2378" s="3" t="str">
        <f t="shared" si="193"/>
        <v>web</v>
      </c>
      <c r="S2378" s="24">
        <f t="shared" si="194"/>
        <v>42318.925532407404</v>
      </c>
    </row>
    <row r="2379" spans="1:19" ht="117" x14ac:dyDescent="0.4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26">
        <f t="shared" si="191"/>
        <v>0</v>
      </c>
      <c r="P2379" s="3" t="s">
        <v>8272</v>
      </c>
      <c r="Q2379" s="3" t="str">
        <f t="shared" si="192"/>
        <v>technology</v>
      </c>
      <c r="R2379" s="3" t="str">
        <f t="shared" si="193"/>
        <v>web</v>
      </c>
      <c r="S2379" s="24">
        <f t="shared" si="194"/>
        <v>42669.870173611111</v>
      </c>
    </row>
    <row r="2380" spans="1:19" ht="93.6" x14ac:dyDescent="0.4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26">
        <f t="shared" si="191"/>
        <v>0</v>
      </c>
      <c r="P2380" s="3" t="s">
        <v>8272</v>
      </c>
      <c r="Q2380" s="3" t="str">
        <f t="shared" si="192"/>
        <v>technology</v>
      </c>
      <c r="R2380" s="3" t="str">
        <f t="shared" si="193"/>
        <v>web</v>
      </c>
      <c r="S2380" s="24">
        <f t="shared" si="194"/>
        <v>42213.013078703705</v>
      </c>
    </row>
    <row r="2381" spans="1:19" ht="93.6" x14ac:dyDescent="0.4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26">
        <f t="shared" si="191"/>
        <v>0</v>
      </c>
      <c r="P2381" s="3" t="s">
        <v>8272</v>
      </c>
      <c r="Q2381" s="3" t="str">
        <f t="shared" si="192"/>
        <v>technology</v>
      </c>
      <c r="R2381" s="3" t="str">
        <f t="shared" si="193"/>
        <v>web</v>
      </c>
      <c r="S2381" s="24">
        <f t="shared" si="194"/>
        <v>42237.016388888893</v>
      </c>
    </row>
    <row r="2382" spans="1:19" ht="117" x14ac:dyDescent="0.4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26">
        <f t="shared" si="191"/>
        <v>0.36666666666666664</v>
      </c>
      <c r="P2382" s="3" t="s">
        <v>8272</v>
      </c>
      <c r="Q2382" s="3" t="str">
        <f t="shared" si="192"/>
        <v>technology</v>
      </c>
      <c r="R2382" s="3" t="str">
        <f t="shared" si="193"/>
        <v>web</v>
      </c>
      <c r="S2382" s="24">
        <f t="shared" si="194"/>
        <v>42248.793310185181</v>
      </c>
    </row>
    <row r="2383" spans="1:19" ht="93.6" x14ac:dyDescent="0.4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26">
        <f t="shared" si="191"/>
        <v>1.8193398957730169</v>
      </c>
      <c r="P2383" s="3" t="s">
        <v>8272</v>
      </c>
      <c r="Q2383" s="3" t="str">
        <f t="shared" si="192"/>
        <v>technology</v>
      </c>
      <c r="R2383" s="3" t="str">
        <f t="shared" si="193"/>
        <v>web</v>
      </c>
      <c r="S2383" s="24">
        <f t="shared" si="194"/>
        <v>42074.935740740737</v>
      </c>
    </row>
    <row r="2384" spans="1:19" ht="117" x14ac:dyDescent="0.4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26">
        <f t="shared" si="191"/>
        <v>2.5</v>
      </c>
      <c r="P2384" s="3" t="s">
        <v>8272</v>
      </c>
      <c r="Q2384" s="3" t="str">
        <f t="shared" si="192"/>
        <v>technology</v>
      </c>
      <c r="R2384" s="3" t="str">
        <f t="shared" si="193"/>
        <v>web</v>
      </c>
      <c r="S2384" s="24">
        <f t="shared" si="194"/>
        <v>42195.187534722223</v>
      </c>
    </row>
    <row r="2385" spans="1:19" ht="117" x14ac:dyDescent="0.4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26">
        <f t="shared" si="191"/>
        <v>4.3499999999999996</v>
      </c>
      <c r="P2385" s="3" t="s">
        <v>8272</v>
      </c>
      <c r="Q2385" s="3" t="str">
        <f t="shared" si="192"/>
        <v>technology</v>
      </c>
      <c r="R2385" s="3" t="str">
        <f t="shared" si="193"/>
        <v>web</v>
      </c>
      <c r="S2385" s="24">
        <f t="shared" si="194"/>
        <v>42027.056793981479</v>
      </c>
    </row>
    <row r="2386" spans="1:19" ht="117" x14ac:dyDescent="0.4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26">
        <f t="shared" si="191"/>
        <v>0.8</v>
      </c>
      <c r="P2386" s="3" t="s">
        <v>8272</v>
      </c>
      <c r="Q2386" s="3" t="str">
        <f t="shared" si="192"/>
        <v>technology</v>
      </c>
      <c r="R2386" s="3" t="str">
        <f t="shared" si="193"/>
        <v>web</v>
      </c>
      <c r="S2386" s="24">
        <f t="shared" si="194"/>
        <v>41927.067627314813</v>
      </c>
    </row>
    <row r="2387" spans="1:19" ht="117" x14ac:dyDescent="0.4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26">
        <f t="shared" si="191"/>
        <v>1.2123076923076923</v>
      </c>
      <c r="P2387" s="3" t="s">
        <v>8272</v>
      </c>
      <c r="Q2387" s="3" t="str">
        <f t="shared" si="192"/>
        <v>technology</v>
      </c>
      <c r="R2387" s="3" t="str">
        <f t="shared" si="193"/>
        <v>web</v>
      </c>
      <c r="S2387" s="24">
        <f t="shared" si="194"/>
        <v>42191.70175925926</v>
      </c>
    </row>
    <row r="2388" spans="1:19" ht="117" x14ac:dyDescent="0.4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26">
        <f t="shared" si="191"/>
        <v>0</v>
      </c>
      <c r="P2388" s="3" t="s">
        <v>8272</v>
      </c>
      <c r="Q2388" s="3" t="str">
        <f t="shared" si="192"/>
        <v>technology</v>
      </c>
      <c r="R2388" s="3" t="str">
        <f t="shared" si="193"/>
        <v>web</v>
      </c>
      <c r="S2388" s="24">
        <f t="shared" si="194"/>
        <v>41954.838240740741</v>
      </c>
    </row>
    <row r="2389" spans="1:19" ht="140.4" x14ac:dyDescent="0.4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26">
        <f t="shared" si="191"/>
        <v>0.68399999999999994</v>
      </c>
      <c r="P2389" s="3" t="s">
        <v>8272</v>
      </c>
      <c r="Q2389" s="3" t="str">
        <f t="shared" si="192"/>
        <v>technology</v>
      </c>
      <c r="R2389" s="3" t="str">
        <f t="shared" si="193"/>
        <v>web</v>
      </c>
      <c r="S2389" s="24">
        <f t="shared" si="194"/>
        <v>42528.626620370371</v>
      </c>
    </row>
    <row r="2390" spans="1:19" ht="117" x14ac:dyDescent="0.4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26">
        <f t="shared" si="191"/>
        <v>1.2513513513513512</v>
      </c>
      <c r="P2390" s="3" t="s">
        <v>8272</v>
      </c>
      <c r="Q2390" s="3" t="str">
        <f t="shared" si="192"/>
        <v>technology</v>
      </c>
      <c r="R2390" s="3" t="str">
        <f t="shared" si="193"/>
        <v>web</v>
      </c>
      <c r="S2390" s="24">
        <f t="shared" si="194"/>
        <v>41989.853692129633</v>
      </c>
    </row>
    <row r="2391" spans="1:19" ht="117" x14ac:dyDescent="0.4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26">
        <f t="shared" si="191"/>
        <v>0.1875</v>
      </c>
      <c r="P2391" s="3" t="s">
        <v>8272</v>
      </c>
      <c r="Q2391" s="3" t="str">
        <f t="shared" si="192"/>
        <v>technology</v>
      </c>
      <c r="R2391" s="3" t="str">
        <f t="shared" si="193"/>
        <v>web</v>
      </c>
      <c r="S2391" s="24">
        <f t="shared" si="194"/>
        <v>42179.653379629628</v>
      </c>
    </row>
    <row r="2392" spans="1:19" ht="140.4" x14ac:dyDescent="0.4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26">
        <f t="shared" si="191"/>
        <v>0</v>
      </c>
      <c r="P2392" s="3" t="s">
        <v>8272</v>
      </c>
      <c r="Q2392" s="3" t="str">
        <f t="shared" si="192"/>
        <v>technology</v>
      </c>
      <c r="R2392" s="3" t="str">
        <f t="shared" si="193"/>
        <v>web</v>
      </c>
      <c r="S2392" s="24">
        <f t="shared" si="194"/>
        <v>41968.262314814812</v>
      </c>
    </row>
    <row r="2393" spans="1:19" ht="70.2" x14ac:dyDescent="0.4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26">
        <f t="shared" si="191"/>
        <v>0.125</v>
      </c>
      <c r="P2393" s="3" t="s">
        <v>8272</v>
      </c>
      <c r="Q2393" s="3" t="str">
        <f t="shared" si="192"/>
        <v>technology</v>
      </c>
      <c r="R2393" s="3" t="str">
        <f t="shared" si="193"/>
        <v>web</v>
      </c>
      <c r="S2393" s="24">
        <f t="shared" si="194"/>
        <v>42064.794490740736</v>
      </c>
    </row>
    <row r="2394" spans="1:19" ht="117" x14ac:dyDescent="0.4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26">
        <f t="shared" si="191"/>
        <v>0</v>
      </c>
      <c r="P2394" s="3" t="s">
        <v>8272</v>
      </c>
      <c r="Q2394" s="3" t="str">
        <f t="shared" si="192"/>
        <v>technology</v>
      </c>
      <c r="R2394" s="3" t="str">
        <f t="shared" si="193"/>
        <v>web</v>
      </c>
      <c r="S2394" s="24">
        <f t="shared" si="194"/>
        <v>42276.120636574073</v>
      </c>
    </row>
    <row r="2395" spans="1:19" ht="117" x14ac:dyDescent="0.4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26">
        <f t="shared" si="191"/>
        <v>0.05</v>
      </c>
      <c r="P2395" s="3" t="s">
        <v>8272</v>
      </c>
      <c r="Q2395" s="3" t="str">
        <f t="shared" si="192"/>
        <v>technology</v>
      </c>
      <c r="R2395" s="3" t="str">
        <f t="shared" si="193"/>
        <v>web</v>
      </c>
      <c r="S2395" s="24">
        <f t="shared" si="194"/>
        <v>42194.648344907408</v>
      </c>
    </row>
    <row r="2396" spans="1:19" ht="117" x14ac:dyDescent="0.4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26">
        <f t="shared" si="191"/>
        <v>0.06</v>
      </c>
      <c r="P2396" s="3" t="s">
        <v>8272</v>
      </c>
      <c r="Q2396" s="3" t="str">
        <f t="shared" si="192"/>
        <v>technology</v>
      </c>
      <c r="R2396" s="3" t="str">
        <f t="shared" si="193"/>
        <v>web</v>
      </c>
      <c r="S2396" s="24">
        <f t="shared" si="194"/>
        <v>42031.362187499995</v>
      </c>
    </row>
    <row r="2397" spans="1:19" ht="117" x14ac:dyDescent="0.4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26">
        <f t="shared" si="191"/>
        <v>0</v>
      </c>
      <c r="P2397" s="3" t="s">
        <v>8272</v>
      </c>
      <c r="Q2397" s="3" t="str">
        <f t="shared" si="192"/>
        <v>technology</v>
      </c>
      <c r="R2397" s="3" t="str">
        <f t="shared" si="193"/>
        <v>web</v>
      </c>
      <c r="S2397" s="24">
        <f t="shared" si="194"/>
        <v>42717.121377314819</v>
      </c>
    </row>
    <row r="2398" spans="1:19" ht="117" x14ac:dyDescent="0.4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26">
        <f t="shared" si="191"/>
        <v>0.2</v>
      </c>
      <c r="P2398" s="3" t="s">
        <v>8272</v>
      </c>
      <c r="Q2398" s="3" t="str">
        <f t="shared" si="192"/>
        <v>technology</v>
      </c>
      <c r="R2398" s="3" t="str">
        <f t="shared" si="193"/>
        <v>web</v>
      </c>
      <c r="S2398" s="24">
        <f t="shared" si="194"/>
        <v>42262.849050925928</v>
      </c>
    </row>
    <row r="2399" spans="1:19" ht="140.4" x14ac:dyDescent="0.4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26">
        <f t="shared" si="191"/>
        <v>0</v>
      </c>
      <c r="P2399" s="3" t="s">
        <v>8272</v>
      </c>
      <c r="Q2399" s="3" t="str">
        <f t="shared" si="192"/>
        <v>technology</v>
      </c>
      <c r="R2399" s="3" t="str">
        <f t="shared" si="193"/>
        <v>web</v>
      </c>
      <c r="S2399" s="24">
        <f t="shared" si="194"/>
        <v>41976.88490740741</v>
      </c>
    </row>
    <row r="2400" spans="1:19" ht="117" x14ac:dyDescent="0.4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26">
        <f t="shared" si="191"/>
        <v>0</v>
      </c>
      <c r="P2400" s="3" t="s">
        <v>8272</v>
      </c>
      <c r="Q2400" s="3" t="str">
        <f t="shared" si="192"/>
        <v>technology</v>
      </c>
      <c r="R2400" s="3" t="str">
        <f t="shared" si="193"/>
        <v>web</v>
      </c>
      <c r="S2400" s="24">
        <f t="shared" si="194"/>
        <v>42157.916481481487</v>
      </c>
    </row>
    <row r="2401" spans="1:19" ht="117" x14ac:dyDescent="0.4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26">
        <f t="shared" si="191"/>
        <v>0</v>
      </c>
      <c r="P2401" s="3" t="s">
        <v>8272</v>
      </c>
      <c r="Q2401" s="3" t="str">
        <f t="shared" si="192"/>
        <v>technology</v>
      </c>
      <c r="R2401" s="3" t="str">
        <f t="shared" si="193"/>
        <v>web</v>
      </c>
      <c r="S2401" s="24">
        <f t="shared" si="194"/>
        <v>41956.853078703702</v>
      </c>
    </row>
    <row r="2402" spans="1:19" ht="117" x14ac:dyDescent="0.4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26">
        <f t="shared" si="191"/>
        <v>0</v>
      </c>
      <c r="P2402" s="3" t="s">
        <v>8272</v>
      </c>
      <c r="Q2402" s="3" t="str">
        <f t="shared" si="192"/>
        <v>technology</v>
      </c>
      <c r="R2402" s="3" t="str">
        <f t="shared" si="193"/>
        <v>web</v>
      </c>
      <c r="S2402" s="24">
        <f t="shared" si="194"/>
        <v>42444.268101851849</v>
      </c>
    </row>
    <row r="2403" spans="1:19" ht="117" x14ac:dyDescent="0.4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26">
        <f t="shared" si="191"/>
        <v>0.71785714285714286</v>
      </c>
      <c r="P2403" s="3" t="s">
        <v>8284</v>
      </c>
      <c r="Q2403" s="3" t="str">
        <f t="shared" si="192"/>
        <v>food</v>
      </c>
      <c r="R2403" s="3" t="str">
        <f t="shared" si="193"/>
        <v>food trucks</v>
      </c>
      <c r="S2403" s="24">
        <f t="shared" si="194"/>
        <v>42374.822870370372</v>
      </c>
    </row>
    <row r="2404" spans="1:19" ht="46.8" x14ac:dyDescent="0.4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26">
        <f t="shared" si="191"/>
        <v>0.43333333333333329</v>
      </c>
      <c r="P2404" s="3" t="s">
        <v>8284</v>
      </c>
      <c r="Q2404" s="3" t="str">
        <f t="shared" si="192"/>
        <v>food</v>
      </c>
      <c r="R2404" s="3" t="str">
        <f t="shared" si="193"/>
        <v>food trucks</v>
      </c>
      <c r="S2404" s="24">
        <f t="shared" si="194"/>
        <v>42107.679756944446</v>
      </c>
    </row>
    <row r="2405" spans="1:19" ht="117" x14ac:dyDescent="0.4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26">
        <f t="shared" si="191"/>
        <v>16.833333333333332</v>
      </c>
      <c r="P2405" s="3" t="s">
        <v>8284</v>
      </c>
      <c r="Q2405" s="3" t="str">
        <f t="shared" si="192"/>
        <v>food</v>
      </c>
      <c r="R2405" s="3" t="str">
        <f t="shared" si="193"/>
        <v>food trucks</v>
      </c>
      <c r="S2405" s="24">
        <f t="shared" si="194"/>
        <v>42399.882615740746</v>
      </c>
    </row>
    <row r="2406" spans="1:19" ht="140.4" x14ac:dyDescent="0.4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26">
        <f t="shared" si="191"/>
        <v>0</v>
      </c>
      <c r="P2406" s="3" t="s">
        <v>8284</v>
      </c>
      <c r="Q2406" s="3" t="str">
        <f t="shared" si="192"/>
        <v>food</v>
      </c>
      <c r="R2406" s="3" t="str">
        <f t="shared" si="193"/>
        <v>food trucks</v>
      </c>
      <c r="S2406" s="24">
        <f t="shared" si="194"/>
        <v>42342.03943287037</v>
      </c>
    </row>
    <row r="2407" spans="1:19" ht="93.6" x14ac:dyDescent="0.4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26">
        <f t="shared" si="191"/>
        <v>22.52</v>
      </c>
      <c r="P2407" s="3" t="s">
        <v>8284</v>
      </c>
      <c r="Q2407" s="3" t="str">
        <f t="shared" si="192"/>
        <v>food</v>
      </c>
      <c r="R2407" s="3" t="str">
        <f t="shared" si="193"/>
        <v>food trucks</v>
      </c>
      <c r="S2407" s="24">
        <f t="shared" si="194"/>
        <v>42595.585358796292</v>
      </c>
    </row>
    <row r="2408" spans="1:19" ht="117" x14ac:dyDescent="0.4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26">
        <f t="shared" si="191"/>
        <v>41.384615384615387</v>
      </c>
      <c r="P2408" s="3" t="s">
        <v>8284</v>
      </c>
      <c r="Q2408" s="3" t="str">
        <f t="shared" si="192"/>
        <v>food</v>
      </c>
      <c r="R2408" s="3" t="str">
        <f t="shared" si="193"/>
        <v>food trucks</v>
      </c>
      <c r="S2408" s="24">
        <f t="shared" si="194"/>
        <v>41983.110995370371</v>
      </c>
    </row>
    <row r="2409" spans="1:19" ht="140.4" x14ac:dyDescent="0.4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26">
        <f t="shared" si="191"/>
        <v>25.259090909090908</v>
      </c>
      <c r="P2409" s="3" t="s">
        <v>8284</v>
      </c>
      <c r="Q2409" s="3" t="str">
        <f t="shared" si="192"/>
        <v>food</v>
      </c>
      <c r="R2409" s="3" t="str">
        <f t="shared" si="193"/>
        <v>food trucks</v>
      </c>
      <c r="S2409" s="24">
        <f t="shared" si="194"/>
        <v>42082.575555555552</v>
      </c>
    </row>
    <row r="2410" spans="1:19" ht="93.6" x14ac:dyDescent="0.4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26">
        <f t="shared" si="191"/>
        <v>0.2</v>
      </c>
      <c r="P2410" s="3" t="s">
        <v>8284</v>
      </c>
      <c r="Q2410" s="3" t="str">
        <f t="shared" si="192"/>
        <v>food</v>
      </c>
      <c r="R2410" s="3" t="str">
        <f t="shared" si="193"/>
        <v>food trucks</v>
      </c>
      <c r="S2410" s="24">
        <f t="shared" si="194"/>
        <v>41919.140706018516</v>
      </c>
    </row>
    <row r="2411" spans="1:19" ht="93.6" x14ac:dyDescent="0.4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26">
        <f t="shared" si="191"/>
        <v>1.8399999999999999</v>
      </c>
      <c r="P2411" s="3" t="s">
        <v>8284</v>
      </c>
      <c r="Q2411" s="3" t="str">
        <f t="shared" si="192"/>
        <v>food</v>
      </c>
      <c r="R2411" s="3" t="str">
        <f t="shared" si="193"/>
        <v>food trucks</v>
      </c>
      <c r="S2411" s="24">
        <f t="shared" si="194"/>
        <v>42204.875868055555</v>
      </c>
    </row>
    <row r="2412" spans="1:19" ht="140.4" x14ac:dyDescent="0.4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26">
        <f t="shared" si="191"/>
        <v>0</v>
      </c>
      <c r="P2412" s="3" t="s">
        <v>8284</v>
      </c>
      <c r="Q2412" s="3" t="str">
        <f t="shared" si="192"/>
        <v>food</v>
      </c>
      <c r="R2412" s="3" t="str">
        <f t="shared" si="193"/>
        <v>food trucks</v>
      </c>
      <c r="S2412" s="24">
        <f t="shared" si="194"/>
        <v>42224.408275462964</v>
      </c>
    </row>
    <row r="2413" spans="1:19" ht="140.4" x14ac:dyDescent="0.4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26">
        <f t="shared" si="191"/>
        <v>0.60399999999999998</v>
      </c>
      <c r="P2413" s="3" t="s">
        <v>8284</v>
      </c>
      <c r="Q2413" s="3" t="str">
        <f t="shared" si="192"/>
        <v>food</v>
      </c>
      <c r="R2413" s="3" t="str">
        <f t="shared" si="193"/>
        <v>food trucks</v>
      </c>
      <c r="S2413" s="24">
        <f t="shared" si="194"/>
        <v>42211.732430555552</v>
      </c>
    </row>
    <row r="2414" spans="1:19" ht="117" x14ac:dyDescent="0.4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26">
        <f t="shared" si="191"/>
        <v>0</v>
      </c>
      <c r="P2414" s="3" t="s">
        <v>8284</v>
      </c>
      <c r="Q2414" s="3" t="str">
        <f t="shared" si="192"/>
        <v>food</v>
      </c>
      <c r="R2414" s="3" t="str">
        <f t="shared" si="193"/>
        <v>food trucks</v>
      </c>
      <c r="S2414" s="24">
        <f t="shared" si="194"/>
        <v>42655.736956018518</v>
      </c>
    </row>
    <row r="2415" spans="1:19" ht="117" x14ac:dyDescent="0.4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26">
        <f t="shared" si="191"/>
        <v>0.83333333333333337</v>
      </c>
      <c r="P2415" s="3" t="s">
        <v>8284</v>
      </c>
      <c r="Q2415" s="3" t="str">
        <f t="shared" si="192"/>
        <v>food</v>
      </c>
      <c r="R2415" s="3" t="str">
        <f t="shared" si="193"/>
        <v>food trucks</v>
      </c>
      <c r="S2415" s="24">
        <f t="shared" si="194"/>
        <v>41760.10974537037</v>
      </c>
    </row>
    <row r="2416" spans="1:19" ht="117" x14ac:dyDescent="0.4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26">
        <f t="shared" si="191"/>
        <v>3.0666666666666664</v>
      </c>
      <c r="P2416" s="3" t="s">
        <v>8284</v>
      </c>
      <c r="Q2416" s="3" t="str">
        <f t="shared" si="192"/>
        <v>food</v>
      </c>
      <c r="R2416" s="3" t="str">
        <f t="shared" si="193"/>
        <v>food trucks</v>
      </c>
      <c r="S2416" s="24">
        <f t="shared" si="194"/>
        <v>42198.695138888885</v>
      </c>
    </row>
    <row r="2417" spans="1:19" ht="93.6" x14ac:dyDescent="0.4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26">
        <f t="shared" si="191"/>
        <v>0.55833333333333335</v>
      </c>
      <c r="P2417" s="3" t="s">
        <v>8284</v>
      </c>
      <c r="Q2417" s="3" t="str">
        <f t="shared" si="192"/>
        <v>food</v>
      </c>
      <c r="R2417" s="3" t="str">
        <f t="shared" si="193"/>
        <v>food trucks</v>
      </c>
      <c r="S2417" s="24">
        <f t="shared" si="194"/>
        <v>42536.862800925926</v>
      </c>
    </row>
    <row r="2418" spans="1:19" ht="117" x14ac:dyDescent="0.4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26">
        <f t="shared" si="191"/>
        <v>2.5000000000000001E-2</v>
      </c>
      <c r="P2418" s="3" t="s">
        <v>8284</v>
      </c>
      <c r="Q2418" s="3" t="str">
        <f t="shared" si="192"/>
        <v>food</v>
      </c>
      <c r="R2418" s="3" t="str">
        <f t="shared" si="193"/>
        <v>food trucks</v>
      </c>
      <c r="S2418" s="24">
        <f t="shared" si="194"/>
        <v>42019.737766203703</v>
      </c>
    </row>
    <row r="2419" spans="1:19" ht="117" x14ac:dyDescent="0.4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26">
        <f t="shared" si="191"/>
        <v>0</v>
      </c>
      <c r="P2419" s="3" t="s">
        <v>8284</v>
      </c>
      <c r="Q2419" s="3" t="str">
        <f t="shared" si="192"/>
        <v>food</v>
      </c>
      <c r="R2419" s="3" t="str">
        <f t="shared" si="193"/>
        <v>food trucks</v>
      </c>
      <c r="S2419" s="24">
        <f t="shared" si="194"/>
        <v>41831.884108796294</v>
      </c>
    </row>
    <row r="2420" spans="1:19" ht="46.8" x14ac:dyDescent="0.4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26">
        <f t="shared" si="191"/>
        <v>0.02</v>
      </c>
      <c r="P2420" s="3" t="s">
        <v>8284</v>
      </c>
      <c r="Q2420" s="3" t="str">
        <f t="shared" si="192"/>
        <v>food</v>
      </c>
      <c r="R2420" s="3" t="str">
        <f t="shared" si="193"/>
        <v>food trucks</v>
      </c>
      <c r="S2420" s="24">
        <f t="shared" si="194"/>
        <v>42027.856990740736</v>
      </c>
    </row>
    <row r="2421" spans="1:19" ht="140.4" x14ac:dyDescent="0.4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26">
        <f t="shared" si="191"/>
        <v>0</v>
      </c>
      <c r="P2421" s="3" t="s">
        <v>8284</v>
      </c>
      <c r="Q2421" s="3" t="str">
        <f t="shared" si="192"/>
        <v>food</v>
      </c>
      <c r="R2421" s="3" t="str">
        <f t="shared" si="193"/>
        <v>food trucks</v>
      </c>
      <c r="S2421" s="24">
        <f t="shared" si="194"/>
        <v>41993.738298611112</v>
      </c>
    </row>
    <row r="2422" spans="1:19" ht="117" x14ac:dyDescent="0.4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26">
        <f t="shared" si="191"/>
        <v>14.825133372851216</v>
      </c>
      <c r="P2422" s="3" t="s">
        <v>8284</v>
      </c>
      <c r="Q2422" s="3" t="str">
        <f t="shared" si="192"/>
        <v>food</v>
      </c>
      <c r="R2422" s="3" t="str">
        <f t="shared" si="193"/>
        <v>food trucks</v>
      </c>
      <c r="S2422" s="24">
        <f t="shared" si="194"/>
        <v>41893.028877314813</v>
      </c>
    </row>
    <row r="2423" spans="1:19" ht="46.8" x14ac:dyDescent="0.4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26">
        <f t="shared" si="191"/>
        <v>1.6666666666666666E-2</v>
      </c>
      <c r="P2423" s="3" t="s">
        <v>8284</v>
      </c>
      <c r="Q2423" s="3" t="str">
        <f t="shared" si="192"/>
        <v>food</v>
      </c>
      <c r="R2423" s="3" t="str">
        <f t="shared" si="193"/>
        <v>food trucks</v>
      </c>
      <c r="S2423" s="24">
        <f t="shared" si="194"/>
        <v>42026.687453703707</v>
      </c>
    </row>
    <row r="2424" spans="1:19" ht="70.2" x14ac:dyDescent="0.4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26">
        <f t="shared" si="191"/>
        <v>0.2</v>
      </c>
      <c r="P2424" s="3" t="s">
        <v>8284</v>
      </c>
      <c r="Q2424" s="3" t="str">
        <f t="shared" si="192"/>
        <v>food</v>
      </c>
      <c r="R2424" s="3" t="str">
        <f t="shared" si="193"/>
        <v>food trucks</v>
      </c>
      <c r="S2424" s="24">
        <f t="shared" si="194"/>
        <v>42044.724953703699</v>
      </c>
    </row>
    <row r="2425" spans="1:19" ht="117" x14ac:dyDescent="0.4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26">
        <f t="shared" si="191"/>
        <v>1.3333333333333334E-2</v>
      </c>
      <c r="P2425" s="3" t="s">
        <v>8284</v>
      </c>
      <c r="Q2425" s="3" t="str">
        <f t="shared" si="192"/>
        <v>food</v>
      </c>
      <c r="R2425" s="3" t="str">
        <f t="shared" si="193"/>
        <v>food trucks</v>
      </c>
      <c r="S2425" s="24">
        <f t="shared" si="194"/>
        <v>41974.704745370371</v>
      </c>
    </row>
    <row r="2426" spans="1:19" ht="70.2" x14ac:dyDescent="0.4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26">
        <f t="shared" si="191"/>
        <v>1.24</v>
      </c>
      <c r="P2426" s="3" t="s">
        <v>8284</v>
      </c>
      <c r="Q2426" s="3" t="str">
        <f t="shared" si="192"/>
        <v>food</v>
      </c>
      <c r="R2426" s="3" t="str">
        <f t="shared" si="193"/>
        <v>food trucks</v>
      </c>
      <c r="S2426" s="24">
        <f t="shared" si="194"/>
        <v>41909.892453703702</v>
      </c>
    </row>
    <row r="2427" spans="1:19" ht="117" x14ac:dyDescent="0.4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26">
        <f t="shared" si="191"/>
        <v>2.8571428571428574E-2</v>
      </c>
      <c r="P2427" s="3" t="s">
        <v>8284</v>
      </c>
      <c r="Q2427" s="3" t="str">
        <f t="shared" si="192"/>
        <v>food</v>
      </c>
      <c r="R2427" s="3" t="str">
        <f t="shared" si="193"/>
        <v>food trucks</v>
      </c>
      <c r="S2427" s="24">
        <f t="shared" si="194"/>
        <v>42502.913761574076</v>
      </c>
    </row>
    <row r="2428" spans="1:19" ht="117" x14ac:dyDescent="0.4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26">
        <f t="shared" si="191"/>
        <v>0</v>
      </c>
      <c r="P2428" s="3" t="s">
        <v>8284</v>
      </c>
      <c r="Q2428" s="3" t="str">
        <f t="shared" si="192"/>
        <v>food</v>
      </c>
      <c r="R2428" s="3" t="str">
        <f t="shared" si="193"/>
        <v>food trucks</v>
      </c>
      <c r="S2428" s="24">
        <f t="shared" si="194"/>
        <v>42164.170046296298</v>
      </c>
    </row>
    <row r="2429" spans="1:19" ht="70.2" x14ac:dyDescent="0.4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26">
        <f t="shared" si="191"/>
        <v>2E-3</v>
      </c>
      <c r="P2429" s="3" t="s">
        <v>8284</v>
      </c>
      <c r="Q2429" s="3" t="str">
        <f t="shared" si="192"/>
        <v>food</v>
      </c>
      <c r="R2429" s="3" t="str">
        <f t="shared" si="193"/>
        <v>food trucks</v>
      </c>
      <c r="S2429" s="24">
        <f t="shared" si="194"/>
        <v>42412.318668981483</v>
      </c>
    </row>
    <row r="2430" spans="1:19" ht="70.2" x14ac:dyDescent="0.4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26">
        <f t="shared" si="191"/>
        <v>2.8571428571428571E-3</v>
      </c>
      <c r="P2430" s="3" t="s">
        <v>8284</v>
      </c>
      <c r="Q2430" s="3" t="str">
        <f t="shared" si="192"/>
        <v>food</v>
      </c>
      <c r="R2430" s="3" t="str">
        <f t="shared" si="193"/>
        <v>food trucks</v>
      </c>
      <c r="S2430" s="24">
        <f t="shared" si="194"/>
        <v>42045.784155092595</v>
      </c>
    </row>
    <row r="2431" spans="1:19" ht="117" x14ac:dyDescent="0.4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26">
        <f t="shared" si="191"/>
        <v>1.4321428571428572</v>
      </c>
      <c r="P2431" s="3" t="s">
        <v>8284</v>
      </c>
      <c r="Q2431" s="3" t="str">
        <f t="shared" si="192"/>
        <v>food</v>
      </c>
      <c r="R2431" s="3" t="str">
        <f t="shared" si="193"/>
        <v>food trucks</v>
      </c>
      <c r="S2431" s="24">
        <f t="shared" si="194"/>
        <v>42734.879236111112</v>
      </c>
    </row>
    <row r="2432" spans="1:19" ht="117" x14ac:dyDescent="0.4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26">
        <f t="shared" si="191"/>
        <v>0.70000000000000007</v>
      </c>
      <c r="P2432" s="3" t="s">
        <v>8284</v>
      </c>
      <c r="Q2432" s="3" t="str">
        <f t="shared" si="192"/>
        <v>food</v>
      </c>
      <c r="R2432" s="3" t="str">
        <f t="shared" si="193"/>
        <v>food trucks</v>
      </c>
      <c r="S2432" s="24">
        <f t="shared" si="194"/>
        <v>42382.130833333329</v>
      </c>
    </row>
    <row r="2433" spans="1:19" ht="70.2" x14ac:dyDescent="0.4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26">
        <f t="shared" si="191"/>
        <v>2E-3</v>
      </c>
      <c r="P2433" s="3" t="s">
        <v>8284</v>
      </c>
      <c r="Q2433" s="3" t="str">
        <f t="shared" si="192"/>
        <v>food</v>
      </c>
      <c r="R2433" s="3" t="str">
        <f t="shared" si="193"/>
        <v>food trucks</v>
      </c>
      <c r="S2433" s="24">
        <f t="shared" si="194"/>
        <v>42489.099687499998</v>
      </c>
    </row>
    <row r="2434" spans="1:19" ht="93.6" x14ac:dyDescent="0.4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26">
        <f t="shared" ref="N2434:N2497" si="195">E2434/D2434*100</f>
        <v>1.4285714285714287E-2</v>
      </c>
      <c r="P2434" s="3" t="s">
        <v>8284</v>
      </c>
      <c r="Q2434" s="3" t="str">
        <f t="shared" si="192"/>
        <v>food</v>
      </c>
      <c r="R2434" s="3" t="str">
        <f t="shared" si="193"/>
        <v>food trucks</v>
      </c>
      <c r="S2434" s="24">
        <f t="shared" si="194"/>
        <v>42041.218715277777</v>
      </c>
    </row>
    <row r="2435" spans="1:19" ht="117" x14ac:dyDescent="0.4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26">
        <f t="shared" si="195"/>
        <v>0</v>
      </c>
      <c r="P2435" s="3" t="s">
        <v>8284</v>
      </c>
      <c r="Q2435" s="3" t="str">
        <f t="shared" ref="Q2435:Q2498" si="196">LEFT(P:P,SEARCH("/",P:P,1)-1)</f>
        <v>food</v>
      </c>
      <c r="R2435" s="3" t="str">
        <f t="shared" ref="R2435:R2498" si="197">RIGHT(P:P, LEN(P:P) - FIND("/", P:P))</f>
        <v>food trucks</v>
      </c>
      <c r="S2435" s="24">
        <f t="shared" ref="S2435:S2498" si="198">(J2435/86400) +25569</f>
        <v>42397.89980324074</v>
      </c>
    </row>
    <row r="2436" spans="1:19" ht="117" x14ac:dyDescent="0.4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26">
        <f t="shared" si="195"/>
        <v>0.13</v>
      </c>
      <c r="P2436" s="3" t="s">
        <v>8284</v>
      </c>
      <c r="Q2436" s="3" t="str">
        <f t="shared" si="196"/>
        <v>food</v>
      </c>
      <c r="R2436" s="3" t="str">
        <f t="shared" si="197"/>
        <v>food trucks</v>
      </c>
      <c r="S2436" s="24">
        <f t="shared" si="198"/>
        <v>42180.186041666668</v>
      </c>
    </row>
    <row r="2437" spans="1:19" ht="117" x14ac:dyDescent="0.4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26">
        <f t="shared" si="195"/>
        <v>0.48960000000000004</v>
      </c>
      <c r="P2437" s="3" t="s">
        <v>8284</v>
      </c>
      <c r="Q2437" s="3" t="str">
        <f t="shared" si="196"/>
        <v>food</v>
      </c>
      <c r="R2437" s="3" t="str">
        <f t="shared" si="197"/>
        <v>food trucks</v>
      </c>
      <c r="S2437" s="24">
        <f t="shared" si="198"/>
        <v>42252.277615740742</v>
      </c>
    </row>
    <row r="2438" spans="1:19" ht="140.4" x14ac:dyDescent="0.4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26">
        <f t="shared" si="195"/>
        <v>3.8461538461538464E-2</v>
      </c>
      <c r="P2438" s="3" t="s">
        <v>8284</v>
      </c>
      <c r="Q2438" s="3" t="str">
        <f t="shared" si="196"/>
        <v>food</v>
      </c>
      <c r="R2438" s="3" t="str">
        <f t="shared" si="197"/>
        <v>food trucks</v>
      </c>
      <c r="S2438" s="24">
        <f t="shared" si="198"/>
        <v>42338.615393518514</v>
      </c>
    </row>
    <row r="2439" spans="1:19" ht="117" x14ac:dyDescent="0.4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26">
        <f t="shared" si="195"/>
        <v>0</v>
      </c>
      <c r="P2439" s="3" t="s">
        <v>8284</v>
      </c>
      <c r="Q2439" s="3" t="str">
        <f t="shared" si="196"/>
        <v>food</v>
      </c>
      <c r="R2439" s="3" t="str">
        <f t="shared" si="197"/>
        <v>food trucks</v>
      </c>
      <c r="S2439" s="24">
        <f t="shared" si="198"/>
        <v>42031.965138888889</v>
      </c>
    </row>
    <row r="2440" spans="1:19" ht="117" x14ac:dyDescent="0.4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26">
        <f t="shared" si="195"/>
        <v>0.33333333333333337</v>
      </c>
      <c r="P2440" s="3" t="s">
        <v>8284</v>
      </c>
      <c r="Q2440" s="3" t="str">
        <f t="shared" si="196"/>
        <v>food</v>
      </c>
      <c r="R2440" s="3" t="str">
        <f t="shared" si="197"/>
        <v>food trucks</v>
      </c>
      <c r="S2440" s="24">
        <f t="shared" si="198"/>
        <v>42285.91506944444</v>
      </c>
    </row>
    <row r="2441" spans="1:19" ht="140.4" x14ac:dyDescent="0.4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26">
        <f t="shared" si="195"/>
        <v>0</v>
      </c>
      <c r="P2441" s="3" t="s">
        <v>8284</v>
      </c>
      <c r="Q2441" s="3" t="str">
        <f t="shared" si="196"/>
        <v>food</v>
      </c>
      <c r="R2441" s="3" t="str">
        <f t="shared" si="197"/>
        <v>food trucks</v>
      </c>
      <c r="S2441" s="24">
        <f t="shared" si="198"/>
        <v>42265.818622685183</v>
      </c>
    </row>
    <row r="2442" spans="1:19" ht="70.2" x14ac:dyDescent="0.4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26">
        <f t="shared" si="195"/>
        <v>0.2</v>
      </c>
      <c r="P2442" s="3" t="s">
        <v>8284</v>
      </c>
      <c r="Q2442" s="3" t="str">
        <f t="shared" si="196"/>
        <v>food</v>
      </c>
      <c r="R2442" s="3" t="str">
        <f t="shared" si="197"/>
        <v>food trucks</v>
      </c>
      <c r="S2442" s="24">
        <f t="shared" si="198"/>
        <v>42383.899456018524</v>
      </c>
    </row>
    <row r="2443" spans="1:19" ht="46.8" x14ac:dyDescent="0.4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26">
        <f t="shared" si="195"/>
        <v>107.88</v>
      </c>
      <c r="O2443" s="3">
        <f t="shared" ref="O2443:O2474" si="199">E2443/L2443</f>
        <v>74.22935779816514</v>
      </c>
      <c r="P2443" s="3" t="s">
        <v>8298</v>
      </c>
      <c r="Q2443" s="3" t="str">
        <f t="shared" si="196"/>
        <v>food</v>
      </c>
      <c r="R2443" s="3" t="str">
        <f t="shared" si="197"/>
        <v>small batch</v>
      </c>
      <c r="S2443" s="24">
        <f t="shared" si="198"/>
        <v>42187.125625000001</v>
      </c>
    </row>
    <row r="2444" spans="1:19" ht="93.6" x14ac:dyDescent="0.4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26">
        <f t="shared" si="195"/>
        <v>125.94166666666666</v>
      </c>
      <c r="O2444" s="3">
        <f t="shared" si="199"/>
        <v>81.252688172043008</v>
      </c>
      <c r="P2444" s="3" t="s">
        <v>8298</v>
      </c>
      <c r="Q2444" s="3" t="str">
        <f t="shared" si="196"/>
        <v>food</v>
      </c>
      <c r="R2444" s="3" t="str">
        <f t="shared" si="197"/>
        <v>small batch</v>
      </c>
      <c r="S2444" s="24">
        <f t="shared" si="198"/>
        <v>42052.666990740741</v>
      </c>
    </row>
    <row r="2445" spans="1:19" ht="140.4" x14ac:dyDescent="0.4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26">
        <f t="shared" si="195"/>
        <v>202.51495</v>
      </c>
      <c r="O2445" s="3">
        <f t="shared" si="199"/>
        <v>130.23469453376205</v>
      </c>
      <c r="P2445" s="3" t="s">
        <v>8298</v>
      </c>
      <c r="Q2445" s="3" t="str">
        <f t="shared" si="196"/>
        <v>food</v>
      </c>
      <c r="R2445" s="3" t="str">
        <f t="shared" si="197"/>
        <v>small batch</v>
      </c>
      <c r="S2445" s="24">
        <f t="shared" si="198"/>
        <v>41836.625254629631</v>
      </c>
    </row>
    <row r="2446" spans="1:19" ht="117" x14ac:dyDescent="0.4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26">
        <f t="shared" si="195"/>
        <v>108.60000000000001</v>
      </c>
      <c r="O2446" s="3">
        <f t="shared" si="199"/>
        <v>53.409836065573771</v>
      </c>
      <c r="P2446" s="3" t="s">
        <v>8298</v>
      </c>
      <c r="Q2446" s="3" t="str">
        <f t="shared" si="196"/>
        <v>food</v>
      </c>
      <c r="R2446" s="3" t="str">
        <f t="shared" si="197"/>
        <v>small batch</v>
      </c>
      <c r="S2446" s="24">
        <f t="shared" si="198"/>
        <v>42485.754525462966</v>
      </c>
    </row>
    <row r="2447" spans="1:19" ht="140.4" x14ac:dyDescent="0.4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26">
        <f t="shared" si="195"/>
        <v>172.8</v>
      </c>
      <c r="O2447" s="3">
        <f t="shared" si="199"/>
        <v>75.130434782608702</v>
      </c>
      <c r="P2447" s="3" t="s">
        <v>8298</v>
      </c>
      <c r="Q2447" s="3" t="str">
        <f t="shared" si="196"/>
        <v>food</v>
      </c>
      <c r="R2447" s="3" t="str">
        <f t="shared" si="197"/>
        <v>small batch</v>
      </c>
      <c r="S2447" s="24">
        <f t="shared" si="198"/>
        <v>42243.190057870372</v>
      </c>
    </row>
    <row r="2448" spans="1:19" ht="140.4" x14ac:dyDescent="0.4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26">
        <f t="shared" si="195"/>
        <v>167.98</v>
      </c>
      <c r="O2448" s="3">
        <f t="shared" si="199"/>
        <v>75.666666666666671</v>
      </c>
      <c r="P2448" s="3" t="s">
        <v>8298</v>
      </c>
      <c r="Q2448" s="3" t="str">
        <f t="shared" si="196"/>
        <v>food</v>
      </c>
      <c r="R2448" s="3" t="str">
        <f t="shared" si="197"/>
        <v>small batch</v>
      </c>
      <c r="S2448" s="24">
        <f t="shared" si="198"/>
        <v>42670.602673611109</v>
      </c>
    </row>
    <row r="2449" spans="1:19" ht="117" x14ac:dyDescent="0.4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26">
        <f t="shared" si="195"/>
        <v>427.20000000000005</v>
      </c>
      <c r="O2449" s="3">
        <f t="shared" si="199"/>
        <v>31.691394658753708</v>
      </c>
      <c r="P2449" s="3" t="s">
        <v>8298</v>
      </c>
      <c r="Q2449" s="3" t="str">
        <f t="shared" si="196"/>
        <v>food</v>
      </c>
      <c r="R2449" s="3" t="str">
        <f t="shared" si="197"/>
        <v>small batch</v>
      </c>
      <c r="S2449" s="24">
        <f t="shared" si="198"/>
        <v>42654.469826388886</v>
      </c>
    </row>
    <row r="2450" spans="1:19" ht="140.4" x14ac:dyDescent="0.4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26">
        <f t="shared" si="195"/>
        <v>107.5</v>
      </c>
      <c r="O2450" s="3">
        <f t="shared" si="199"/>
        <v>47.777777777777779</v>
      </c>
      <c r="P2450" s="3" t="s">
        <v>8298</v>
      </c>
      <c r="Q2450" s="3" t="str">
        <f t="shared" si="196"/>
        <v>food</v>
      </c>
      <c r="R2450" s="3" t="str">
        <f t="shared" si="197"/>
        <v>small batch</v>
      </c>
      <c r="S2450" s="24">
        <f t="shared" si="198"/>
        <v>42607.316122685181</v>
      </c>
    </row>
    <row r="2451" spans="1:19" ht="117" x14ac:dyDescent="0.4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26">
        <f t="shared" si="195"/>
        <v>108</v>
      </c>
      <c r="O2451" s="3">
        <f t="shared" si="199"/>
        <v>90</v>
      </c>
      <c r="P2451" s="3" t="s">
        <v>8298</v>
      </c>
      <c r="Q2451" s="3" t="str">
        <f t="shared" si="196"/>
        <v>food</v>
      </c>
      <c r="R2451" s="3" t="str">
        <f t="shared" si="197"/>
        <v>small batch</v>
      </c>
      <c r="S2451" s="24">
        <f t="shared" si="198"/>
        <v>41943.142534722225</v>
      </c>
    </row>
    <row r="2452" spans="1:19" ht="117" x14ac:dyDescent="0.4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26">
        <f t="shared" si="195"/>
        <v>101.53353333333335</v>
      </c>
      <c r="O2452" s="3">
        <f t="shared" si="199"/>
        <v>149.31401960784314</v>
      </c>
      <c r="P2452" s="3" t="s">
        <v>8298</v>
      </c>
      <c r="Q2452" s="3" t="str">
        <f t="shared" si="196"/>
        <v>food</v>
      </c>
      <c r="R2452" s="3" t="str">
        <f t="shared" si="197"/>
        <v>small batch</v>
      </c>
      <c r="S2452" s="24">
        <f t="shared" si="198"/>
        <v>41902.07240740741</v>
      </c>
    </row>
    <row r="2453" spans="1:19" ht="117" x14ac:dyDescent="0.4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26">
        <f t="shared" si="195"/>
        <v>115.45</v>
      </c>
      <c r="O2453" s="3">
        <f t="shared" si="199"/>
        <v>62.06989247311828</v>
      </c>
      <c r="P2453" s="3" t="s">
        <v>8298</v>
      </c>
      <c r="Q2453" s="3" t="str">
        <f t="shared" si="196"/>
        <v>food</v>
      </c>
      <c r="R2453" s="3" t="str">
        <f t="shared" si="197"/>
        <v>small batch</v>
      </c>
      <c r="S2453" s="24">
        <f t="shared" si="198"/>
        <v>42779.908449074079</v>
      </c>
    </row>
    <row r="2454" spans="1:19" ht="117" x14ac:dyDescent="0.4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26">
        <f t="shared" si="195"/>
        <v>133.5</v>
      </c>
      <c r="O2454" s="3">
        <f t="shared" si="199"/>
        <v>53.4</v>
      </c>
      <c r="P2454" s="3" t="s">
        <v>8298</v>
      </c>
      <c r="Q2454" s="3" t="str">
        <f t="shared" si="196"/>
        <v>food</v>
      </c>
      <c r="R2454" s="3" t="str">
        <f t="shared" si="197"/>
        <v>small batch</v>
      </c>
      <c r="S2454" s="24">
        <f t="shared" si="198"/>
        <v>42338.84375</v>
      </c>
    </row>
    <row r="2455" spans="1:19" ht="117" x14ac:dyDescent="0.4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26">
        <f t="shared" si="195"/>
        <v>154.69999999999999</v>
      </c>
      <c r="O2455" s="3">
        <f t="shared" si="199"/>
        <v>69.268656716417908</v>
      </c>
      <c r="P2455" s="3" t="s">
        <v>8298</v>
      </c>
      <c r="Q2455" s="3" t="str">
        <f t="shared" si="196"/>
        <v>food</v>
      </c>
      <c r="R2455" s="3" t="str">
        <f t="shared" si="197"/>
        <v>small batch</v>
      </c>
      <c r="S2455" s="24">
        <f t="shared" si="198"/>
        <v>42738.692233796297</v>
      </c>
    </row>
    <row r="2456" spans="1:19" ht="117" x14ac:dyDescent="0.4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26">
        <f t="shared" si="195"/>
        <v>100.84571428571429</v>
      </c>
      <c r="O2456" s="3">
        <f t="shared" si="199"/>
        <v>271.50769230769231</v>
      </c>
      <c r="P2456" s="3" t="s">
        <v>8298</v>
      </c>
      <c r="Q2456" s="3" t="str">
        <f t="shared" si="196"/>
        <v>food</v>
      </c>
      <c r="R2456" s="3" t="str">
        <f t="shared" si="197"/>
        <v>small batch</v>
      </c>
      <c r="S2456" s="24">
        <f t="shared" si="198"/>
        <v>42770.201481481483</v>
      </c>
    </row>
    <row r="2457" spans="1:19" ht="117" x14ac:dyDescent="0.4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26">
        <f t="shared" si="195"/>
        <v>182</v>
      </c>
      <c r="O2457" s="3">
        <f t="shared" si="199"/>
        <v>34.125</v>
      </c>
      <c r="P2457" s="3" t="s">
        <v>8298</v>
      </c>
      <c r="Q2457" s="3" t="str">
        <f t="shared" si="196"/>
        <v>food</v>
      </c>
      <c r="R2457" s="3" t="str">
        <f t="shared" si="197"/>
        <v>small batch</v>
      </c>
      <c r="S2457" s="24">
        <f t="shared" si="198"/>
        <v>42452.781828703708</v>
      </c>
    </row>
    <row r="2458" spans="1:19" ht="117" x14ac:dyDescent="0.4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26">
        <f t="shared" si="195"/>
        <v>180.86666666666667</v>
      </c>
      <c r="O2458" s="3">
        <f t="shared" si="199"/>
        <v>40.492537313432834</v>
      </c>
      <c r="P2458" s="3" t="s">
        <v>8298</v>
      </c>
      <c r="Q2458" s="3" t="str">
        <f t="shared" si="196"/>
        <v>food</v>
      </c>
      <c r="R2458" s="3" t="str">
        <f t="shared" si="197"/>
        <v>small batch</v>
      </c>
      <c r="S2458" s="24">
        <f t="shared" si="198"/>
        <v>42761.961099537039</v>
      </c>
    </row>
    <row r="2459" spans="1:19" ht="117" x14ac:dyDescent="0.4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26">
        <f t="shared" si="195"/>
        <v>102.30434782608695</v>
      </c>
      <c r="O2459" s="3">
        <f t="shared" si="199"/>
        <v>189.75806451612902</v>
      </c>
      <c r="P2459" s="3" t="s">
        <v>8298</v>
      </c>
      <c r="Q2459" s="3" t="str">
        <f t="shared" si="196"/>
        <v>food</v>
      </c>
      <c r="R2459" s="3" t="str">
        <f t="shared" si="197"/>
        <v>small batch</v>
      </c>
      <c r="S2459" s="24">
        <f t="shared" si="198"/>
        <v>42423.602500000001</v>
      </c>
    </row>
    <row r="2460" spans="1:19" ht="140.4" x14ac:dyDescent="0.4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26">
        <f t="shared" si="195"/>
        <v>110.17999999999999</v>
      </c>
      <c r="O2460" s="3">
        <f t="shared" si="199"/>
        <v>68.862499999999997</v>
      </c>
      <c r="P2460" s="3" t="s">
        <v>8298</v>
      </c>
      <c r="Q2460" s="3" t="str">
        <f t="shared" si="196"/>
        <v>food</v>
      </c>
      <c r="R2460" s="3" t="str">
        <f t="shared" si="197"/>
        <v>small batch</v>
      </c>
      <c r="S2460" s="24">
        <f t="shared" si="198"/>
        <v>42495.871736111112</v>
      </c>
    </row>
    <row r="2461" spans="1:19" ht="140.4" x14ac:dyDescent="0.4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26">
        <f t="shared" si="195"/>
        <v>102.25</v>
      </c>
      <c r="O2461" s="3">
        <f t="shared" si="199"/>
        <v>108.77659574468085</v>
      </c>
      <c r="P2461" s="3" t="s">
        <v>8298</v>
      </c>
      <c r="Q2461" s="3" t="str">
        <f t="shared" si="196"/>
        <v>food</v>
      </c>
      <c r="R2461" s="3" t="str">
        <f t="shared" si="197"/>
        <v>small batch</v>
      </c>
      <c r="S2461" s="24">
        <f t="shared" si="198"/>
        <v>42407.637557870374</v>
      </c>
    </row>
    <row r="2462" spans="1:19" ht="117" x14ac:dyDescent="0.4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26">
        <f t="shared" si="195"/>
        <v>100.78823529411764</v>
      </c>
      <c r="O2462" s="3">
        <f t="shared" si="199"/>
        <v>125.98529411764706</v>
      </c>
      <c r="P2462" s="3" t="s">
        <v>8298</v>
      </c>
      <c r="Q2462" s="3" t="str">
        <f t="shared" si="196"/>
        <v>food</v>
      </c>
      <c r="R2462" s="3" t="str">
        <f t="shared" si="197"/>
        <v>small batch</v>
      </c>
      <c r="S2462" s="24">
        <f t="shared" si="198"/>
        <v>42704.187118055561</v>
      </c>
    </row>
    <row r="2463" spans="1:19" ht="117" x14ac:dyDescent="0.4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26">
        <f t="shared" si="195"/>
        <v>103.8</v>
      </c>
      <c r="O2463" s="3">
        <f t="shared" si="199"/>
        <v>90.523255813953483</v>
      </c>
      <c r="P2463" s="3" t="s">
        <v>8279</v>
      </c>
      <c r="Q2463" s="3" t="str">
        <f t="shared" si="196"/>
        <v>music</v>
      </c>
      <c r="R2463" s="3" t="str">
        <f t="shared" si="197"/>
        <v>indie rock</v>
      </c>
      <c r="S2463" s="24">
        <f t="shared" si="198"/>
        <v>40784.012696759259</v>
      </c>
    </row>
    <row r="2464" spans="1:19" ht="117" x14ac:dyDescent="0.4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26">
        <f t="shared" si="195"/>
        <v>110.70833333333334</v>
      </c>
      <c r="O2464" s="3">
        <f t="shared" si="199"/>
        <v>28.880434782608695</v>
      </c>
      <c r="P2464" s="3" t="s">
        <v>8279</v>
      </c>
      <c r="Q2464" s="3" t="str">
        <f t="shared" si="196"/>
        <v>music</v>
      </c>
      <c r="R2464" s="3" t="str">
        <f t="shared" si="197"/>
        <v>indie rock</v>
      </c>
      <c r="S2464" s="24">
        <f t="shared" si="198"/>
        <v>41089.186296296299</v>
      </c>
    </row>
    <row r="2465" spans="1:19" ht="46.8" x14ac:dyDescent="0.4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26">
        <f t="shared" si="195"/>
        <v>116.25000000000001</v>
      </c>
      <c r="O2465" s="3">
        <f t="shared" si="199"/>
        <v>31</v>
      </c>
      <c r="P2465" s="3" t="s">
        <v>8279</v>
      </c>
      <c r="Q2465" s="3" t="str">
        <f t="shared" si="196"/>
        <v>music</v>
      </c>
      <c r="R2465" s="3" t="str">
        <f t="shared" si="197"/>
        <v>indie rock</v>
      </c>
      <c r="S2465" s="24">
        <f t="shared" si="198"/>
        <v>41341.111400462964</v>
      </c>
    </row>
    <row r="2466" spans="1:19" ht="117" x14ac:dyDescent="0.4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26">
        <f t="shared" si="195"/>
        <v>111.1</v>
      </c>
      <c r="O2466" s="3">
        <f t="shared" si="199"/>
        <v>51.674418604651166</v>
      </c>
      <c r="P2466" s="3" t="s">
        <v>8279</v>
      </c>
      <c r="Q2466" s="3" t="str">
        <f t="shared" si="196"/>
        <v>music</v>
      </c>
      <c r="R2466" s="3" t="str">
        <f t="shared" si="197"/>
        <v>indie rock</v>
      </c>
      <c r="S2466" s="24">
        <f t="shared" si="198"/>
        <v>42248.90042824074</v>
      </c>
    </row>
    <row r="2467" spans="1:19" ht="93.6" x14ac:dyDescent="0.4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26">
        <f t="shared" si="195"/>
        <v>180.14285714285714</v>
      </c>
      <c r="O2467" s="3">
        <f t="shared" si="199"/>
        <v>26.270833333333332</v>
      </c>
      <c r="P2467" s="3" t="s">
        <v>8279</v>
      </c>
      <c r="Q2467" s="3" t="str">
        <f t="shared" si="196"/>
        <v>music</v>
      </c>
      <c r="R2467" s="3" t="str">
        <f t="shared" si="197"/>
        <v>indie rock</v>
      </c>
      <c r="S2467" s="24">
        <f t="shared" si="198"/>
        <v>41145.719305555554</v>
      </c>
    </row>
    <row r="2468" spans="1:19" ht="117" x14ac:dyDescent="0.4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26">
        <f t="shared" si="195"/>
        <v>100</v>
      </c>
      <c r="O2468" s="3">
        <f t="shared" si="199"/>
        <v>48.07692307692308</v>
      </c>
      <c r="P2468" s="3" t="s">
        <v>8279</v>
      </c>
      <c r="Q2468" s="3" t="str">
        <f t="shared" si="196"/>
        <v>music</v>
      </c>
      <c r="R2468" s="3" t="str">
        <f t="shared" si="197"/>
        <v>indie rock</v>
      </c>
      <c r="S2468" s="24">
        <f t="shared" si="198"/>
        <v>41373.102465277778</v>
      </c>
    </row>
    <row r="2469" spans="1:19" ht="93.6" x14ac:dyDescent="0.4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26">
        <f t="shared" si="195"/>
        <v>118.5</v>
      </c>
      <c r="O2469" s="3">
        <f t="shared" si="199"/>
        <v>27.558139534883722</v>
      </c>
      <c r="P2469" s="3" t="s">
        <v>8279</v>
      </c>
      <c r="Q2469" s="3" t="str">
        <f t="shared" si="196"/>
        <v>music</v>
      </c>
      <c r="R2469" s="3" t="str">
        <f t="shared" si="197"/>
        <v>indie rock</v>
      </c>
      <c r="S2469" s="24">
        <f t="shared" si="198"/>
        <v>41025.874201388891</v>
      </c>
    </row>
    <row r="2470" spans="1:19" ht="93.6" x14ac:dyDescent="0.4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26">
        <f t="shared" si="195"/>
        <v>107.21700000000001</v>
      </c>
      <c r="O2470" s="3">
        <f t="shared" si="199"/>
        <v>36.97137931034483</v>
      </c>
      <c r="P2470" s="3" t="s">
        <v>8279</v>
      </c>
      <c r="Q2470" s="3" t="str">
        <f t="shared" si="196"/>
        <v>music</v>
      </c>
      <c r="R2470" s="3" t="str">
        <f t="shared" si="197"/>
        <v>indie rock</v>
      </c>
      <c r="S2470" s="24">
        <f t="shared" si="198"/>
        <v>41174.154178240744</v>
      </c>
    </row>
    <row r="2471" spans="1:19" ht="117" x14ac:dyDescent="0.4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26">
        <f t="shared" si="195"/>
        <v>113.66666666666667</v>
      </c>
      <c r="O2471" s="3">
        <f t="shared" si="199"/>
        <v>29.021276595744681</v>
      </c>
      <c r="P2471" s="3" t="s">
        <v>8279</v>
      </c>
      <c r="Q2471" s="3" t="str">
        <f t="shared" si="196"/>
        <v>music</v>
      </c>
      <c r="R2471" s="3" t="str">
        <f t="shared" si="197"/>
        <v>indie rock</v>
      </c>
      <c r="S2471" s="24">
        <f t="shared" si="198"/>
        <v>40557.429733796293</v>
      </c>
    </row>
    <row r="2472" spans="1:19" ht="117" x14ac:dyDescent="0.4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26">
        <f t="shared" si="195"/>
        <v>103.16400000000002</v>
      </c>
      <c r="O2472" s="3">
        <f t="shared" si="199"/>
        <v>28.65666666666667</v>
      </c>
      <c r="P2472" s="3" t="s">
        <v>8279</v>
      </c>
      <c r="Q2472" s="3" t="str">
        <f t="shared" si="196"/>
        <v>music</v>
      </c>
      <c r="R2472" s="3" t="str">
        <f t="shared" si="197"/>
        <v>indie rock</v>
      </c>
      <c r="S2472" s="24">
        <f t="shared" si="198"/>
        <v>41023.07471064815</v>
      </c>
    </row>
    <row r="2473" spans="1:19" ht="117" x14ac:dyDescent="0.4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26">
        <f t="shared" si="195"/>
        <v>128</v>
      </c>
      <c r="O2473" s="3">
        <f t="shared" si="199"/>
        <v>37.647058823529413</v>
      </c>
      <c r="P2473" s="3" t="s">
        <v>8279</v>
      </c>
      <c r="Q2473" s="3" t="str">
        <f t="shared" si="196"/>
        <v>music</v>
      </c>
      <c r="R2473" s="3" t="str">
        <f t="shared" si="197"/>
        <v>indie rock</v>
      </c>
      <c r="S2473" s="24">
        <f t="shared" si="198"/>
        <v>40893.992962962962</v>
      </c>
    </row>
    <row r="2474" spans="1:19" ht="140.4" x14ac:dyDescent="0.4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26">
        <f t="shared" si="195"/>
        <v>135.76026666666667</v>
      </c>
      <c r="O2474" s="3">
        <f t="shared" si="199"/>
        <v>97.904038461538462</v>
      </c>
      <c r="P2474" s="3" t="s">
        <v>8279</v>
      </c>
      <c r="Q2474" s="3" t="str">
        <f t="shared" si="196"/>
        <v>music</v>
      </c>
      <c r="R2474" s="3" t="str">
        <f t="shared" si="197"/>
        <v>indie rock</v>
      </c>
      <c r="S2474" s="24">
        <f t="shared" si="198"/>
        <v>40354.11550925926</v>
      </c>
    </row>
    <row r="2475" spans="1:19" ht="117" x14ac:dyDescent="0.4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26">
        <f t="shared" si="195"/>
        <v>100</v>
      </c>
      <c r="O2475" s="3">
        <f t="shared" ref="O2475:O2502" si="200">E2475/L2475</f>
        <v>42.553191489361701</v>
      </c>
      <c r="P2475" s="3" t="s">
        <v>8279</v>
      </c>
      <c r="Q2475" s="3" t="str">
        <f t="shared" si="196"/>
        <v>music</v>
      </c>
      <c r="R2475" s="3" t="str">
        <f t="shared" si="197"/>
        <v>indie rock</v>
      </c>
      <c r="S2475" s="24">
        <f t="shared" si="198"/>
        <v>41193.748483796298</v>
      </c>
    </row>
    <row r="2476" spans="1:19" ht="140.4" x14ac:dyDescent="0.4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26">
        <f t="shared" si="195"/>
        <v>100.00360000000002</v>
      </c>
      <c r="O2476" s="3">
        <f t="shared" si="200"/>
        <v>131.58368421052631</v>
      </c>
      <c r="P2476" s="3" t="s">
        <v>8279</v>
      </c>
      <c r="Q2476" s="3" t="str">
        <f t="shared" si="196"/>
        <v>music</v>
      </c>
      <c r="R2476" s="3" t="str">
        <f t="shared" si="197"/>
        <v>indie rock</v>
      </c>
      <c r="S2476" s="24">
        <f t="shared" si="198"/>
        <v>40417.011296296296</v>
      </c>
    </row>
    <row r="2477" spans="1:19" ht="93.6" x14ac:dyDescent="0.4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26">
        <f t="shared" si="195"/>
        <v>104.71999999999998</v>
      </c>
      <c r="O2477" s="3">
        <f t="shared" si="200"/>
        <v>32.320987654320987</v>
      </c>
      <c r="P2477" s="3" t="s">
        <v>8279</v>
      </c>
      <c r="Q2477" s="3" t="str">
        <f t="shared" si="196"/>
        <v>music</v>
      </c>
      <c r="R2477" s="3" t="str">
        <f t="shared" si="197"/>
        <v>indie rock</v>
      </c>
      <c r="S2477" s="24">
        <f t="shared" si="198"/>
        <v>40310.287673611107</v>
      </c>
    </row>
    <row r="2478" spans="1:19" ht="117" x14ac:dyDescent="0.4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26">
        <f t="shared" si="195"/>
        <v>105.02249999999999</v>
      </c>
      <c r="O2478" s="3">
        <f t="shared" si="200"/>
        <v>61.103999999999999</v>
      </c>
      <c r="P2478" s="3" t="s">
        <v>8279</v>
      </c>
      <c r="Q2478" s="3" t="str">
        <f t="shared" si="196"/>
        <v>music</v>
      </c>
      <c r="R2478" s="3" t="str">
        <f t="shared" si="197"/>
        <v>indie rock</v>
      </c>
      <c r="S2478" s="24">
        <f t="shared" si="198"/>
        <v>41913.328356481477</v>
      </c>
    </row>
    <row r="2479" spans="1:19" ht="70.2" x14ac:dyDescent="0.4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26">
        <f t="shared" si="195"/>
        <v>171.33333333333334</v>
      </c>
      <c r="O2479" s="3">
        <f t="shared" si="200"/>
        <v>31.341463414634145</v>
      </c>
      <c r="P2479" s="3" t="s">
        <v>8279</v>
      </c>
      <c r="Q2479" s="3" t="str">
        <f t="shared" si="196"/>
        <v>music</v>
      </c>
      <c r="R2479" s="3" t="str">
        <f t="shared" si="197"/>
        <v>indie rock</v>
      </c>
      <c r="S2479" s="24">
        <f t="shared" si="198"/>
        <v>41088.691493055558</v>
      </c>
    </row>
    <row r="2480" spans="1:19" ht="140.4" x14ac:dyDescent="0.4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26">
        <f t="shared" si="195"/>
        <v>127.49999999999999</v>
      </c>
      <c r="O2480" s="3">
        <f t="shared" si="200"/>
        <v>129.1139240506329</v>
      </c>
      <c r="P2480" s="3" t="s">
        <v>8279</v>
      </c>
      <c r="Q2480" s="3" t="str">
        <f t="shared" si="196"/>
        <v>music</v>
      </c>
      <c r="R2480" s="3" t="str">
        <f t="shared" si="197"/>
        <v>indie rock</v>
      </c>
      <c r="S2480" s="24">
        <f t="shared" si="198"/>
        <v>41257.950381944444</v>
      </c>
    </row>
    <row r="2481" spans="1:19" ht="70.2" x14ac:dyDescent="0.4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26">
        <f t="shared" si="195"/>
        <v>133.44333333333333</v>
      </c>
      <c r="O2481" s="3">
        <f t="shared" si="200"/>
        <v>25.020624999999999</v>
      </c>
      <c r="P2481" s="3" t="s">
        <v>8279</v>
      </c>
      <c r="Q2481" s="3" t="str">
        <f t="shared" si="196"/>
        <v>music</v>
      </c>
      <c r="R2481" s="3" t="str">
        <f t="shared" si="197"/>
        <v>indie rock</v>
      </c>
      <c r="S2481" s="24">
        <f t="shared" si="198"/>
        <v>41107.726782407408</v>
      </c>
    </row>
    <row r="2482" spans="1:19" ht="117" x14ac:dyDescent="0.4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26">
        <f t="shared" si="195"/>
        <v>100</v>
      </c>
      <c r="O2482" s="3">
        <f t="shared" si="200"/>
        <v>250</v>
      </c>
      <c r="P2482" s="3" t="s">
        <v>8279</v>
      </c>
      <c r="Q2482" s="3" t="str">
        <f t="shared" si="196"/>
        <v>music</v>
      </c>
      <c r="R2482" s="3" t="str">
        <f t="shared" si="197"/>
        <v>indie rock</v>
      </c>
      <c r="S2482" s="24">
        <f t="shared" si="198"/>
        <v>42227.936157407406</v>
      </c>
    </row>
    <row r="2483" spans="1:19" ht="117" x14ac:dyDescent="0.4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26">
        <f t="shared" si="195"/>
        <v>112.91099999999999</v>
      </c>
      <c r="O2483" s="3">
        <f t="shared" si="200"/>
        <v>47.541473684210523</v>
      </c>
      <c r="P2483" s="3" t="s">
        <v>8279</v>
      </c>
      <c r="Q2483" s="3" t="str">
        <f t="shared" si="196"/>
        <v>music</v>
      </c>
      <c r="R2483" s="3" t="str">
        <f t="shared" si="197"/>
        <v>indie rock</v>
      </c>
      <c r="S2483" s="24">
        <f t="shared" si="198"/>
        <v>40999.645925925928</v>
      </c>
    </row>
    <row r="2484" spans="1:19" ht="117" x14ac:dyDescent="0.4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26">
        <f t="shared" si="195"/>
        <v>100.1</v>
      </c>
      <c r="O2484" s="3">
        <f t="shared" si="200"/>
        <v>40.04</v>
      </c>
      <c r="P2484" s="3" t="s">
        <v>8279</v>
      </c>
      <c r="Q2484" s="3" t="str">
        <f t="shared" si="196"/>
        <v>music</v>
      </c>
      <c r="R2484" s="3" t="str">
        <f t="shared" si="197"/>
        <v>indie rock</v>
      </c>
      <c r="S2484" s="24">
        <f t="shared" si="198"/>
        <v>40711.782210648147</v>
      </c>
    </row>
    <row r="2485" spans="1:19" ht="93.6" x14ac:dyDescent="0.4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26">
        <f t="shared" si="195"/>
        <v>113.72727272727272</v>
      </c>
      <c r="O2485" s="3">
        <f t="shared" si="200"/>
        <v>65.84210526315789</v>
      </c>
      <c r="P2485" s="3" t="s">
        <v>8279</v>
      </c>
      <c r="Q2485" s="3" t="str">
        <f t="shared" si="196"/>
        <v>music</v>
      </c>
      <c r="R2485" s="3" t="str">
        <f t="shared" si="197"/>
        <v>indie rock</v>
      </c>
      <c r="S2485" s="24">
        <f t="shared" si="198"/>
        <v>40970.750034722223</v>
      </c>
    </row>
    <row r="2486" spans="1:19" ht="140.4" x14ac:dyDescent="0.4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26">
        <f t="shared" si="195"/>
        <v>119.31742857142855</v>
      </c>
      <c r="O2486" s="3">
        <f t="shared" si="200"/>
        <v>46.401222222222216</v>
      </c>
      <c r="P2486" s="3" t="s">
        <v>8279</v>
      </c>
      <c r="Q2486" s="3" t="str">
        <f t="shared" si="196"/>
        <v>music</v>
      </c>
      <c r="R2486" s="3" t="str">
        <f t="shared" si="197"/>
        <v>indie rock</v>
      </c>
      <c r="S2486" s="24">
        <f t="shared" si="198"/>
        <v>40771.916701388887</v>
      </c>
    </row>
    <row r="2487" spans="1:19" ht="117" x14ac:dyDescent="0.4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26">
        <f t="shared" si="195"/>
        <v>103.25</v>
      </c>
      <c r="O2487" s="3">
        <f t="shared" si="200"/>
        <v>50.365853658536587</v>
      </c>
      <c r="P2487" s="3" t="s">
        <v>8279</v>
      </c>
      <c r="Q2487" s="3" t="str">
        <f t="shared" si="196"/>
        <v>music</v>
      </c>
      <c r="R2487" s="3" t="str">
        <f t="shared" si="197"/>
        <v>indie rock</v>
      </c>
      <c r="S2487" s="24">
        <f t="shared" si="198"/>
        <v>40793.998599537037</v>
      </c>
    </row>
    <row r="2488" spans="1:19" ht="140.4" x14ac:dyDescent="0.4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26">
        <f t="shared" si="195"/>
        <v>265.66666666666669</v>
      </c>
      <c r="O2488" s="3">
        <f t="shared" si="200"/>
        <v>26.566666666666666</v>
      </c>
      <c r="P2488" s="3" t="s">
        <v>8279</v>
      </c>
      <c r="Q2488" s="3" t="str">
        <f t="shared" si="196"/>
        <v>music</v>
      </c>
      <c r="R2488" s="3" t="str">
        <f t="shared" si="197"/>
        <v>indie rock</v>
      </c>
      <c r="S2488" s="24">
        <f t="shared" si="198"/>
        <v>40991.708055555559</v>
      </c>
    </row>
    <row r="2489" spans="1:19" ht="93.6" x14ac:dyDescent="0.4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26">
        <f t="shared" si="195"/>
        <v>100.05066666666667</v>
      </c>
      <c r="O2489" s="3">
        <f t="shared" si="200"/>
        <v>39.493684210526318</v>
      </c>
      <c r="P2489" s="3" t="s">
        <v>8279</v>
      </c>
      <c r="Q2489" s="3" t="str">
        <f t="shared" si="196"/>
        <v>music</v>
      </c>
      <c r="R2489" s="3" t="str">
        <f t="shared" si="197"/>
        <v>indie rock</v>
      </c>
      <c r="S2489" s="24">
        <f t="shared" si="198"/>
        <v>41026.083298611113</v>
      </c>
    </row>
    <row r="2490" spans="1:19" ht="140.4" x14ac:dyDescent="0.4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26">
        <f t="shared" si="195"/>
        <v>106.69999999999999</v>
      </c>
      <c r="O2490" s="3">
        <f t="shared" si="200"/>
        <v>49.246153846153845</v>
      </c>
      <c r="P2490" s="3" t="s">
        <v>8279</v>
      </c>
      <c r="Q2490" s="3" t="str">
        <f t="shared" si="196"/>
        <v>music</v>
      </c>
      <c r="R2490" s="3" t="str">
        <f t="shared" si="197"/>
        <v>indie rock</v>
      </c>
      <c r="S2490" s="24">
        <f t="shared" si="198"/>
        <v>40833.633194444446</v>
      </c>
    </row>
    <row r="2491" spans="1:19" ht="117" x14ac:dyDescent="0.4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26">
        <f t="shared" si="195"/>
        <v>133.67142857142858</v>
      </c>
      <c r="O2491" s="3">
        <f t="shared" si="200"/>
        <v>62.38</v>
      </c>
      <c r="P2491" s="3" t="s">
        <v>8279</v>
      </c>
      <c r="Q2491" s="3" t="str">
        <f t="shared" si="196"/>
        <v>music</v>
      </c>
      <c r="R2491" s="3" t="str">
        <f t="shared" si="197"/>
        <v>indie rock</v>
      </c>
      <c r="S2491" s="24">
        <f t="shared" si="198"/>
        <v>41373.690266203703</v>
      </c>
    </row>
    <row r="2492" spans="1:19" ht="117" x14ac:dyDescent="0.4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26">
        <f t="shared" si="195"/>
        <v>121.39999999999999</v>
      </c>
      <c r="O2492" s="3">
        <f t="shared" si="200"/>
        <v>37.9375</v>
      </c>
      <c r="P2492" s="3" t="s">
        <v>8279</v>
      </c>
      <c r="Q2492" s="3" t="str">
        <f t="shared" si="196"/>
        <v>music</v>
      </c>
      <c r="R2492" s="3" t="str">
        <f t="shared" si="197"/>
        <v>indie rock</v>
      </c>
      <c r="S2492" s="24">
        <f t="shared" si="198"/>
        <v>41023.227731481486</v>
      </c>
    </row>
    <row r="2493" spans="1:19" ht="117" x14ac:dyDescent="0.4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26">
        <f t="shared" si="195"/>
        <v>103.2</v>
      </c>
      <c r="O2493" s="3">
        <f t="shared" si="200"/>
        <v>51.6</v>
      </c>
      <c r="P2493" s="3" t="s">
        <v>8279</v>
      </c>
      <c r="Q2493" s="3" t="str">
        <f t="shared" si="196"/>
        <v>music</v>
      </c>
      <c r="R2493" s="3" t="str">
        <f t="shared" si="197"/>
        <v>indie rock</v>
      </c>
      <c r="S2493" s="24">
        <f t="shared" si="198"/>
        <v>40542.839282407411</v>
      </c>
    </row>
    <row r="2494" spans="1:19" ht="70.2" x14ac:dyDescent="0.4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26">
        <f t="shared" si="195"/>
        <v>125</v>
      </c>
      <c r="O2494" s="3">
        <f t="shared" si="200"/>
        <v>27.777777777777779</v>
      </c>
      <c r="P2494" s="3" t="s">
        <v>8279</v>
      </c>
      <c r="Q2494" s="3" t="str">
        <f t="shared" si="196"/>
        <v>music</v>
      </c>
      <c r="R2494" s="3" t="str">
        <f t="shared" si="197"/>
        <v>indie rock</v>
      </c>
      <c r="S2494" s="24">
        <f t="shared" si="198"/>
        <v>41024.985972222225</v>
      </c>
    </row>
    <row r="2495" spans="1:19" ht="140.4" x14ac:dyDescent="0.4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26">
        <f t="shared" si="195"/>
        <v>128.69999999999999</v>
      </c>
      <c r="O2495" s="3">
        <f t="shared" si="200"/>
        <v>99.382239382239376</v>
      </c>
      <c r="P2495" s="3" t="s">
        <v>8279</v>
      </c>
      <c r="Q2495" s="3" t="str">
        <f t="shared" si="196"/>
        <v>music</v>
      </c>
      <c r="R2495" s="3" t="str">
        <f t="shared" si="197"/>
        <v>indie rock</v>
      </c>
      <c r="S2495" s="24">
        <f t="shared" si="198"/>
        <v>41348.168287037035</v>
      </c>
    </row>
    <row r="2496" spans="1:19" ht="117" x14ac:dyDescent="0.4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26">
        <f t="shared" si="195"/>
        <v>101.00533333333333</v>
      </c>
      <c r="O2496" s="3">
        <f t="shared" si="200"/>
        <v>38.848205128205123</v>
      </c>
      <c r="P2496" s="3" t="s">
        <v>8279</v>
      </c>
      <c r="Q2496" s="3" t="str">
        <f t="shared" si="196"/>
        <v>music</v>
      </c>
      <c r="R2496" s="3" t="str">
        <f t="shared" si="197"/>
        <v>indie rock</v>
      </c>
      <c r="S2496" s="24">
        <f t="shared" si="198"/>
        <v>41022.645185185189</v>
      </c>
    </row>
    <row r="2497" spans="1:19" ht="117" x14ac:dyDescent="0.4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26">
        <f t="shared" si="195"/>
        <v>127.53666666666665</v>
      </c>
      <c r="O2497" s="3">
        <f t="shared" si="200"/>
        <v>45.548809523809524</v>
      </c>
      <c r="P2497" s="3" t="s">
        <v>8279</v>
      </c>
      <c r="Q2497" s="3" t="str">
        <f t="shared" si="196"/>
        <v>music</v>
      </c>
      <c r="R2497" s="3" t="str">
        <f t="shared" si="197"/>
        <v>indie rock</v>
      </c>
      <c r="S2497" s="24">
        <f t="shared" si="198"/>
        <v>41036.946469907409</v>
      </c>
    </row>
    <row r="2498" spans="1:19" ht="70.2" x14ac:dyDescent="0.4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26">
        <f t="shared" ref="N2498:N2561" si="201">E2498/D2498*100</f>
        <v>100</v>
      </c>
      <c r="O2498" s="3">
        <f t="shared" si="200"/>
        <v>600</v>
      </c>
      <c r="P2498" s="3" t="s">
        <v>8279</v>
      </c>
      <c r="Q2498" s="3" t="str">
        <f t="shared" si="196"/>
        <v>music</v>
      </c>
      <c r="R2498" s="3" t="str">
        <f t="shared" si="197"/>
        <v>indie rock</v>
      </c>
      <c r="S2498" s="24">
        <f t="shared" si="198"/>
        <v>41327.996435185181</v>
      </c>
    </row>
    <row r="2499" spans="1:19" ht="117" x14ac:dyDescent="0.4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26">
        <f t="shared" si="201"/>
        <v>112.7715</v>
      </c>
      <c r="O2499" s="3">
        <f t="shared" si="200"/>
        <v>80.551071428571419</v>
      </c>
      <c r="P2499" s="3" t="s">
        <v>8279</v>
      </c>
      <c r="Q2499" s="3" t="str">
        <f t="shared" ref="Q2499:Q2562" si="202">LEFT(P:P,SEARCH("/",P:P,1)-1)</f>
        <v>music</v>
      </c>
      <c r="R2499" s="3" t="str">
        <f t="shared" ref="R2499:R2562" si="203">RIGHT(P:P, LEN(P:P) - FIND("/", P:P))</f>
        <v>indie rock</v>
      </c>
      <c r="S2499" s="24">
        <f t="shared" ref="S2499:S2562" si="204">(J2499/86400) +25569</f>
        <v>40730.878912037035</v>
      </c>
    </row>
    <row r="2500" spans="1:19" ht="117" x14ac:dyDescent="0.4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26">
        <f t="shared" si="201"/>
        <v>105.60000000000001</v>
      </c>
      <c r="O2500" s="3">
        <f t="shared" si="200"/>
        <v>52.8</v>
      </c>
      <c r="P2500" s="3" t="s">
        <v>8279</v>
      </c>
      <c r="Q2500" s="3" t="str">
        <f t="shared" si="202"/>
        <v>music</v>
      </c>
      <c r="R2500" s="3" t="str">
        <f t="shared" si="203"/>
        <v>indie rock</v>
      </c>
      <c r="S2500" s="24">
        <f t="shared" si="204"/>
        <v>42017.967442129629</v>
      </c>
    </row>
    <row r="2501" spans="1:19" ht="117" x14ac:dyDescent="0.4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26">
        <f t="shared" si="201"/>
        <v>202.625</v>
      </c>
      <c r="O2501" s="3">
        <f t="shared" si="200"/>
        <v>47.676470588235297</v>
      </c>
      <c r="P2501" s="3" t="s">
        <v>8279</v>
      </c>
      <c r="Q2501" s="3" t="str">
        <f t="shared" si="202"/>
        <v>music</v>
      </c>
      <c r="R2501" s="3" t="str">
        <f t="shared" si="203"/>
        <v>indie rock</v>
      </c>
      <c r="S2501" s="24">
        <f t="shared" si="204"/>
        <v>41226.648576388892</v>
      </c>
    </row>
    <row r="2502" spans="1:19" ht="117" x14ac:dyDescent="0.4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26">
        <f t="shared" si="201"/>
        <v>113.33333333333333</v>
      </c>
      <c r="O2502" s="3">
        <f t="shared" si="200"/>
        <v>23.448275862068964</v>
      </c>
      <c r="P2502" s="3" t="s">
        <v>8279</v>
      </c>
      <c r="Q2502" s="3" t="str">
        <f t="shared" si="202"/>
        <v>music</v>
      </c>
      <c r="R2502" s="3" t="str">
        <f t="shared" si="203"/>
        <v>indie rock</v>
      </c>
      <c r="S2502" s="24">
        <f t="shared" si="204"/>
        <v>41053.772858796292</v>
      </c>
    </row>
    <row r="2503" spans="1:19" ht="117" x14ac:dyDescent="0.4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26">
        <f t="shared" si="201"/>
        <v>2.5545454545454547</v>
      </c>
      <c r="P2503" s="3" t="s">
        <v>8299</v>
      </c>
      <c r="Q2503" s="3" t="str">
        <f t="shared" si="202"/>
        <v>food</v>
      </c>
      <c r="R2503" s="3" t="str">
        <f t="shared" si="203"/>
        <v>restaurants</v>
      </c>
      <c r="S2503" s="24">
        <f t="shared" si="204"/>
        <v>42244.776666666672</v>
      </c>
    </row>
    <row r="2504" spans="1:19" ht="117" x14ac:dyDescent="0.4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26">
        <f t="shared" si="201"/>
        <v>7.8181818181818186E-2</v>
      </c>
      <c r="P2504" s="3" t="s">
        <v>8299</v>
      </c>
      <c r="Q2504" s="3" t="str">
        <f t="shared" si="202"/>
        <v>food</v>
      </c>
      <c r="R2504" s="3" t="str">
        <f t="shared" si="203"/>
        <v>restaurants</v>
      </c>
      <c r="S2504" s="24">
        <f t="shared" si="204"/>
        <v>41858.825439814813</v>
      </c>
    </row>
    <row r="2505" spans="1:19" ht="117" x14ac:dyDescent="0.4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26">
        <f t="shared" si="201"/>
        <v>0</v>
      </c>
      <c r="P2505" s="3" t="s">
        <v>8299</v>
      </c>
      <c r="Q2505" s="3" t="str">
        <f t="shared" si="202"/>
        <v>food</v>
      </c>
      <c r="R2505" s="3" t="str">
        <f t="shared" si="203"/>
        <v>restaurants</v>
      </c>
      <c r="S2505" s="24">
        <f t="shared" si="204"/>
        <v>42498.899398148147</v>
      </c>
    </row>
    <row r="2506" spans="1:19" ht="70.2" x14ac:dyDescent="0.4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26">
        <f t="shared" si="201"/>
        <v>0</v>
      </c>
      <c r="P2506" s="3" t="s">
        <v>8299</v>
      </c>
      <c r="Q2506" s="3" t="str">
        <f t="shared" si="202"/>
        <v>food</v>
      </c>
      <c r="R2506" s="3" t="str">
        <f t="shared" si="203"/>
        <v>restaurants</v>
      </c>
      <c r="S2506" s="24">
        <f t="shared" si="204"/>
        <v>41928.015439814815</v>
      </c>
    </row>
    <row r="2507" spans="1:19" ht="140.4" x14ac:dyDescent="0.4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26">
        <f t="shared" si="201"/>
        <v>0</v>
      </c>
      <c r="P2507" s="3" t="s">
        <v>8299</v>
      </c>
      <c r="Q2507" s="3" t="str">
        <f t="shared" si="202"/>
        <v>food</v>
      </c>
      <c r="R2507" s="3" t="str">
        <f t="shared" si="203"/>
        <v>restaurants</v>
      </c>
      <c r="S2507" s="24">
        <f t="shared" si="204"/>
        <v>42047.05574074074</v>
      </c>
    </row>
    <row r="2508" spans="1:19" ht="117" x14ac:dyDescent="0.4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26">
        <f t="shared" si="201"/>
        <v>0.6</v>
      </c>
      <c r="P2508" s="3" t="s">
        <v>8299</v>
      </c>
      <c r="Q2508" s="3" t="str">
        <f t="shared" si="202"/>
        <v>food</v>
      </c>
      <c r="R2508" s="3" t="str">
        <f t="shared" si="203"/>
        <v>restaurants</v>
      </c>
      <c r="S2508" s="24">
        <f t="shared" si="204"/>
        <v>42258.297094907408</v>
      </c>
    </row>
    <row r="2509" spans="1:19" ht="46.8" x14ac:dyDescent="0.4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26">
        <f t="shared" si="201"/>
        <v>0</v>
      </c>
      <c r="P2509" s="3" t="s">
        <v>8299</v>
      </c>
      <c r="Q2509" s="3" t="str">
        <f t="shared" si="202"/>
        <v>food</v>
      </c>
      <c r="R2509" s="3" t="str">
        <f t="shared" si="203"/>
        <v>restaurants</v>
      </c>
      <c r="S2509" s="24">
        <f t="shared" si="204"/>
        <v>42105.072962962964</v>
      </c>
    </row>
    <row r="2510" spans="1:19" ht="117" x14ac:dyDescent="0.4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26">
        <f t="shared" si="201"/>
        <v>0</v>
      </c>
      <c r="P2510" s="3" t="s">
        <v>8299</v>
      </c>
      <c r="Q2510" s="3" t="str">
        <f t="shared" si="202"/>
        <v>food</v>
      </c>
      <c r="R2510" s="3" t="str">
        <f t="shared" si="203"/>
        <v>restaurants</v>
      </c>
      <c r="S2510" s="24">
        <f t="shared" si="204"/>
        <v>41835.951782407406</v>
      </c>
    </row>
    <row r="2511" spans="1:19" ht="117" x14ac:dyDescent="0.4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26">
        <f t="shared" si="201"/>
        <v>1.0526315789473684</v>
      </c>
      <c r="P2511" s="3" t="s">
        <v>8299</v>
      </c>
      <c r="Q2511" s="3" t="str">
        <f t="shared" si="202"/>
        <v>food</v>
      </c>
      <c r="R2511" s="3" t="str">
        <f t="shared" si="203"/>
        <v>restaurants</v>
      </c>
      <c r="S2511" s="24">
        <f t="shared" si="204"/>
        <v>42058.809594907405</v>
      </c>
    </row>
    <row r="2512" spans="1:19" ht="140.4" x14ac:dyDescent="0.4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26">
        <f t="shared" si="201"/>
        <v>0.15</v>
      </c>
      <c r="P2512" s="3" t="s">
        <v>8299</v>
      </c>
      <c r="Q2512" s="3" t="str">
        <f t="shared" si="202"/>
        <v>food</v>
      </c>
      <c r="R2512" s="3" t="str">
        <f t="shared" si="203"/>
        <v>restaurants</v>
      </c>
      <c r="S2512" s="24">
        <f t="shared" si="204"/>
        <v>42078.997361111113</v>
      </c>
    </row>
    <row r="2513" spans="1:19" ht="117" x14ac:dyDescent="0.4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26">
        <f t="shared" si="201"/>
        <v>0</v>
      </c>
      <c r="P2513" s="3" t="s">
        <v>8299</v>
      </c>
      <c r="Q2513" s="3" t="str">
        <f t="shared" si="202"/>
        <v>food</v>
      </c>
      <c r="R2513" s="3" t="str">
        <f t="shared" si="203"/>
        <v>restaurants</v>
      </c>
      <c r="S2513" s="24">
        <f t="shared" si="204"/>
        <v>42371.446909722217</v>
      </c>
    </row>
    <row r="2514" spans="1:19" ht="93.6" x14ac:dyDescent="0.4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26">
        <f t="shared" si="201"/>
        <v>0</v>
      </c>
      <c r="P2514" s="3" t="s">
        <v>8299</v>
      </c>
      <c r="Q2514" s="3" t="str">
        <f t="shared" si="202"/>
        <v>food</v>
      </c>
      <c r="R2514" s="3" t="str">
        <f t="shared" si="203"/>
        <v>restaurants</v>
      </c>
      <c r="S2514" s="24">
        <f t="shared" si="204"/>
        <v>41971.876863425925</v>
      </c>
    </row>
    <row r="2515" spans="1:19" ht="140.4" x14ac:dyDescent="0.4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26">
        <f t="shared" si="201"/>
        <v>0</v>
      </c>
      <c r="P2515" s="3" t="s">
        <v>8299</v>
      </c>
      <c r="Q2515" s="3" t="str">
        <f t="shared" si="202"/>
        <v>food</v>
      </c>
      <c r="R2515" s="3" t="str">
        <f t="shared" si="203"/>
        <v>restaurants</v>
      </c>
      <c r="S2515" s="24">
        <f t="shared" si="204"/>
        <v>42732.00681712963</v>
      </c>
    </row>
    <row r="2516" spans="1:19" ht="140.4" x14ac:dyDescent="0.4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26">
        <f t="shared" si="201"/>
        <v>1.7500000000000002</v>
      </c>
      <c r="P2516" s="3" t="s">
        <v>8299</v>
      </c>
      <c r="Q2516" s="3" t="str">
        <f t="shared" si="202"/>
        <v>food</v>
      </c>
      <c r="R2516" s="3" t="str">
        <f t="shared" si="203"/>
        <v>restaurants</v>
      </c>
      <c r="S2516" s="24">
        <f t="shared" si="204"/>
        <v>41854.389780092592</v>
      </c>
    </row>
    <row r="2517" spans="1:19" ht="117" x14ac:dyDescent="0.4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26">
        <f t="shared" si="201"/>
        <v>18.600000000000001</v>
      </c>
      <c r="P2517" s="3" t="s">
        <v>8299</v>
      </c>
      <c r="Q2517" s="3" t="str">
        <f t="shared" si="202"/>
        <v>food</v>
      </c>
      <c r="R2517" s="3" t="str">
        <f t="shared" si="203"/>
        <v>restaurants</v>
      </c>
      <c r="S2517" s="24">
        <f t="shared" si="204"/>
        <v>42027.839733796296</v>
      </c>
    </row>
    <row r="2518" spans="1:19" ht="117" x14ac:dyDescent="0.4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26">
        <f t="shared" si="201"/>
        <v>0</v>
      </c>
      <c r="P2518" s="3" t="s">
        <v>8299</v>
      </c>
      <c r="Q2518" s="3" t="str">
        <f t="shared" si="202"/>
        <v>food</v>
      </c>
      <c r="R2518" s="3" t="str">
        <f t="shared" si="203"/>
        <v>restaurants</v>
      </c>
      <c r="S2518" s="24">
        <f t="shared" si="204"/>
        <v>41942.653379629628</v>
      </c>
    </row>
    <row r="2519" spans="1:19" ht="117" x14ac:dyDescent="0.4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26">
        <f t="shared" si="201"/>
        <v>9.8166666666666664</v>
      </c>
      <c r="P2519" s="3" t="s">
        <v>8299</v>
      </c>
      <c r="Q2519" s="3" t="str">
        <f t="shared" si="202"/>
        <v>food</v>
      </c>
      <c r="R2519" s="3" t="str">
        <f t="shared" si="203"/>
        <v>restaurants</v>
      </c>
      <c r="S2519" s="24">
        <f t="shared" si="204"/>
        <v>42052.802430555559</v>
      </c>
    </row>
    <row r="2520" spans="1:19" ht="117" x14ac:dyDescent="0.4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26">
        <f t="shared" si="201"/>
        <v>0</v>
      </c>
      <c r="P2520" s="3" t="s">
        <v>8299</v>
      </c>
      <c r="Q2520" s="3" t="str">
        <f t="shared" si="202"/>
        <v>food</v>
      </c>
      <c r="R2520" s="3" t="str">
        <f t="shared" si="203"/>
        <v>restaurants</v>
      </c>
      <c r="S2520" s="24">
        <f t="shared" si="204"/>
        <v>41926.680879629632</v>
      </c>
    </row>
    <row r="2521" spans="1:19" ht="93.6" x14ac:dyDescent="0.4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26">
        <f t="shared" si="201"/>
        <v>4.3333333333333335E-2</v>
      </c>
      <c r="P2521" s="3" t="s">
        <v>8299</v>
      </c>
      <c r="Q2521" s="3" t="str">
        <f t="shared" si="202"/>
        <v>food</v>
      </c>
      <c r="R2521" s="3" t="str">
        <f t="shared" si="203"/>
        <v>restaurants</v>
      </c>
      <c r="S2521" s="24">
        <f t="shared" si="204"/>
        <v>41809.155138888891</v>
      </c>
    </row>
    <row r="2522" spans="1:19" ht="117" x14ac:dyDescent="0.4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26">
        <f t="shared" si="201"/>
        <v>0</v>
      </c>
      <c r="P2522" s="3" t="s">
        <v>8299</v>
      </c>
      <c r="Q2522" s="3" t="str">
        <f t="shared" si="202"/>
        <v>food</v>
      </c>
      <c r="R2522" s="3" t="str">
        <f t="shared" si="203"/>
        <v>restaurants</v>
      </c>
      <c r="S2522" s="24">
        <f t="shared" si="204"/>
        <v>42612.600520833337</v>
      </c>
    </row>
    <row r="2523" spans="1:19" ht="140.4" x14ac:dyDescent="0.4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26">
        <f t="shared" si="201"/>
        <v>109.48792</v>
      </c>
      <c r="O2523" s="3">
        <f t="shared" ref="O2523:O2562" si="205">E2523/L2523</f>
        <v>103.68174242424243</v>
      </c>
      <c r="P2523" s="3" t="s">
        <v>8300</v>
      </c>
      <c r="Q2523" s="3" t="str">
        <f t="shared" si="202"/>
        <v>music</v>
      </c>
      <c r="R2523" s="3" t="str">
        <f t="shared" si="203"/>
        <v>classical music</v>
      </c>
      <c r="S2523" s="24">
        <f t="shared" si="204"/>
        <v>42269.967835648145</v>
      </c>
    </row>
    <row r="2524" spans="1:19" ht="140.4" x14ac:dyDescent="0.4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26">
        <f t="shared" si="201"/>
        <v>100</v>
      </c>
      <c r="O2524" s="3">
        <f t="shared" si="205"/>
        <v>185.18518518518519</v>
      </c>
      <c r="P2524" s="3" t="s">
        <v>8300</v>
      </c>
      <c r="Q2524" s="3" t="str">
        <f t="shared" si="202"/>
        <v>music</v>
      </c>
      <c r="R2524" s="3" t="str">
        <f t="shared" si="203"/>
        <v>classical music</v>
      </c>
      <c r="S2524" s="24">
        <f t="shared" si="204"/>
        <v>42460.573611111111</v>
      </c>
    </row>
    <row r="2525" spans="1:19" ht="140.4" x14ac:dyDescent="0.4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26">
        <f t="shared" si="201"/>
        <v>156.44444444444446</v>
      </c>
      <c r="O2525" s="3">
        <f t="shared" si="205"/>
        <v>54.153846153846153</v>
      </c>
      <c r="P2525" s="3" t="s">
        <v>8300</v>
      </c>
      <c r="Q2525" s="3" t="str">
        <f t="shared" si="202"/>
        <v>music</v>
      </c>
      <c r="R2525" s="3" t="str">
        <f t="shared" si="203"/>
        <v>classical music</v>
      </c>
      <c r="S2525" s="24">
        <f t="shared" si="204"/>
        <v>41930.975601851853</v>
      </c>
    </row>
    <row r="2526" spans="1:19" ht="93.6" x14ac:dyDescent="0.4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26">
        <f t="shared" si="201"/>
        <v>101.6</v>
      </c>
      <c r="O2526" s="3">
        <f t="shared" si="205"/>
        <v>177.2093023255814</v>
      </c>
      <c r="P2526" s="3" t="s">
        <v>8300</v>
      </c>
      <c r="Q2526" s="3" t="str">
        <f t="shared" si="202"/>
        <v>music</v>
      </c>
      <c r="R2526" s="3" t="str">
        <f t="shared" si="203"/>
        <v>classical music</v>
      </c>
      <c r="S2526" s="24">
        <f t="shared" si="204"/>
        <v>41961.807372685187</v>
      </c>
    </row>
    <row r="2527" spans="1:19" ht="93.6" x14ac:dyDescent="0.4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26">
        <f t="shared" si="201"/>
        <v>100.325</v>
      </c>
      <c r="O2527" s="3">
        <f t="shared" si="205"/>
        <v>100.325</v>
      </c>
      <c r="P2527" s="3" t="s">
        <v>8300</v>
      </c>
      <c r="Q2527" s="3" t="str">
        <f t="shared" si="202"/>
        <v>music</v>
      </c>
      <c r="R2527" s="3" t="str">
        <f t="shared" si="203"/>
        <v>classical music</v>
      </c>
      <c r="S2527" s="24">
        <f t="shared" si="204"/>
        <v>41058.844571759255</v>
      </c>
    </row>
    <row r="2528" spans="1:19" ht="117" x14ac:dyDescent="0.4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26">
        <f t="shared" si="201"/>
        <v>112.94999999999999</v>
      </c>
      <c r="O2528" s="3">
        <f t="shared" si="205"/>
        <v>136.90909090909091</v>
      </c>
      <c r="P2528" s="3" t="s">
        <v>8300</v>
      </c>
      <c r="Q2528" s="3" t="str">
        <f t="shared" si="202"/>
        <v>music</v>
      </c>
      <c r="R2528" s="3" t="str">
        <f t="shared" si="203"/>
        <v>classical music</v>
      </c>
      <c r="S2528" s="24">
        <f t="shared" si="204"/>
        <v>41953.091134259259</v>
      </c>
    </row>
    <row r="2529" spans="1:19" ht="117" x14ac:dyDescent="0.4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26">
        <f t="shared" si="201"/>
        <v>102.125</v>
      </c>
      <c r="O2529" s="3">
        <f t="shared" si="205"/>
        <v>57.535211267605632</v>
      </c>
      <c r="P2529" s="3" t="s">
        <v>8300</v>
      </c>
      <c r="Q2529" s="3" t="str">
        <f t="shared" si="202"/>
        <v>music</v>
      </c>
      <c r="R2529" s="3" t="str">
        <f t="shared" si="203"/>
        <v>classical music</v>
      </c>
      <c r="S2529" s="24">
        <f t="shared" si="204"/>
        <v>41546.75105324074</v>
      </c>
    </row>
    <row r="2530" spans="1:19" ht="117" x14ac:dyDescent="0.4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26">
        <f t="shared" si="201"/>
        <v>107.24974999999999</v>
      </c>
      <c r="O2530" s="3">
        <f t="shared" si="205"/>
        <v>52.962839506172834</v>
      </c>
      <c r="P2530" s="3" t="s">
        <v>8300</v>
      </c>
      <c r="Q2530" s="3" t="str">
        <f t="shared" si="202"/>
        <v>music</v>
      </c>
      <c r="R2530" s="3" t="str">
        <f t="shared" si="203"/>
        <v>classical music</v>
      </c>
      <c r="S2530" s="24">
        <f t="shared" si="204"/>
        <v>42217.834525462968</v>
      </c>
    </row>
    <row r="2531" spans="1:19" ht="70.2" x14ac:dyDescent="0.4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26">
        <f t="shared" si="201"/>
        <v>104.28333333333333</v>
      </c>
      <c r="O2531" s="3">
        <f t="shared" si="205"/>
        <v>82.328947368421055</v>
      </c>
      <c r="P2531" s="3" t="s">
        <v>8300</v>
      </c>
      <c r="Q2531" s="3" t="str">
        <f t="shared" si="202"/>
        <v>music</v>
      </c>
      <c r="R2531" s="3" t="str">
        <f t="shared" si="203"/>
        <v>classical music</v>
      </c>
      <c r="S2531" s="24">
        <f t="shared" si="204"/>
        <v>40948.080729166664</v>
      </c>
    </row>
    <row r="2532" spans="1:19" ht="117" x14ac:dyDescent="0.4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26">
        <f t="shared" si="201"/>
        <v>100</v>
      </c>
      <c r="O2532" s="3">
        <f t="shared" si="205"/>
        <v>135.41666666666666</v>
      </c>
      <c r="P2532" s="3" t="s">
        <v>8300</v>
      </c>
      <c r="Q2532" s="3" t="str">
        <f t="shared" si="202"/>
        <v>music</v>
      </c>
      <c r="R2532" s="3" t="str">
        <f t="shared" si="203"/>
        <v>classical music</v>
      </c>
      <c r="S2532" s="24">
        <f t="shared" si="204"/>
        <v>42081.864641203705</v>
      </c>
    </row>
    <row r="2533" spans="1:19" ht="140.4" x14ac:dyDescent="0.4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26">
        <f t="shared" si="201"/>
        <v>100.4</v>
      </c>
      <c r="O2533" s="3">
        <f t="shared" si="205"/>
        <v>74.06557377049181</v>
      </c>
      <c r="P2533" s="3" t="s">
        <v>8300</v>
      </c>
      <c r="Q2533" s="3" t="str">
        <f t="shared" si="202"/>
        <v>music</v>
      </c>
      <c r="R2533" s="3" t="str">
        <f t="shared" si="203"/>
        <v>classical music</v>
      </c>
      <c r="S2533" s="24">
        <f t="shared" si="204"/>
        <v>42208.680023148147</v>
      </c>
    </row>
    <row r="2534" spans="1:19" ht="117" x14ac:dyDescent="0.4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26">
        <f t="shared" si="201"/>
        <v>126.125</v>
      </c>
      <c r="O2534" s="3">
        <f t="shared" si="205"/>
        <v>84.083333333333329</v>
      </c>
      <c r="P2534" s="3" t="s">
        <v>8300</v>
      </c>
      <c r="Q2534" s="3" t="str">
        <f t="shared" si="202"/>
        <v>music</v>
      </c>
      <c r="R2534" s="3" t="str">
        <f t="shared" si="203"/>
        <v>classical music</v>
      </c>
      <c r="S2534" s="24">
        <f t="shared" si="204"/>
        <v>41107.849143518521</v>
      </c>
    </row>
    <row r="2535" spans="1:19" ht="117" x14ac:dyDescent="0.4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26">
        <f t="shared" si="201"/>
        <v>110.66666666666667</v>
      </c>
      <c r="O2535" s="3">
        <f t="shared" si="205"/>
        <v>61.029411764705884</v>
      </c>
      <c r="P2535" s="3" t="s">
        <v>8300</v>
      </c>
      <c r="Q2535" s="3" t="str">
        <f t="shared" si="202"/>
        <v>music</v>
      </c>
      <c r="R2535" s="3" t="str">
        <f t="shared" si="203"/>
        <v>classical music</v>
      </c>
      <c r="S2535" s="24">
        <f t="shared" si="204"/>
        <v>41304.751284722224</v>
      </c>
    </row>
    <row r="2536" spans="1:19" ht="140.4" x14ac:dyDescent="0.4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26">
        <f t="shared" si="201"/>
        <v>105</v>
      </c>
      <c r="O2536" s="3">
        <f t="shared" si="205"/>
        <v>150</v>
      </c>
      <c r="P2536" s="3" t="s">
        <v>8300</v>
      </c>
      <c r="Q2536" s="3" t="str">
        <f t="shared" si="202"/>
        <v>music</v>
      </c>
      <c r="R2536" s="3" t="str">
        <f t="shared" si="203"/>
        <v>classical music</v>
      </c>
      <c r="S2536" s="24">
        <f t="shared" si="204"/>
        <v>40127.700370370367</v>
      </c>
    </row>
    <row r="2537" spans="1:19" ht="46.8" x14ac:dyDescent="0.4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26">
        <f t="shared" si="201"/>
        <v>103.77499999999999</v>
      </c>
      <c r="O2537" s="3">
        <f t="shared" si="205"/>
        <v>266.08974358974359</v>
      </c>
      <c r="P2537" s="3" t="s">
        <v>8300</v>
      </c>
      <c r="Q2537" s="3" t="str">
        <f t="shared" si="202"/>
        <v>music</v>
      </c>
      <c r="R2537" s="3" t="str">
        <f t="shared" si="203"/>
        <v>classical music</v>
      </c>
      <c r="S2537" s="24">
        <f t="shared" si="204"/>
        <v>41943.791030092594</v>
      </c>
    </row>
    <row r="2538" spans="1:19" ht="140.4" x14ac:dyDescent="0.4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26">
        <f t="shared" si="201"/>
        <v>115.99999999999999</v>
      </c>
      <c r="O2538" s="3">
        <f t="shared" si="205"/>
        <v>7.25</v>
      </c>
      <c r="P2538" s="3" t="s">
        <v>8300</v>
      </c>
      <c r="Q2538" s="3" t="str">
        <f t="shared" si="202"/>
        <v>music</v>
      </c>
      <c r="R2538" s="3" t="str">
        <f t="shared" si="203"/>
        <v>classical music</v>
      </c>
      <c r="S2538" s="24">
        <f t="shared" si="204"/>
        <v>41464.106087962966</v>
      </c>
    </row>
    <row r="2539" spans="1:19" ht="117" x14ac:dyDescent="0.4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26">
        <f t="shared" si="201"/>
        <v>110.00000000000001</v>
      </c>
      <c r="O2539" s="3">
        <f t="shared" si="205"/>
        <v>100</v>
      </c>
      <c r="P2539" s="3" t="s">
        <v>8300</v>
      </c>
      <c r="Q2539" s="3" t="str">
        <f t="shared" si="202"/>
        <v>music</v>
      </c>
      <c r="R2539" s="3" t="str">
        <f t="shared" si="203"/>
        <v>classical music</v>
      </c>
      <c r="S2539" s="24">
        <f t="shared" si="204"/>
        <v>40696.648784722223</v>
      </c>
    </row>
    <row r="2540" spans="1:19" ht="93.6" x14ac:dyDescent="0.4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26">
        <f t="shared" si="201"/>
        <v>113.01761111111111</v>
      </c>
      <c r="O2540" s="3">
        <f t="shared" si="205"/>
        <v>109.96308108108107</v>
      </c>
      <c r="P2540" s="3" t="s">
        <v>8300</v>
      </c>
      <c r="Q2540" s="3" t="str">
        <f t="shared" si="202"/>
        <v>music</v>
      </c>
      <c r="R2540" s="3" t="str">
        <f t="shared" si="203"/>
        <v>classical music</v>
      </c>
      <c r="S2540" s="24">
        <f t="shared" si="204"/>
        <v>41298.509965277779</v>
      </c>
    </row>
    <row r="2541" spans="1:19" ht="117" x14ac:dyDescent="0.4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26">
        <f t="shared" si="201"/>
        <v>100.25</v>
      </c>
      <c r="O2541" s="3">
        <f t="shared" si="205"/>
        <v>169.91525423728814</v>
      </c>
      <c r="P2541" s="3" t="s">
        <v>8300</v>
      </c>
      <c r="Q2541" s="3" t="str">
        <f t="shared" si="202"/>
        <v>music</v>
      </c>
      <c r="R2541" s="3" t="str">
        <f t="shared" si="203"/>
        <v>classical music</v>
      </c>
      <c r="S2541" s="24">
        <f t="shared" si="204"/>
        <v>41977.902222222227</v>
      </c>
    </row>
    <row r="2542" spans="1:19" ht="140.4" x14ac:dyDescent="0.4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26">
        <f t="shared" si="201"/>
        <v>103.4</v>
      </c>
      <c r="O2542" s="3">
        <f t="shared" si="205"/>
        <v>95.740740740740748</v>
      </c>
      <c r="P2542" s="3" t="s">
        <v>8300</v>
      </c>
      <c r="Q2542" s="3" t="str">
        <f t="shared" si="202"/>
        <v>music</v>
      </c>
      <c r="R2542" s="3" t="str">
        <f t="shared" si="203"/>
        <v>classical music</v>
      </c>
      <c r="S2542" s="24">
        <f t="shared" si="204"/>
        <v>40785.675011574072</v>
      </c>
    </row>
    <row r="2543" spans="1:19" ht="140.4" x14ac:dyDescent="0.4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26">
        <f t="shared" si="201"/>
        <v>107.02857142857142</v>
      </c>
      <c r="O2543" s="3">
        <f t="shared" si="205"/>
        <v>59.460317460317462</v>
      </c>
      <c r="P2543" s="3" t="s">
        <v>8300</v>
      </c>
      <c r="Q2543" s="3" t="str">
        <f t="shared" si="202"/>
        <v>music</v>
      </c>
      <c r="R2543" s="3" t="str">
        <f t="shared" si="203"/>
        <v>classical music</v>
      </c>
      <c r="S2543" s="24">
        <f t="shared" si="204"/>
        <v>41483.449282407411</v>
      </c>
    </row>
    <row r="2544" spans="1:19" ht="117" x14ac:dyDescent="0.4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26">
        <f t="shared" si="201"/>
        <v>103.57142857142858</v>
      </c>
      <c r="O2544" s="3">
        <f t="shared" si="205"/>
        <v>55.769230769230766</v>
      </c>
      <c r="P2544" s="3" t="s">
        <v>8300</v>
      </c>
      <c r="Q2544" s="3" t="str">
        <f t="shared" si="202"/>
        <v>music</v>
      </c>
      <c r="R2544" s="3" t="str">
        <f t="shared" si="203"/>
        <v>classical music</v>
      </c>
      <c r="S2544" s="24">
        <f t="shared" si="204"/>
        <v>41509.426585648151</v>
      </c>
    </row>
    <row r="2545" spans="1:19" ht="117" x14ac:dyDescent="0.4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26">
        <f t="shared" si="201"/>
        <v>156.4</v>
      </c>
      <c r="O2545" s="3">
        <f t="shared" si="205"/>
        <v>30.076923076923077</v>
      </c>
      <c r="P2545" s="3" t="s">
        <v>8300</v>
      </c>
      <c r="Q2545" s="3" t="str">
        <f t="shared" si="202"/>
        <v>music</v>
      </c>
      <c r="R2545" s="3" t="str">
        <f t="shared" si="203"/>
        <v>classical music</v>
      </c>
      <c r="S2545" s="24">
        <f t="shared" si="204"/>
        <v>40514.107615740737</v>
      </c>
    </row>
    <row r="2546" spans="1:19" ht="93.6" x14ac:dyDescent="0.4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26">
        <f t="shared" si="201"/>
        <v>100.82</v>
      </c>
      <c r="O2546" s="3">
        <f t="shared" si="205"/>
        <v>88.438596491228068</v>
      </c>
      <c r="P2546" s="3" t="s">
        <v>8300</v>
      </c>
      <c r="Q2546" s="3" t="str">
        <f t="shared" si="202"/>
        <v>music</v>
      </c>
      <c r="R2546" s="3" t="str">
        <f t="shared" si="203"/>
        <v>classical music</v>
      </c>
      <c r="S2546" s="24">
        <f t="shared" si="204"/>
        <v>41068.520474537036</v>
      </c>
    </row>
    <row r="2547" spans="1:19" ht="117" x14ac:dyDescent="0.4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26">
        <f t="shared" si="201"/>
        <v>195.3</v>
      </c>
      <c r="O2547" s="3">
        <f t="shared" si="205"/>
        <v>64.032786885245898</v>
      </c>
      <c r="P2547" s="3" t="s">
        <v>8300</v>
      </c>
      <c r="Q2547" s="3" t="str">
        <f t="shared" si="202"/>
        <v>music</v>
      </c>
      <c r="R2547" s="3" t="str">
        <f t="shared" si="203"/>
        <v>classical music</v>
      </c>
      <c r="S2547" s="24">
        <f t="shared" si="204"/>
        <v>42027.138171296298</v>
      </c>
    </row>
    <row r="2548" spans="1:19" ht="93.6" x14ac:dyDescent="0.4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26">
        <f t="shared" si="201"/>
        <v>111.71428571428572</v>
      </c>
      <c r="O2548" s="3">
        <f t="shared" si="205"/>
        <v>60.153846153846153</v>
      </c>
      <c r="P2548" s="3" t="s">
        <v>8300</v>
      </c>
      <c r="Q2548" s="3" t="str">
        <f t="shared" si="202"/>
        <v>music</v>
      </c>
      <c r="R2548" s="3" t="str">
        <f t="shared" si="203"/>
        <v>classical music</v>
      </c>
      <c r="S2548" s="24">
        <f t="shared" si="204"/>
        <v>41524.858553240745</v>
      </c>
    </row>
    <row r="2549" spans="1:19" ht="140.4" x14ac:dyDescent="0.4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26">
        <f t="shared" si="201"/>
        <v>119.85454545454546</v>
      </c>
      <c r="O2549" s="3">
        <f t="shared" si="205"/>
        <v>49.194029850746269</v>
      </c>
      <c r="P2549" s="3" t="s">
        <v>8300</v>
      </c>
      <c r="Q2549" s="3" t="str">
        <f t="shared" si="202"/>
        <v>music</v>
      </c>
      <c r="R2549" s="3" t="str">
        <f t="shared" si="203"/>
        <v>classical music</v>
      </c>
      <c r="S2549" s="24">
        <f t="shared" si="204"/>
        <v>40973.773182870369</v>
      </c>
    </row>
    <row r="2550" spans="1:19" ht="117" x14ac:dyDescent="0.4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26">
        <f t="shared" si="201"/>
        <v>101.85</v>
      </c>
      <c r="O2550" s="3">
        <f t="shared" si="205"/>
        <v>165.16216216216216</v>
      </c>
      <c r="P2550" s="3" t="s">
        <v>8300</v>
      </c>
      <c r="Q2550" s="3" t="str">
        <f t="shared" si="202"/>
        <v>music</v>
      </c>
      <c r="R2550" s="3" t="str">
        <f t="shared" si="203"/>
        <v>classical music</v>
      </c>
      <c r="S2550" s="24">
        <f t="shared" si="204"/>
        <v>42618.625428240739</v>
      </c>
    </row>
    <row r="2551" spans="1:19" ht="117" x14ac:dyDescent="0.4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26">
        <f t="shared" si="201"/>
        <v>102.80254777070064</v>
      </c>
      <c r="O2551" s="3">
        <f t="shared" si="205"/>
        <v>43.621621621621621</v>
      </c>
      <c r="P2551" s="3" t="s">
        <v>8300</v>
      </c>
      <c r="Q2551" s="3" t="str">
        <f t="shared" si="202"/>
        <v>music</v>
      </c>
      <c r="R2551" s="3" t="str">
        <f t="shared" si="203"/>
        <v>classical music</v>
      </c>
      <c r="S2551" s="24">
        <f t="shared" si="204"/>
        <v>41390.757754629631</v>
      </c>
    </row>
    <row r="2552" spans="1:19" ht="117" x14ac:dyDescent="0.4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26">
        <f t="shared" si="201"/>
        <v>100.84615384615385</v>
      </c>
      <c r="O2552" s="3">
        <f t="shared" si="205"/>
        <v>43.7</v>
      </c>
      <c r="P2552" s="3" t="s">
        <v>8300</v>
      </c>
      <c r="Q2552" s="3" t="str">
        <f t="shared" si="202"/>
        <v>music</v>
      </c>
      <c r="R2552" s="3" t="str">
        <f t="shared" si="203"/>
        <v>classical music</v>
      </c>
      <c r="S2552" s="24">
        <f t="shared" si="204"/>
        <v>42228.634328703702</v>
      </c>
    </row>
    <row r="2553" spans="1:19" ht="117" x14ac:dyDescent="0.4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26">
        <f t="shared" si="201"/>
        <v>102.73469387755102</v>
      </c>
      <c r="O2553" s="3">
        <f t="shared" si="205"/>
        <v>67.419642857142861</v>
      </c>
      <c r="P2553" s="3" t="s">
        <v>8300</v>
      </c>
      <c r="Q2553" s="3" t="str">
        <f t="shared" si="202"/>
        <v>music</v>
      </c>
      <c r="R2553" s="3" t="str">
        <f t="shared" si="203"/>
        <v>classical music</v>
      </c>
      <c r="S2553" s="24">
        <f t="shared" si="204"/>
        <v>40961.252141203702</v>
      </c>
    </row>
    <row r="2554" spans="1:19" ht="117" x14ac:dyDescent="0.4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26">
        <f t="shared" si="201"/>
        <v>106.5</v>
      </c>
      <c r="O2554" s="3">
        <f t="shared" si="205"/>
        <v>177.5</v>
      </c>
      <c r="P2554" s="3" t="s">
        <v>8300</v>
      </c>
      <c r="Q2554" s="3" t="str">
        <f t="shared" si="202"/>
        <v>music</v>
      </c>
      <c r="R2554" s="3" t="str">
        <f t="shared" si="203"/>
        <v>classical music</v>
      </c>
      <c r="S2554" s="24">
        <f t="shared" si="204"/>
        <v>42769.809965277775</v>
      </c>
    </row>
    <row r="2555" spans="1:19" ht="117" x14ac:dyDescent="0.4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26">
        <f t="shared" si="201"/>
        <v>155.53333333333333</v>
      </c>
      <c r="O2555" s="3">
        <f t="shared" si="205"/>
        <v>38.883333333333333</v>
      </c>
      <c r="P2555" s="3" t="s">
        <v>8300</v>
      </c>
      <c r="Q2555" s="3" t="str">
        <f t="shared" si="202"/>
        <v>music</v>
      </c>
      <c r="R2555" s="3" t="str">
        <f t="shared" si="203"/>
        <v>classical music</v>
      </c>
      <c r="S2555" s="24">
        <f t="shared" si="204"/>
        <v>41113.199155092589</v>
      </c>
    </row>
    <row r="2556" spans="1:19" ht="140.4" x14ac:dyDescent="0.4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26">
        <f t="shared" si="201"/>
        <v>122.8</v>
      </c>
      <c r="O2556" s="3">
        <f t="shared" si="205"/>
        <v>54.985074626865675</v>
      </c>
      <c r="P2556" s="3" t="s">
        <v>8300</v>
      </c>
      <c r="Q2556" s="3" t="str">
        <f t="shared" si="202"/>
        <v>music</v>
      </c>
      <c r="R2556" s="3" t="str">
        <f t="shared" si="203"/>
        <v>classical music</v>
      </c>
      <c r="S2556" s="24">
        <f t="shared" si="204"/>
        <v>42125.078275462962</v>
      </c>
    </row>
    <row r="2557" spans="1:19" ht="140.4" x14ac:dyDescent="0.4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26">
        <f t="shared" si="201"/>
        <v>107.35</v>
      </c>
      <c r="O2557" s="3">
        <f t="shared" si="205"/>
        <v>61.342857142857142</v>
      </c>
      <c r="P2557" s="3" t="s">
        <v>8300</v>
      </c>
      <c r="Q2557" s="3" t="str">
        <f t="shared" si="202"/>
        <v>music</v>
      </c>
      <c r="R2557" s="3" t="str">
        <f t="shared" si="203"/>
        <v>classical music</v>
      </c>
      <c r="S2557" s="24">
        <f t="shared" si="204"/>
        <v>41026.655011574076</v>
      </c>
    </row>
    <row r="2558" spans="1:19" ht="117" x14ac:dyDescent="0.4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26">
        <f t="shared" si="201"/>
        <v>105.50335570469798</v>
      </c>
      <c r="O2558" s="3">
        <f t="shared" si="205"/>
        <v>23.117647058823529</v>
      </c>
      <c r="P2558" s="3" t="s">
        <v>8300</v>
      </c>
      <c r="Q2558" s="3" t="str">
        <f t="shared" si="202"/>
        <v>music</v>
      </c>
      <c r="R2558" s="3" t="str">
        <f t="shared" si="203"/>
        <v>classical music</v>
      </c>
      <c r="S2558" s="24">
        <f t="shared" si="204"/>
        <v>41222.991400462961</v>
      </c>
    </row>
    <row r="2559" spans="1:19" ht="93.6" x14ac:dyDescent="0.4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26">
        <f t="shared" si="201"/>
        <v>118.44444444444444</v>
      </c>
      <c r="O2559" s="3">
        <f t="shared" si="205"/>
        <v>29.611111111111111</v>
      </c>
      <c r="P2559" s="3" t="s">
        <v>8300</v>
      </c>
      <c r="Q2559" s="3" t="str">
        <f t="shared" si="202"/>
        <v>music</v>
      </c>
      <c r="R2559" s="3" t="str">
        <f t="shared" si="203"/>
        <v>classical music</v>
      </c>
      <c r="S2559" s="24">
        <f t="shared" si="204"/>
        <v>41744.745208333334</v>
      </c>
    </row>
    <row r="2560" spans="1:19" ht="93.6" x14ac:dyDescent="0.4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26">
        <f t="shared" si="201"/>
        <v>108.88</v>
      </c>
      <c r="O2560" s="3">
        <f t="shared" si="205"/>
        <v>75.611111111111114</v>
      </c>
      <c r="P2560" s="3" t="s">
        <v>8300</v>
      </c>
      <c r="Q2560" s="3" t="str">
        <f t="shared" si="202"/>
        <v>music</v>
      </c>
      <c r="R2560" s="3" t="str">
        <f t="shared" si="203"/>
        <v>classical music</v>
      </c>
      <c r="S2560" s="24">
        <f t="shared" si="204"/>
        <v>42093.860023148147</v>
      </c>
    </row>
    <row r="2561" spans="1:19" ht="117" x14ac:dyDescent="0.4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26">
        <f t="shared" si="201"/>
        <v>111.25</v>
      </c>
      <c r="O2561" s="3">
        <f t="shared" si="205"/>
        <v>35.6</v>
      </c>
      <c r="P2561" s="3" t="s">
        <v>8300</v>
      </c>
      <c r="Q2561" s="3" t="str">
        <f t="shared" si="202"/>
        <v>music</v>
      </c>
      <c r="R2561" s="3" t="str">
        <f t="shared" si="203"/>
        <v>classical music</v>
      </c>
      <c r="S2561" s="24">
        <f t="shared" si="204"/>
        <v>40829.873657407406</v>
      </c>
    </row>
    <row r="2562" spans="1:19" ht="140.4" x14ac:dyDescent="0.4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26">
        <f t="shared" ref="N2562:N2625" si="206">E2562/D2562*100</f>
        <v>100.1</v>
      </c>
      <c r="O2562" s="3">
        <f t="shared" si="205"/>
        <v>143</v>
      </c>
      <c r="P2562" s="3" t="s">
        <v>8300</v>
      </c>
      <c r="Q2562" s="3" t="str">
        <f t="shared" si="202"/>
        <v>music</v>
      </c>
      <c r="R2562" s="3" t="str">
        <f t="shared" si="203"/>
        <v>classical music</v>
      </c>
      <c r="S2562" s="24">
        <f t="shared" si="204"/>
        <v>42039.951087962967</v>
      </c>
    </row>
    <row r="2563" spans="1:19" ht="117" x14ac:dyDescent="0.4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26">
        <f t="shared" si="206"/>
        <v>0</v>
      </c>
      <c r="P2563" s="3" t="s">
        <v>8284</v>
      </c>
      <c r="Q2563" s="3" t="str">
        <f t="shared" ref="Q2563:Q2626" si="207">LEFT(P:P,SEARCH("/",P:P,1)-1)</f>
        <v>food</v>
      </c>
      <c r="R2563" s="3" t="str">
        <f t="shared" ref="R2563:R2626" si="208">RIGHT(P:P, LEN(P:P) - FIND("/", P:P))</f>
        <v>food trucks</v>
      </c>
      <c r="S2563" s="24">
        <f t="shared" ref="S2563:S2626" si="209">(J2563/86400) +25569</f>
        <v>42260.528807870374</v>
      </c>
    </row>
    <row r="2564" spans="1:19" ht="117" x14ac:dyDescent="0.4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26">
        <f t="shared" si="206"/>
        <v>0.75</v>
      </c>
      <c r="P2564" s="3" t="s">
        <v>8284</v>
      </c>
      <c r="Q2564" s="3" t="str">
        <f t="shared" si="207"/>
        <v>food</v>
      </c>
      <c r="R2564" s="3" t="str">
        <f t="shared" si="208"/>
        <v>food trucks</v>
      </c>
      <c r="S2564" s="24">
        <f t="shared" si="209"/>
        <v>42594.524756944447</v>
      </c>
    </row>
    <row r="2565" spans="1:19" ht="70.2" x14ac:dyDescent="0.4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26">
        <f t="shared" si="206"/>
        <v>0</v>
      </c>
      <c r="P2565" s="3" t="s">
        <v>8284</v>
      </c>
      <c r="Q2565" s="3" t="str">
        <f t="shared" si="207"/>
        <v>food</v>
      </c>
      <c r="R2565" s="3" t="str">
        <f t="shared" si="208"/>
        <v>food trucks</v>
      </c>
      <c r="S2565" s="24">
        <f t="shared" si="209"/>
        <v>42155.139479166668</v>
      </c>
    </row>
    <row r="2566" spans="1:19" ht="117" x14ac:dyDescent="0.4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26">
        <f t="shared" si="206"/>
        <v>0</v>
      </c>
      <c r="P2566" s="3" t="s">
        <v>8284</v>
      </c>
      <c r="Q2566" s="3" t="str">
        <f t="shared" si="207"/>
        <v>food</v>
      </c>
      <c r="R2566" s="3" t="str">
        <f t="shared" si="208"/>
        <v>food trucks</v>
      </c>
      <c r="S2566" s="24">
        <f t="shared" si="209"/>
        <v>41822.040497685186</v>
      </c>
    </row>
    <row r="2567" spans="1:19" ht="117" x14ac:dyDescent="0.4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26">
        <f t="shared" si="206"/>
        <v>1</v>
      </c>
      <c r="P2567" s="3" t="s">
        <v>8284</v>
      </c>
      <c r="Q2567" s="3" t="str">
        <f t="shared" si="207"/>
        <v>food</v>
      </c>
      <c r="R2567" s="3" t="str">
        <f t="shared" si="208"/>
        <v>food trucks</v>
      </c>
      <c r="S2567" s="24">
        <f t="shared" si="209"/>
        <v>42440.650335648148</v>
      </c>
    </row>
    <row r="2568" spans="1:19" ht="117" x14ac:dyDescent="0.4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26">
        <f t="shared" si="206"/>
        <v>0</v>
      </c>
      <c r="P2568" s="3" t="s">
        <v>8284</v>
      </c>
      <c r="Q2568" s="3" t="str">
        <f t="shared" si="207"/>
        <v>food</v>
      </c>
      <c r="R2568" s="3" t="str">
        <f t="shared" si="208"/>
        <v>food trucks</v>
      </c>
      <c r="S2568" s="24">
        <f t="shared" si="209"/>
        <v>41842.980879629627</v>
      </c>
    </row>
    <row r="2569" spans="1:19" ht="117" x14ac:dyDescent="0.4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26">
        <f t="shared" si="206"/>
        <v>0.26666666666666666</v>
      </c>
      <c r="P2569" s="3" t="s">
        <v>8284</v>
      </c>
      <c r="Q2569" s="3" t="str">
        <f t="shared" si="207"/>
        <v>food</v>
      </c>
      <c r="R2569" s="3" t="str">
        <f t="shared" si="208"/>
        <v>food trucks</v>
      </c>
      <c r="S2569" s="24">
        <f t="shared" si="209"/>
        <v>42087.878912037035</v>
      </c>
    </row>
    <row r="2570" spans="1:19" ht="117" x14ac:dyDescent="0.4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26">
        <f t="shared" si="206"/>
        <v>0.5</v>
      </c>
      <c r="P2570" s="3" t="s">
        <v>8284</v>
      </c>
      <c r="Q2570" s="3" t="str">
        <f t="shared" si="207"/>
        <v>food</v>
      </c>
      <c r="R2570" s="3" t="str">
        <f t="shared" si="208"/>
        <v>food trucks</v>
      </c>
      <c r="S2570" s="24">
        <f t="shared" si="209"/>
        <v>42584.666597222225</v>
      </c>
    </row>
    <row r="2571" spans="1:19" ht="93.6" x14ac:dyDescent="0.4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26">
        <f t="shared" si="206"/>
        <v>2.2307692307692308</v>
      </c>
      <c r="P2571" s="3" t="s">
        <v>8284</v>
      </c>
      <c r="Q2571" s="3" t="str">
        <f t="shared" si="207"/>
        <v>food</v>
      </c>
      <c r="R2571" s="3" t="str">
        <f t="shared" si="208"/>
        <v>food trucks</v>
      </c>
      <c r="S2571" s="24">
        <f t="shared" si="209"/>
        <v>42234.105462962965</v>
      </c>
    </row>
    <row r="2572" spans="1:19" ht="117" x14ac:dyDescent="0.4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26">
        <f t="shared" si="206"/>
        <v>0.84285714285714297</v>
      </c>
      <c r="P2572" s="3" t="s">
        <v>8284</v>
      </c>
      <c r="Q2572" s="3" t="str">
        <f t="shared" si="207"/>
        <v>food</v>
      </c>
      <c r="R2572" s="3" t="str">
        <f t="shared" si="208"/>
        <v>food trucks</v>
      </c>
      <c r="S2572" s="24">
        <f t="shared" si="209"/>
        <v>42744.903182870374</v>
      </c>
    </row>
    <row r="2573" spans="1:19" ht="117" x14ac:dyDescent="0.4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26">
        <f t="shared" si="206"/>
        <v>0.25</v>
      </c>
      <c r="P2573" s="3" t="s">
        <v>8284</v>
      </c>
      <c r="Q2573" s="3" t="str">
        <f t="shared" si="207"/>
        <v>food</v>
      </c>
      <c r="R2573" s="3" t="str">
        <f t="shared" si="208"/>
        <v>food trucks</v>
      </c>
      <c r="S2573" s="24">
        <f t="shared" si="209"/>
        <v>42449.341678240744</v>
      </c>
    </row>
    <row r="2574" spans="1:19" ht="93.6" x14ac:dyDescent="0.4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26">
        <f t="shared" si="206"/>
        <v>0</v>
      </c>
      <c r="P2574" s="3" t="s">
        <v>8284</v>
      </c>
      <c r="Q2574" s="3" t="str">
        <f t="shared" si="207"/>
        <v>food</v>
      </c>
      <c r="R2574" s="3" t="str">
        <f t="shared" si="208"/>
        <v>food trucks</v>
      </c>
      <c r="S2574" s="24">
        <f t="shared" si="209"/>
        <v>42077.119409722218</v>
      </c>
    </row>
    <row r="2575" spans="1:19" ht="140.4" x14ac:dyDescent="0.4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26">
        <f t="shared" si="206"/>
        <v>0</v>
      </c>
      <c r="P2575" s="3" t="s">
        <v>8284</v>
      </c>
      <c r="Q2575" s="3" t="str">
        <f t="shared" si="207"/>
        <v>food</v>
      </c>
      <c r="R2575" s="3" t="str">
        <f t="shared" si="208"/>
        <v>food trucks</v>
      </c>
      <c r="S2575" s="24">
        <f t="shared" si="209"/>
        <v>41829.592002314814</v>
      </c>
    </row>
    <row r="2576" spans="1:19" ht="140.4" x14ac:dyDescent="0.4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26">
        <f t="shared" si="206"/>
        <v>0</v>
      </c>
      <c r="P2576" s="3" t="s">
        <v>8284</v>
      </c>
      <c r="Q2576" s="3" t="str">
        <f t="shared" si="207"/>
        <v>food</v>
      </c>
      <c r="R2576" s="3" t="str">
        <f t="shared" si="208"/>
        <v>food trucks</v>
      </c>
      <c r="S2576" s="24">
        <f t="shared" si="209"/>
        <v>42487.825752314813</v>
      </c>
    </row>
    <row r="2577" spans="1:19" ht="140.4" x14ac:dyDescent="0.4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26">
        <f t="shared" si="206"/>
        <v>0</v>
      </c>
      <c r="P2577" s="3" t="s">
        <v>8284</v>
      </c>
      <c r="Q2577" s="3" t="str">
        <f t="shared" si="207"/>
        <v>food</v>
      </c>
      <c r="R2577" s="3" t="str">
        <f t="shared" si="208"/>
        <v>food trucks</v>
      </c>
      <c r="S2577" s="24">
        <f t="shared" si="209"/>
        <v>41986.108726851853</v>
      </c>
    </row>
    <row r="2578" spans="1:19" ht="70.2" x14ac:dyDescent="0.4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26">
        <f t="shared" si="206"/>
        <v>0</v>
      </c>
      <c r="P2578" s="3" t="s">
        <v>8284</v>
      </c>
      <c r="Q2578" s="3" t="str">
        <f t="shared" si="207"/>
        <v>food</v>
      </c>
      <c r="R2578" s="3" t="str">
        <f t="shared" si="208"/>
        <v>food trucks</v>
      </c>
      <c r="S2578" s="24">
        <f t="shared" si="209"/>
        <v>42060.00980324074</v>
      </c>
    </row>
    <row r="2579" spans="1:19" ht="117" x14ac:dyDescent="0.4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26">
        <f t="shared" si="206"/>
        <v>0</v>
      </c>
      <c r="P2579" s="3" t="s">
        <v>8284</v>
      </c>
      <c r="Q2579" s="3" t="str">
        <f t="shared" si="207"/>
        <v>food</v>
      </c>
      <c r="R2579" s="3" t="str">
        <f t="shared" si="208"/>
        <v>food trucks</v>
      </c>
      <c r="S2579" s="24">
        <f t="shared" si="209"/>
        <v>41830.820567129631</v>
      </c>
    </row>
    <row r="2580" spans="1:19" ht="117" x14ac:dyDescent="0.4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26">
        <f t="shared" si="206"/>
        <v>0</v>
      </c>
      <c r="P2580" s="3" t="s">
        <v>8284</v>
      </c>
      <c r="Q2580" s="3" t="str">
        <f t="shared" si="207"/>
        <v>food</v>
      </c>
      <c r="R2580" s="3" t="str">
        <f t="shared" si="208"/>
        <v>food trucks</v>
      </c>
      <c r="S2580" s="24">
        <f t="shared" si="209"/>
        <v>42238.022905092592</v>
      </c>
    </row>
    <row r="2581" spans="1:19" ht="117" x14ac:dyDescent="0.4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26">
        <f t="shared" si="206"/>
        <v>0.13849999999999998</v>
      </c>
      <c r="P2581" s="3" t="s">
        <v>8284</v>
      </c>
      <c r="Q2581" s="3" t="str">
        <f t="shared" si="207"/>
        <v>food</v>
      </c>
      <c r="R2581" s="3" t="str">
        <f t="shared" si="208"/>
        <v>food trucks</v>
      </c>
      <c r="S2581" s="24">
        <f t="shared" si="209"/>
        <v>41837.829895833333</v>
      </c>
    </row>
    <row r="2582" spans="1:19" ht="117" x14ac:dyDescent="0.4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26">
        <f t="shared" si="206"/>
        <v>0.6</v>
      </c>
      <c r="P2582" s="3" t="s">
        <v>8284</v>
      </c>
      <c r="Q2582" s="3" t="str">
        <f t="shared" si="207"/>
        <v>food</v>
      </c>
      <c r="R2582" s="3" t="str">
        <f t="shared" si="208"/>
        <v>food trucks</v>
      </c>
      <c r="S2582" s="24">
        <f t="shared" si="209"/>
        <v>42110.326423611114</v>
      </c>
    </row>
    <row r="2583" spans="1:19" ht="117" x14ac:dyDescent="0.4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26">
        <f t="shared" si="206"/>
        <v>10.6</v>
      </c>
      <c r="P2583" s="3" t="s">
        <v>8284</v>
      </c>
      <c r="Q2583" s="3" t="str">
        <f t="shared" si="207"/>
        <v>food</v>
      </c>
      <c r="R2583" s="3" t="str">
        <f t="shared" si="208"/>
        <v>food trucks</v>
      </c>
      <c r="S2583" s="24">
        <f t="shared" si="209"/>
        <v>42294.628449074073</v>
      </c>
    </row>
    <row r="2584" spans="1:19" ht="70.2" x14ac:dyDescent="0.4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26">
        <f t="shared" si="206"/>
        <v>1.1111111111111111E-3</v>
      </c>
      <c r="P2584" s="3" t="s">
        <v>8284</v>
      </c>
      <c r="Q2584" s="3" t="str">
        <f t="shared" si="207"/>
        <v>food</v>
      </c>
      <c r="R2584" s="3" t="str">
        <f t="shared" si="208"/>
        <v>food trucks</v>
      </c>
      <c r="S2584" s="24">
        <f t="shared" si="209"/>
        <v>42642.988819444443</v>
      </c>
    </row>
    <row r="2585" spans="1:19" ht="93.6" x14ac:dyDescent="0.4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26">
        <f t="shared" si="206"/>
        <v>0.5</v>
      </c>
      <c r="P2585" s="3" t="s">
        <v>8284</v>
      </c>
      <c r="Q2585" s="3" t="str">
        <f t="shared" si="207"/>
        <v>food</v>
      </c>
      <c r="R2585" s="3" t="str">
        <f t="shared" si="208"/>
        <v>food trucks</v>
      </c>
      <c r="S2585" s="24">
        <f t="shared" si="209"/>
        <v>42019.76944444445</v>
      </c>
    </row>
    <row r="2586" spans="1:19" ht="93.6" x14ac:dyDescent="0.4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26">
        <f t="shared" si="206"/>
        <v>0</v>
      </c>
      <c r="P2586" s="3" t="s">
        <v>8284</v>
      </c>
      <c r="Q2586" s="3" t="str">
        <f t="shared" si="207"/>
        <v>food</v>
      </c>
      <c r="R2586" s="3" t="str">
        <f t="shared" si="208"/>
        <v>food trucks</v>
      </c>
      <c r="S2586" s="24">
        <f t="shared" si="209"/>
        <v>42140.173252314809</v>
      </c>
    </row>
    <row r="2587" spans="1:19" ht="117" x14ac:dyDescent="0.4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26">
        <f t="shared" si="206"/>
        <v>0.16666666666666669</v>
      </c>
      <c r="P2587" s="3" t="s">
        <v>8284</v>
      </c>
      <c r="Q2587" s="3" t="str">
        <f t="shared" si="207"/>
        <v>food</v>
      </c>
      <c r="R2587" s="3" t="str">
        <f t="shared" si="208"/>
        <v>food trucks</v>
      </c>
      <c r="S2587" s="24">
        <f t="shared" si="209"/>
        <v>41795.963333333333</v>
      </c>
    </row>
    <row r="2588" spans="1:19" ht="93.6" x14ac:dyDescent="0.4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26">
        <f t="shared" si="206"/>
        <v>0.16666666666666669</v>
      </c>
      <c r="P2588" s="3" t="s">
        <v>8284</v>
      </c>
      <c r="Q2588" s="3" t="str">
        <f t="shared" si="207"/>
        <v>food</v>
      </c>
      <c r="R2588" s="3" t="str">
        <f t="shared" si="208"/>
        <v>food trucks</v>
      </c>
      <c r="S2588" s="24">
        <f t="shared" si="209"/>
        <v>42333.330277777779</v>
      </c>
    </row>
    <row r="2589" spans="1:19" ht="117" x14ac:dyDescent="0.4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26">
        <f t="shared" si="206"/>
        <v>2.4340000000000002</v>
      </c>
      <c r="P2589" s="3" t="s">
        <v>8284</v>
      </c>
      <c r="Q2589" s="3" t="str">
        <f t="shared" si="207"/>
        <v>food</v>
      </c>
      <c r="R2589" s="3" t="str">
        <f t="shared" si="208"/>
        <v>food trucks</v>
      </c>
      <c r="S2589" s="24">
        <f t="shared" si="209"/>
        <v>42338.675381944442</v>
      </c>
    </row>
    <row r="2590" spans="1:19" ht="140.4" x14ac:dyDescent="0.4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26">
        <f t="shared" si="206"/>
        <v>3.8833333333333329</v>
      </c>
      <c r="P2590" s="3" t="s">
        <v>8284</v>
      </c>
      <c r="Q2590" s="3" t="str">
        <f t="shared" si="207"/>
        <v>food</v>
      </c>
      <c r="R2590" s="3" t="str">
        <f t="shared" si="208"/>
        <v>food trucks</v>
      </c>
      <c r="S2590" s="24">
        <f t="shared" si="209"/>
        <v>42042.676226851851</v>
      </c>
    </row>
    <row r="2591" spans="1:19" ht="117" x14ac:dyDescent="0.4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26">
        <f t="shared" si="206"/>
        <v>0.01</v>
      </c>
      <c r="P2591" s="3" t="s">
        <v>8284</v>
      </c>
      <c r="Q2591" s="3" t="str">
        <f t="shared" si="207"/>
        <v>food</v>
      </c>
      <c r="R2591" s="3" t="str">
        <f t="shared" si="208"/>
        <v>food trucks</v>
      </c>
      <c r="S2591" s="24">
        <f t="shared" si="209"/>
        <v>42422.536192129628</v>
      </c>
    </row>
    <row r="2592" spans="1:19" ht="117" x14ac:dyDescent="0.4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26">
        <f t="shared" si="206"/>
        <v>0</v>
      </c>
      <c r="P2592" s="3" t="s">
        <v>8284</v>
      </c>
      <c r="Q2592" s="3" t="str">
        <f t="shared" si="207"/>
        <v>food</v>
      </c>
      <c r="R2592" s="3" t="str">
        <f t="shared" si="208"/>
        <v>food trucks</v>
      </c>
      <c r="S2592" s="24">
        <f t="shared" si="209"/>
        <v>42388.589085648149</v>
      </c>
    </row>
    <row r="2593" spans="1:19" ht="117" x14ac:dyDescent="0.4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26">
        <f t="shared" si="206"/>
        <v>1.7333333333333332</v>
      </c>
      <c r="P2593" s="3" t="s">
        <v>8284</v>
      </c>
      <c r="Q2593" s="3" t="str">
        <f t="shared" si="207"/>
        <v>food</v>
      </c>
      <c r="R2593" s="3" t="str">
        <f t="shared" si="208"/>
        <v>food trucks</v>
      </c>
      <c r="S2593" s="24">
        <f t="shared" si="209"/>
        <v>42382.906527777777</v>
      </c>
    </row>
    <row r="2594" spans="1:19" ht="140.4" x14ac:dyDescent="0.4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26">
        <f t="shared" si="206"/>
        <v>0.16666666666666669</v>
      </c>
      <c r="P2594" s="3" t="s">
        <v>8284</v>
      </c>
      <c r="Q2594" s="3" t="str">
        <f t="shared" si="207"/>
        <v>food</v>
      </c>
      <c r="R2594" s="3" t="str">
        <f t="shared" si="208"/>
        <v>food trucks</v>
      </c>
      <c r="S2594" s="24">
        <f t="shared" si="209"/>
        <v>41887.801168981481</v>
      </c>
    </row>
    <row r="2595" spans="1:19" ht="117" x14ac:dyDescent="0.4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26">
        <f t="shared" si="206"/>
        <v>0</v>
      </c>
      <c r="P2595" s="3" t="s">
        <v>8284</v>
      </c>
      <c r="Q2595" s="3" t="str">
        <f t="shared" si="207"/>
        <v>food</v>
      </c>
      <c r="R2595" s="3" t="str">
        <f t="shared" si="208"/>
        <v>food trucks</v>
      </c>
      <c r="S2595" s="24">
        <f t="shared" si="209"/>
        <v>42089.845208333332</v>
      </c>
    </row>
    <row r="2596" spans="1:19" ht="117" x14ac:dyDescent="0.4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26">
        <f t="shared" si="206"/>
        <v>1.25E-3</v>
      </c>
      <c r="P2596" s="3" t="s">
        <v>8284</v>
      </c>
      <c r="Q2596" s="3" t="str">
        <f t="shared" si="207"/>
        <v>food</v>
      </c>
      <c r="R2596" s="3" t="str">
        <f t="shared" si="208"/>
        <v>food trucks</v>
      </c>
      <c r="S2596" s="24">
        <f t="shared" si="209"/>
        <v>41828.967916666668</v>
      </c>
    </row>
    <row r="2597" spans="1:19" ht="70.2" x14ac:dyDescent="0.4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26">
        <f t="shared" si="206"/>
        <v>12.166666666666668</v>
      </c>
      <c r="P2597" s="3" t="s">
        <v>8284</v>
      </c>
      <c r="Q2597" s="3" t="str">
        <f t="shared" si="207"/>
        <v>food</v>
      </c>
      <c r="R2597" s="3" t="str">
        <f t="shared" si="208"/>
        <v>food trucks</v>
      </c>
      <c r="S2597" s="24">
        <f t="shared" si="209"/>
        <v>42760.244212962964</v>
      </c>
    </row>
    <row r="2598" spans="1:19" ht="117" x14ac:dyDescent="0.4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26">
        <f t="shared" si="206"/>
        <v>23.588571428571427</v>
      </c>
      <c r="P2598" s="3" t="s">
        <v>8284</v>
      </c>
      <c r="Q2598" s="3" t="str">
        <f t="shared" si="207"/>
        <v>food</v>
      </c>
      <c r="R2598" s="3" t="str">
        <f t="shared" si="208"/>
        <v>food trucks</v>
      </c>
      <c r="S2598" s="24">
        <f t="shared" si="209"/>
        <v>41828.664456018516</v>
      </c>
    </row>
    <row r="2599" spans="1:19" ht="117" x14ac:dyDescent="0.4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26">
        <f t="shared" si="206"/>
        <v>5.6666666666666661</v>
      </c>
      <c r="P2599" s="3" t="s">
        <v>8284</v>
      </c>
      <c r="Q2599" s="3" t="str">
        <f t="shared" si="207"/>
        <v>food</v>
      </c>
      <c r="R2599" s="3" t="str">
        <f t="shared" si="208"/>
        <v>food trucks</v>
      </c>
      <c r="S2599" s="24">
        <f t="shared" si="209"/>
        <v>42510.341631944444</v>
      </c>
    </row>
    <row r="2600" spans="1:19" ht="93.6" x14ac:dyDescent="0.4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26">
        <f t="shared" si="206"/>
        <v>39</v>
      </c>
      <c r="P2600" s="3" t="s">
        <v>8284</v>
      </c>
      <c r="Q2600" s="3" t="str">
        <f t="shared" si="207"/>
        <v>food</v>
      </c>
      <c r="R2600" s="3" t="str">
        <f t="shared" si="208"/>
        <v>food trucks</v>
      </c>
      <c r="S2600" s="24">
        <f t="shared" si="209"/>
        <v>42240.840289351851</v>
      </c>
    </row>
    <row r="2601" spans="1:19" ht="93.6" x14ac:dyDescent="0.4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26">
        <f t="shared" si="206"/>
        <v>0.99546510341776351</v>
      </c>
      <c r="P2601" s="3" t="s">
        <v>8284</v>
      </c>
      <c r="Q2601" s="3" t="str">
        <f t="shared" si="207"/>
        <v>food</v>
      </c>
      <c r="R2601" s="3" t="str">
        <f t="shared" si="208"/>
        <v>food trucks</v>
      </c>
      <c r="S2601" s="24">
        <f t="shared" si="209"/>
        <v>41809.754016203704</v>
      </c>
    </row>
    <row r="2602" spans="1:19" ht="93.6" x14ac:dyDescent="0.4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26">
        <f t="shared" si="206"/>
        <v>6.9320000000000004</v>
      </c>
      <c r="P2602" s="3" t="s">
        <v>8284</v>
      </c>
      <c r="Q2602" s="3" t="str">
        <f t="shared" si="207"/>
        <v>food</v>
      </c>
      <c r="R2602" s="3" t="str">
        <f t="shared" si="208"/>
        <v>food trucks</v>
      </c>
      <c r="S2602" s="24">
        <f t="shared" si="209"/>
        <v>42394.900462962964</v>
      </c>
    </row>
    <row r="2603" spans="1:19" ht="140.4" x14ac:dyDescent="0.4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26">
        <f t="shared" si="206"/>
        <v>661.4</v>
      </c>
      <c r="O2603" s="3">
        <f t="shared" ref="O2603:O2642" si="210">E2603/L2603</f>
        <v>21.900662251655628</v>
      </c>
      <c r="P2603" s="3" t="s">
        <v>8301</v>
      </c>
      <c r="Q2603" s="3" t="str">
        <f t="shared" si="207"/>
        <v>technology</v>
      </c>
      <c r="R2603" s="3" t="str">
        <f t="shared" si="208"/>
        <v>space exploration</v>
      </c>
      <c r="S2603" s="24">
        <f t="shared" si="209"/>
        <v>41150.902187500003</v>
      </c>
    </row>
    <row r="2604" spans="1:19" ht="117" x14ac:dyDescent="0.4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26">
        <f t="shared" si="206"/>
        <v>326.0916666666667</v>
      </c>
      <c r="O2604" s="3">
        <f t="shared" si="210"/>
        <v>80.022494887525568</v>
      </c>
      <c r="P2604" s="3" t="s">
        <v>8301</v>
      </c>
      <c r="Q2604" s="3" t="str">
        <f t="shared" si="207"/>
        <v>technology</v>
      </c>
      <c r="R2604" s="3" t="str">
        <f t="shared" si="208"/>
        <v>space exploration</v>
      </c>
      <c r="S2604" s="24">
        <f t="shared" si="209"/>
        <v>41915.747314814813</v>
      </c>
    </row>
    <row r="2605" spans="1:19" ht="70.2" x14ac:dyDescent="0.4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26">
        <f t="shared" si="206"/>
        <v>101.48571428571429</v>
      </c>
      <c r="O2605" s="3">
        <f t="shared" si="210"/>
        <v>35.520000000000003</v>
      </c>
      <c r="P2605" s="3" t="s">
        <v>8301</v>
      </c>
      <c r="Q2605" s="3" t="str">
        <f t="shared" si="207"/>
        <v>technology</v>
      </c>
      <c r="R2605" s="3" t="str">
        <f t="shared" si="208"/>
        <v>space exploration</v>
      </c>
      <c r="S2605" s="24">
        <f t="shared" si="209"/>
        <v>41617.912662037037</v>
      </c>
    </row>
    <row r="2606" spans="1:19" ht="117" x14ac:dyDescent="0.4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26">
        <f t="shared" si="206"/>
        <v>104.21799999999999</v>
      </c>
      <c r="O2606" s="3">
        <f t="shared" si="210"/>
        <v>64.933333333333323</v>
      </c>
      <c r="P2606" s="3" t="s">
        <v>8301</v>
      </c>
      <c r="Q2606" s="3" t="str">
        <f t="shared" si="207"/>
        <v>technology</v>
      </c>
      <c r="R2606" s="3" t="str">
        <f t="shared" si="208"/>
        <v>space exploration</v>
      </c>
      <c r="S2606" s="24">
        <f t="shared" si="209"/>
        <v>40998.051192129627</v>
      </c>
    </row>
    <row r="2607" spans="1:19" ht="117" x14ac:dyDescent="0.4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26">
        <f t="shared" si="206"/>
        <v>107.42157000000002</v>
      </c>
      <c r="O2607" s="3">
        <f t="shared" si="210"/>
        <v>60.965703745743475</v>
      </c>
      <c r="P2607" s="3" t="s">
        <v>8301</v>
      </c>
      <c r="Q2607" s="3" t="str">
        <f t="shared" si="207"/>
        <v>technology</v>
      </c>
      <c r="R2607" s="3" t="str">
        <f t="shared" si="208"/>
        <v>space exploration</v>
      </c>
      <c r="S2607" s="24">
        <f t="shared" si="209"/>
        <v>42508.541550925926</v>
      </c>
    </row>
    <row r="2608" spans="1:19" ht="140.4" x14ac:dyDescent="0.4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26">
        <f t="shared" si="206"/>
        <v>110.05454545454545</v>
      </c>
      <c r="O2608" s="3">
        <f t="shared" si="210"/>
        <v>31.444155844155844</v>
      </c>
      <c r="P2608" s="3" t="s">
        <v>8301</v>
      </c>
      <c r="Q2608" s="3" t="str">
        <f t="shared" si="207"/>
        <v>technology</v>
      </c>
      <c r="R2608" s="3" t="str">
        <f t="shared" si="208"/>
        <v>space exploration</v>
      </c>
      <c r="S2608" s="24">
        <f t="shared" si="209"/>
        <v>41726.712754629625</v>
      </c>
    </row>
    <row r="2609" spans="1:19" ht="117" x14ac:dyDescent="0.4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26">
        <f t="shared" si="206"/>
        <v>407.7</v>
      </c>
      <c r="O2609" s="3">
        <f t="shared" si="210"/>
        <v>81.949748743718587</v>
      </c>
      <c r="P2609" s="3" t="s">
        <v>8301</v>
      </c>
      <c r="Q2609" s="3" t="str">
        <f t="shared" si="207"/>
        <v>technology</v>
      </c>
      <c r="R2609" s="3" t="str">
        <f t="shared" si="208"/>
        <v>space exploration</v>
      </c>
      <c r="S2609" s="24">
        <f t="shared" si="209"/>
        <v>42184.874675925923</v>
      </c>
    </row>
    <row r="2610" spans="1:19" ht="117" x14ac:dyDescent="0.4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26">
        <f t="shared" si="206"/>
        <v>223.92500000000001</v>
      </c>
      <c r="O2610" s="3">
        <f t="shared" si="210"/>
        <v>58.92763157894737</v>
      </c>
      <c r="P2610" s="3" t="s">
        <v>8301</v>
      </c>
      <c r="Q2610" s="3" t="str">
        <f t="shared" si="207"/>
        <v>technology</v>
      </c>
      <c r="R2610" s="3" t="str">
        <f t="shared" si="208"/>
        <v>space exploration</v>
      </c>
      <c r="S2610" s="24">
        <f t="shared" si="209"/>
        <v>42767.801712962959</v>
      </c>
    </row>
    <row r="2611" spans="1:19" ht="117" x14ac:dyDescent="0.4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26">
        <f t="shared" si="206"/>
        <v>303.80111428571428</v>
      </c>
      <c r="O2611" s="3">
        <f t="shared" si="210"/>
        <v>157.29347633136095</v>
      </c>
      <c r="P2611" s="3" t="s">
        <v>8301</v>
      </c>
      <c r="Q2611" s="3" t="str">
        <f t="shared" si="207"/>
        <v>technology</v>
      </c>
      <c r="R2611" s="3" t="str">
        <f t="shared" si="208"/>
        <v>space exploration</v>
      </c>
      <c r="S2611" s="24">
        <f t="shared" si="209"/>
        <v>41075.237858796296</v>
      </c>
    </row>
    <row r="2612" spans="1:19" ht="93.6" x14ac:dyDescent="0.4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26">
        <f t="shared" si="206"/>
        <v>141.3251043268175</v>
      </c>
      <c r="O2612" s="3">
        <f t="shared" si="210"/>
        <v>55.758509532062391</v>
      </c>
      <c r="P2612" s="3" t="s">
        <v>8301</v>
      </c>
      <c r="Q2612" s="3" t="str">
        <f t="shared" si="207"/>
        <v>technology</v>
      </c>
      <c r="R2612" s="3" t="str">
        <f t="shared" si="208"/>
        <v>space exploration</v>
      </c>
      <c r="S2612" s="24">
        <f t="shared" si="209"/>
        <v>42564.881076388891</v>
      </c>
    </row>
    <row r="2613" spans="1:19" ht="117" x14ac:dyDescent="0.4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26">
        <f t="shared" si="206"/>
        <v>2790.6363636363635</v>
      </c>
      <c r="O2613" s="3">
        <f t="shared" si="210"/>
        <v>83.802893802893806</v>
      </c>
      <c r="P2613" s="3" t="s">
        <v>8301</v>
      </c>
      <c r="Q2613" s="3" t="str">
        <f t="shared" si="207"/>
        <v>technology</v>
      </c>
      <c r="R2613" s="3" t="str">
        <f t="shared" si="208"/>
        <v>space exploration</v>
      </c>
      <c r="S2613" s="24">
        <f t="shared" si="209"/>
        <v>42704.335810185185</v>
      </c>
    </row>
    <row r="2614" spans="1:19" ht="117" x14ac:dyDescent="0.4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26">
        <f t="shared" si="206"/>
        <v>171.76130000000001</v>
      </c>
      <c r="O2614" s="3">
        <f t="shared" si="210"/>
        <v>58.422210884353746</v>
      </c>
      <c r="P2614" s="3" t="s">
        <v>8301</v>
      </c>
      <c r="Q2614" s="3" t="str">
        <f t="shared" si="207"/>
        <v>technology</v>
      </c>
      <c r="R2614" s="3" t="str">
        <f t="shared" si="208"/>
        <v>space exploration</v>
      </c>
      <c r="S2614" s="24">
        <f t="shared" si="209"/>
        <v>41982.143171296295</v>
      </c>
    </row>
    <row r="2615" spans="1:19" ht="117" x14ac:dyDescent="0.4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26">
        <f t="shared" si="206"/>
        <v>101.01333333333334</v>
      </c>
      <c r="O2615" s="3">
        <f t="shared" si="210"/>
        <v>270.57142857142856</v>
      </c>
      <c r="P2615" s="3" t="s">
        <v>8301</v>
      </c>
      <c r="Q2615" s="3" t="str">
        <f t="shared" si="207"/>
        <v>technology</v>
      </c>
      <c r="R2615" s="3" t="str">
        <f t="shared" si="208"/>
        <v>space exploration</v>
      </c>
      <c r="S2615" s="24">
        <f t="shared" si="209"/>
        <v>41143.81821759259</v>
      </c>
    </row>
    <row r="2616" spans="1:19" ht="117" x14ac:dyDescent="0.4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26">
        <f t="shared" si="206"/>
        <v>102</v>
      </c>
      <c r="O2616" s="3">
        <f t="shared" si="210"/>
        <v>107.1</v>
      </c>
      <c r="P2616" s="3" t="s">
        <v>8301</v>
      </c>
      <c r="Q2616" s="3" t="str">
        <f t="shared" si="207"/>
        <v>technology</v>
      </c>
      <c r="R2616" s="3" t="str">
        <f t="shared" si="208"/>
        <v>space exploration</v>
      </c>
      <c r="S2616" s="24">
        <f t="shared" si="209"/>
        <v>41730.708472222221</v>
      </c>
    </row>
    <row r="2617" spans="1:19" ht="117" x14ac:dyDescent="0.4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26">
        <f t="shared" si="206"/>
        <v>169.76511744127936</v>
      </c>
      <c r="O2617" s="3">
        <f t="shared" si="210"/>
        <v>47.180555555555557</v>
      </c>
      <c r="P2617" s="3" t="s">
        <v>8301</v>
      </c>
      <c r="Q2617" s="3" t="str">
        <f t="shared" si="207"/>
        <v>technology</v>
      </c>
      <c r="R2617" s="3" t="str">
        <f t="shared" si="208"/>
        <v>space exploration</v>
      </c>
      <c r="S2617" s="24">
        <f t="shared" si="209"/>
        <v>42453.49726851852</v>
      </c>
    </row>
    <row r="2618" spans="1:19" ht="117" x14ac:dyDescent="0.4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26">
        <f t="shared" si="206"/>
        <v>114.53400000000001</v>
      </c>
      <c r="O2618" s="3">
        <f t="shared" si="210"/>
        <v>120.30882352941177</v>
      </c>
      <c r="P2618" s="3" t="s">
        <v>8301</v>
      </c>
      <c r="Q2618" s="3" t="str">
        <f t="shared" si="207"/>
        <v>technology</v>
      </c>
      <c r="R2618" s="3" t="str">
        <f t="shared" si="208"/>
        <v>space exploration</v>
      </c>
      <c r="S2618" s="24">
        <f t="shared" si="209"/>
        <v>42211.99454861111</v>
      </c>
    </row>
    <row r="2619" spans="1:19" ht="140.4" x14ac:dyDescent="0.4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26">
        <f t="shared" si="206"/>
        <v>877.6</v>
      </c>
      <c r="O2619" s="3">
        <f t="shared" si="210"/>
        <v>27.59748427672956</v>
      </c>
      <c r="P2619" s="3" t="s">
        <v>8301</v>
      </c>
      <c r="Q2619" s="3" t="str">
        <f t="shared" si="207"/>
        <v>technology</v>
      </c>
      <c r="R2619" s="3" t="str">
        <f t="shared" si="208"/>
        <v>space exploration</v>
      </c>
      <c r="S2619" s="24">
        <f t="shared" si="209"/>
        <v>41902.874432870369</v>
      </c>
    </row>
    <row r="2620" spans="1:19" ht="70.2" x14ac:dyDescent="0.4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26">
        <f t="shared" si="206"/>
        <v>105.38666666666667</v>
      </c>
      <c r="O2620" s="3">
        <f t="shared" si="210"/>
        <v>205.2987012987013</v>
      </c>
      <c r="P2620" s="3" t="s">
        <v>8301</v>
      </c>
      <c r="Q2620" s="3" t="str">
        <f t="shared" si="207"/>
        <v>technology</v>
      </c>
      <c r="R2620" s="3" t="str">
        <f t="shared" si="208"/>
        <v>space exploration</v>
      </c>
      <c r="S2620" s="24">
        <f t="shared" si="209"/>
        <v>42279.792372685188</v>
      </c>
    </row>
    <row r="2621" spans="1:19" ht="117" x14ac:dyDescent="0.4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26">
        <f t="shared" si="206"/>
        <v>188.39999999999998</v>
      </c>
      <c r="O2621" s="3">
        <f t="shared" si="210"/>
        <v>35.547169811320757</v>
      </c>
      <c r="P2621" s="3" t="s">
        <v>8301</v>
      </c>
      <c r="Q2621" s="3" t="str">
        <f t="shared" si="207"/>
        <v>technology</v>
      </c>
      <c r="R2621" s="3" t="str">
        <f t="shared" si="208"/>
        <v>space exploration</v>
      </c>
      <c r="S2621" s="24">
        <f t="shared" si="209"/>
        <v>42273.884305555555</v>
      </c>
    </row>
    <row r="2622" spans="1:19" ht="117" x14ac:dyDescent="0.4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26">
        <f t="shared" si="206"/>
        <v>143.65230769230772</v>
      </c>
      <c r="O2622" s="3">
        <f t="shared" si="210"/>
        <v>74.639488409272587</v>
      </c>
      <c r="P2622" s="3" t="s">
        <v>8301</v>
      </c>
      <c r="Q2622" s="3" t="str">
        <f t="shared" si="207"/>
        <v>technology</v>
      </c>
      <c r="R2622" s="3" t="str">
        <f t="shared" si="208"/>
        <v>space exploration</v>
      </c>
      <c r="S2622" s="24">
        <f t="shared" si="209"/>
        <v>42251.16715277778</v>
      </c>
    </row>
    <row r="2623" spans="1:19" ht="117" x14ac:dyDescent="0.4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26">
        <f t="shared" si="206"/>
        <v>145.88</v>
      </c>
      <c r="O2623" s="3">
        <f t="shared" si="210"/>
        <v>47.058064516129029</v>
      </c>
      <c r="P2623" s="3" t="s">
        <v>8301</v>
      </c>
      <c r="Q2623" s="3" t="str">
        <f t="shared" si="207"/>
        <v>technology</v>
      </c>
      <c r="R2623" s="3" t="str">
        <f t="shared" si="208"/>
        <v>space exploration</v>
      </c>
      <c r="S2623" s="24">
        <f t="shared" si="209"/>
        <v>42115.747546296298</v>
      </c>
    </row>
    <row r="2624" spans="1:19" ht="117" x14ac:dyDescent="0.4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26">
        <f t="shared" si="206"/>
        <v>131.184</v>
      </c>
      <c r="O2624" s="3">
        <f t="shared" si="210"/>
        <v>26.591351351351353</v>
      </c>
      <c r="P2624" s="3" t="s">
        <v>8301</v>
      </c>
      <c r="Q2624" s="3" t="str">
        <f t="shared" si="207"/>
        <v>technology</v>
      </c>
      <c r="R2624" s="3" t="str">
        <f t="shared" si="208"/>
        <v>space exploration</v>
      </c>
      <c r="S2624" s="24">
        <f t="shared" si="209"/>
        <v>42689.74324074074</v>
      </c>
    </row>
    <row r="2625" spans="1:19" ht="117" x14ac:dyDescent="0.4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26">
        <f t="shared" si="206"/>
        <v>113.99999999999999</v>
      </c>
      <c r="O2625" s="3">
        <f t="shared" si="210"/>
        <v>36.774193548387096</v>
      </c>
      <c r="P2625" s="3" t="s">
        <v>8301</v>
      </c>
      <c r="Q2625" s="3" t="str">
        <f t="shared" si="207"/>
        <v>technology</v>
      </c>
      <c r="R2625" s="3" t="str">
        <f t="shared" si="208"/>
        <v>space exploration</v>
      </c>
      <c r="S2625" s="24">
        <f t="shared" si="209"/>
        <v>42692.256550925929</v>
      </c>
    </row>
    <row r="2626" spans="1:19" ht="117" x14ac:dyDescent="0.4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26">
        <f t="shared" ref="N2626:N2689" si="211">E2626/D2626*100</f>
        <v>1379.4206249999997</v>
      </c>
      <c r="O2626" s="3">
        <f t="shared" si="210"/>
        <v>31.820544982698959</v>
      </c>
      <c r="P2626" s="3" t="s">
        <v>8301</v>
      </c>
      <c r="Q2626" s="3" t="str">
        <f t="shared" si="207"/>
        <v>technology</v>
      </c>
      <c r="R2626" s="3" t="str">
        <f t="shared" si="208"/>
        <v>space exploration</v>
      </c>
      <c r="S2626" s="24">
        <f t="shared" si="209"/>
        <v>41144.421550925923</v>
      </c>
    </row>
    <row r="2627" spans="1:19" ht="140.4" x14ac:dyDescent="0.4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26">
        <f t="shared" si="211"/>
        <v>956</v>
      </c>
      <c r="O2627" s="3">
        <f t="shared" si="210"/>
        <v>27.576923076923077</v>
      </c>
      <c r="P2627" s="3" t="s">
        <v>8301</v>
      </c>
      <c r="Q2627" s="3" t="str">
        <f t="shared" ref="Q2627:Q2690" si="212">LEFT(P:P,SEARCH("/",P:P,1)-1)</f>
        <v>technology</v>
      </c>
      <c r="R2627" s="3" t="str">
        <f t="shared" ref="R2627:R2690" si="213">RIGHT(P:P, LEN(P:P) - FIND("/", P:P))</f>
        <v>space exploration</v>
      </c>
      <c r="S2627" s="24">
        <f t="shared" ref="S2627:S2690" si="214">(J2627/86400) +25569</f>
        <v>42658.810277777782</v>
      </c>
    </row>
    <row r="2628" spans="1:19" ht="117" x14ac:dyDescent="0.4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26">
        <f t="shared" si="211"/>
        <v>112.00000000000001</v>
      </c>
      <c r="O2628" s="3">
        <f t="shared" si="210"/>
        <v>56</v>
      </c>
      <c r="P2628" s="3" t="s">
        <v>8301</v>
      </c>
      <c r="Q2628" s="3" t="str">
        <f t="shared" si="212"/>
        <v>technology</v>
      </c>
      <c r="R2628" s="3" t="str">
        <f t="shared" si="213"/>
        <v>space exploration</v>
      </c>
      <c r="S2628" s="24">
        <f t="shared" si="214"/>
        <v>42128.628113425926</v>
      </c>
    </row>
    <row r="2629" spans="1:19" ht="117" x14ac:dyDescent="0.4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26">
        <f t="shared" si="211"/>
        <v>646.66666666666663</v>
      </c>
      <c r="O2629" s="3">
        <f t="shared" si="210"/>
        <v>21.555555555555557</v>
      </c>
      <c r="P2629" s="3" t="s">
        <v>8301</v>
      </c>
      <c r="Q2629" s="3" t="str">
        <f t="shared" si="212"/>
        <v>technology</v>
      </c>
      <c r="R2629" s="3" t="str">
        <f t="shared" si="213"/>
        <v>space exploration</v>
      </c>
      <c r="S2629" s="24">
        <f t="shared" si="214"/>
        <v>42304.829409722224</v>
      </c>
    </row>
    <row r="2630" spans="1:19" ht="93.6" x14ac:dyDescent="0.4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26">
        <f t="shared" si="211"/>
        <v>110.36948748510132</v>
      </c>
      <c r="O2630" s="3">
        <f t="shared" si="210"/>
        <v>44.095238095238095</v>
      </c>
      <c r="P2630" s="3" t="s">
        <v>8301</v>
      </c>
      <c r="Q2630" s="3" t="str">
        <f t="shared" si="212"/>
        <v>technology</v>
      </c>
      <c r="R2630" s="3" t="str">
        <f t="shared" si="213"/>
        <v>space exploration</v>
      </c>
      <c r="S2630" s="24">
        <f t="shared" si="214"/>
        <v>41953.966053240743</v>
      </c>
    </row>
    <row r="2631" spans="1:19" ht="93.6" x14ac:dyDescent="0.4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26">
        <f t="shared" si="211"/>
        <v>127.74000000000001</v>
      </c>
      <c r="O2631" s="3">
        <f t="shared" si="210"/>
        <v>63.87</v>
      </c>
      <c r="P2631" s="3" t="s">
        <v>8301</v>
      </c>
      <c r="Q2631" s="3" t="str">
        <f t="shared" si="212"/>
        <v>technology</v>
      </c>
      <c r="R2631" s="3" t="str">
        <f t="shared" si="213"/>
        <v>space exploration</v>
      </c>
      <c r="S2631" s="24">
        <f t="shared" si="214"/>
        <v>42108.538449074069</v>
      </c>
    </row>
    <row r="2632" spans="1:19" ht="117" x14ac:dyDescent="0.4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26">
        <f t="shared" si="211"/>
        <v>157.9</v>
      </c>
      <c r="O2632" s="3">
        <f t="shared" si="210"/>
        <v>38.987654320987652</v>
      </c>
      <c r="P2632" s="3" t="s">
        <v>8301</v>
      </c>
      <c r="Q2632" s="3" t="str">
        <f t="shared" si="212"/>
        <v>technology</v>
      </c>
      <c r="R2632" s="3" t="str">
        <f t="shared" si="213"/>
        <v>space exploration</v>
      </c>
      <c r="S2632" s="24">
        <f t="shared" si="214"/>
        <v>42524.105462962965</v>
      </c>
    </row>
    <row r="2633" spans="1:19" ht="93.6" x14ac:dyDescent="0.4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26">
        <f t="shared" si="211"/>
        <v>114.66525000000001</v>
      </c>
      <c r="O2633" s="3">
        <f t="shared" si="210"/>
        <v>80.185489510489504</v>
      </c>
      <c r="P2633" s="3" t="s">
        <v>8301</v>
      </c>
      <c r="Q2633" s="3" t="str">
        <f t="shared" si="212"/>
        <v>technology</v>
      </c>
      <c r="R2633" s="3" t="str">
        <f t="shared" si="213"/>
        <v>space exploration</v>
      </c>
      <c r="S2633" s="24">
        <f t="shared" si="214"/>
        <v>42218.169293981482</v>
      </c>
    </row>
    <row r="2634" spans="1:19" ht="93.6" x14ac:dyDescent="0.4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26">
        <f t="shared" si="211"/>
        <v>137.00934579439252</v>
      </c>
      <c r="O2634" s="3">
        <f t="shared" si="210"/>
        <v>34.904761904761905</v>
      </c>
      <c r="P2634" s="3" t="s">
        <v>8301</v>
      </c>
      <c r="Q2634" s="3" t="str">
        <f t="shared" si="212"/>
        <v>technology</v>
      </c>
      <c r="R2634" s="3" t="str">
        <f t="shared" si="213"/>
        <v>space exploration</v>
      </c>
      <c r="S2634" s="24">
        <f t="shared" si="214"/>
        <v>42494.061793981484</v>
      </c>
    </row>
    <row r="2635" spans="1:19" ht="117" x14ac:dyDescent="0.4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26">
        <f t="shared" si="211"/>
        <v>354.62</v>
      </c>
      <c r="O2635" s="3">
        <f t="shared" si="210"/>
        <v>89.100502512562812</v>
      </c>
      <c r="P2635" s="3" t="s">
        <v>8301</v>
      </c>
      <c r="Q2635" s="3" t="str">
        <f t="shared" si="212"/>
        <v>technology</v>
      </c>
      <c r="R2635" s="3" t="str">
        <f t="shared" si="213"/>
        <v>space exploration</v>
      </c>
      <c r="S2635" s="24">
        <f t="shared" si="214"/>
        <v>41667.823287037041</v>
      </c>
    </row>
    <row r="2636" spans="1:19" ht="117" x14ac:dyDescent="0.4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26">
        <f t="shared" si="211"/>
        <v>106.02150537634409</v>
      </c>
      <c r="O2636" s="3">
        <f t="shared" si="210"/>
        <v>39.44</v>
      </c>
      <c r="P2636" s="3" t="s">
        <v>8301</v>
      </c>
      <c r="Q2636" s="3" t="str">
        <f t="shared" si="212"/>
        <v>technology</v>
      </c>
      <c r="R2636" s="3" t="str">
        <f t="shared" si="213"/>
        <v>space exploration</v>
      </c>
      <c r="S2636" s="24">
        <f t="shared" si="214"/>
        <v>42612.656493055554</v>
      </c>
    </row>
    <row r="2637" spans="1:19" ht="140.4" x14ac:dyDescent="0.4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26">
        <f t="shared" si="211"/>
        <v>100</v>
      </c>
      <c r="O2637" s="3">
        <f t="shared" si="210"/>
        <v>136.9047619047619</v>
      </c>
      <c r="P2637" s="3" t="s">
        <v>8301</v>
      </c>
      <c r="Q2637" s="3" t="str">
        <f t="shared" si="212"/>
        <v>technology</v>
      </c>
      <c r="R2637" s="3" t="str">
        <f t="shared" si="213"/>
        <v>space exploration</v>
      </c>
      <c r="S2637" s="24">
        <f t="shared" si="214"/>
        <v>42037.950937500005</v>
      </c>
    </row>
    <row r="2638" spans="1:19" ht="140.4" x14ac:dyDescent="0.4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26">
        <f t="shared" si="211"/>
        <v>187.3</v>
      </c>
      <c r="O2638" s="3">
        <f t="shared" si="210"/>
        <v>37.46</v>
      </c>
      <c r="P2638" s="3" t="s">
        <v>8301</v>
      </c>
      <c r="Q2638" s="3" t="str">
        <f t="shared" si="212"/>
        <v>technology</v>
      </c>
      <c r="R2638" s="3" t="str">
        <f t="shared" si="213"/>
        <v>space exploration</v>
      </c>
      <c r="S2638" s="24">
        <f t="shared" si="214"/>
        <v>42636.614745370374</v>
      </c>
    </row>
    <row r="2639" spans="1:19" ht="93.6" x14ac:dyDescent="0.4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26">
        <f t="shared" si="211"/>
        <v>166.2</v>
      </c>
      <c r="O2639" s="3">
        <f t="shared" si="210"/>
        <v>31.96153846153846</v>
      </c>
      <c r="P2639" s="3" t="s">
        <v>8301</v>
      </c>
      <c r="Q2639" s="3" t="str">
        <f t="shared" si="212"/>
        <v>technology</v>
      </c>
      <c r="R2639" s="3" t="str">
        <f t="shared" si="213"/>
        <v>space exploration</v>
      </c>
      <c r="S2639" s="24">
        <f t="shared" si="214"/>
        <v>42639.549479166672</v>
      </c>
    </row>
    <row r="2640" spans="1:19" ht="117" x14ac:dyDescent="0.4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26">
        <f t="shared" si="211"/>
        <v>101.72910662824208</v>
      </c>
      <c r="O2640" s="3">
        <f t="shared" si="210"/>
        <v>25.214285714285715</v>
      </c>
      <c r="P2640" s="3" t="s">
        <v>8301</v>
      </c>
      <c r="Q2640" s="3" t="str">
        <f t="shared" si="212"/>
        <v>technology</v>
      </c>
      <c r="R2640" s="3" t="str">
        <f t="shared" si="213"/>
        <v>space exploration</v>
      </c>
      <c r="S2640" s="24">
        <f t="shared" si="214"/>
        <v>41989.913136574076</v>
      </c>
    </row>
    <row r="2641" spans="1:19" ht="117" x14ac:dyDescent="0.4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26">
        <f t="shared" si="211"/>
        <v>164</v>
      </c>
      <c r="O2641" s="3">
        <f t="shared" si="210"/>
        <v>10.040816326530612</v>
      </c>
      <c r="P2641" s="3" t="s">
        <v>8301</v>
      </c>
      <c r="Q2641" s="3" t="str">
        <f t="shared" si="212"/>
        <v>technology</v>
      </c>
      <c r="R2641" s="3" t="str">
        <f t="shared" si="213"/>
        <v>space exploration</v>
      </c>
      <c r="S2641" s="24">
        <f t="shared" si="214"/>
        <v>42024.86513888889</v>
      </c>
    </row>
    <row r="2642" spans="1:19" ht="140.4" x14ac:dyDescent="0.4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26">
        <f t="shared" si="211"/>
        <v>105.66666666666666</v>
      </c>
      <c r="O2642" s="3">
        <f t="shared" si="210"/>
        <v>45.94202898550725</v>
      </c>
      <c r="P2642" s="3" t="s">
        <v>8301</v>
      </c>
      <c r="Q2642" s="3" t="str">
        <f t="shared" si="212"/>
        <v>technology</v>
      </c>
      <c r="R2642" s="3" t="str">
        <f t="shared" si="213"/>
        <v>space exploration</v>
      </c>
      <c r="S2642" s="24">
        <f t="shared" si="214"/>
        <v>42103.160578703704</v>
      </c>
    </row>
    <row r="2643" spans="1:19" ht="70.2" x14ac:dyDescent="0.4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26">
        <f t="shared" si="211"/>
        <v>1</v>
      </c>
      <c r="P2643" s="3" t="s">
        <v>8301</v>
      </c>
      <c r="Q2643" s="3" t="str">
        <f t="shared" si="212"/>
        <v>technology</v>
      </c>
      <c r="R2643" s="3" t="str">
        <f t="shared" si="213"/>
        <v>space exploration</v>
      </c>
      <c r="S2643" s="24">
        <f t="shared" si="214"/>
        <v>41880.827118055553</v>
      </c>
    </row>
    <row r="2644" spans="1:19" ht="140.4" x14ac:dyDescent="0.4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26">
        <f t="shared" si="211"/>
        <v>0</v>
      </c>
      <c r="P2644" s="3" t="s">
        <v>8301</v>
      </c>
      <c r="Q2644" s="3" t="str">
        <f t="shared" si="212"/>
        <v>technology</v>
      </c>
      <c r="R2644" s="3" t="str">
        <f t="shared" si="213"/>
        <v>space exploration</v>
      </c>
      <c r="S2644" s="24">
        <f t="shared" si="214"/>
        <v>42536.246620370366</v>
      </c>
    </row>
    <row r="2645" spans="1:19" ht="117" x14ac:dyDescent="0.4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26">
        <f t="shared" si="211"/>
        <v>33.559730999999999</v>
      </c>
      <c r="P2645" s="3" t="s">
        <v>8301</v>
      </c>
      <c r="Q2645" s="3" t="str">
        <f t="shared" si="212"/>
        <v>technology</v>
      </c>
      <c r="R2645" s="3" t="str">
        <f t="shared" si="213"/>
        <v>space exploration</v>
      </c>
      <c r="S2645" s="24">
        <f t="shared" si="214"/>
        <v>42689.582349537042</v>
      </c>
    </row>
    <row r="2646" spans="1:19" ht="117" x14ac:dyDescent="0.4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26">
        <f t="shared" si="211"/>
        <v>2.0529999999999999</v>
      </c>
      <c r="P2646" s="3" t="s">
        <v>8301</v>
      </c>
      <c r="Q2646" s="3" t="str">
        <f t="shared" si="212"/>
        <v>technology</v>
      </c>
      <c r="R2646" s="3" t="str">
        <f t="shared" si="213"/>
        <v>space exploration</v>
      </c>
      <c r="S2646" s="24">
        <f t="shared" si="214"/>
        <v>42774.792071759264</v>
      </c>
    </row>
    <row r="2647" spans="1:19" ht="117" x14ac:dyDescent="0.4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26">
        <f t="shared" si="211"/>
        <v>10.5</v>
      </c>
      <c r="P2647" s="3" t="s">
        <v>8301</v>
      </c>
      <c r="Q2647" s="3" t="str">
        <f t="shared" si="212"/>
        <v>technology</v>
      </c>
      <c r="R2647" s="3" t="str">
        <f t="shared" si="213"/>
        <v>space exploration</v>
      </c>
      <c r="S2647" s="24">
        <f t="shared" si="214"/>
        <v>41921.842627314814</v>
      </c>
    </row>
    <row r="2648" spans="1:19" ht="117" x14ac:dyDescent="0.4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26">
        <f t="shared" si="211"/>
        <v>8.4172840000000004</v>
      </c>
      <c r="P2648" s="3" t="s">
        <v>8301</v>
      </c>
      <c r="Q2648" s="3" t="str">
        <f t="shared" si="212"/>
        <v>technology</v>
      </c>
      <c r="R2648" s="3" t="str">
        <f t="shared" si="213"/>
        <v>space exploration</v>
      </c>
      <c r="S2648" s="24">
        <f t="shared" si="214"/>
        <v>42226.313298611116</v>
      </c>
    </row>
    <row r="2649" spans="1:19" ht="117" x14ac:dyDescent="0.4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26">
        <f t="shared" si="211"/>
        <v>1.44</v>
      </c>
      <c r="P2649" s="3" t="s">
        <v>8301</v>
      </c>
      <c r="Q2649" s="3" t="str">
        <f t="shared" si="212"/>
        <v>technology</v>
      </c>
      <c r="R2649" s="3" t="str">
        <f t="shared" si="213"/>
        <v>space exploration</v>
      </c>
      <c r="S2649" s="24">
        <f t="shared" si="214"/>
        <v>42200.261793981481</v>
      </c>
    </row>
    <row r="2650" spans="1:19" ht="117" x14ac:dyDescent="0.4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26">
        <f t="shared" si="211"/>
        <v>0.88333333333333341</v>
      </c>
      <c r="P2650" s="3" t="s">
        <v>8301</v>
      </c>
      <c r="Q2650" s="3" t="str">
        <f t="shared" si="212"/>
        <v>technology</v>
      </c>
      <c r="R2650" s="3" t="str">
        <f t="shared" si="213"/>
        <v>space exploration</v>
      </c>
      <c r="S2650" s="24">
        <f t="shared" si="214"/>
        <v>42408.714814814812</v>
      </c>
    </row>
    <row r="2651" spans="1:19" ht="46.8" x14ac:dyDescent="0.4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26">
        <f t="shared" si="211"/>
        <v>9.920000000000001E-2</v>
      </c>
      <c r="P2651" s="3" t="s">
        <v>8301</v>
      </c>
      <c r="Q2651" s="3" t="str">
        <f t="shared" si="212"/>
        <v>technology</v>
      </c>
      <c r="R2651" s="3" t="str">
        <f t="shared" si="213"/>
        <v>space exploration</v>
      </c>
      <c r="S2651" s="24">
        <f t="shared" si="214"/>
        <v>42341.99700231482</v>
      </c>
    </row>
    <row r="2652" spans="1:19" ht="140.4" x14ac:dyDescent="0.4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26">
        <f t="shared" si="211"/>
        <v>0.59666666666666668</v>
      </c>
      <c r="P2652" s="3" t="s">
        <v>8301</v>
      </c>
      <c r="Q2652" s="3" t="str">
        <f t="shared" si="212"/>
        <v>technology</v>
      </c>
      <c r="R2652" s="3" t="str">
        <f t="shared" si="213"/>
        <v>space exploration</v>
      </c>
      <c r="S2652" s="24">
        <f t="shared" si="214"/>
        <v>42695.624340277776</v>
      </c>
    </row>
    <row r="2653" spans="1:19" ht="117" x14ac:dyDescent="0.4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26">
        <f t="shared" si="211"/>
        <v>1.8689285714285715</v>
      </c>
      <c r="P2653" s="3" t="s">
        <v>8301</v>
      </c>
      <c r="Q2653" s="3" t="str">
        <f t="shared" si="212"/>
        <v>technology</v>
      </c>
      <c r="R2653" s="3" t="str">
        <f t="shared" si="213"/>
        <v>space exploration</v>
      </c>
      <c r="S2653" s="24">
        <f t="shared" si="214"/>
        <v>42327.805659722224</v>
      </c>
    </row>
    <row r="2654" spans="1:19" ht="117" x14ac:dyDescent="0.4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26">
        <f t="shared" si="211"/>
        <v>0.88500000000000001</v>
      </c>
      <c r="P2654" s="3" t="s">
        <v>8301</v>
      </c>
      <c r="Q2654" s="3" t="str">
        <f t="shared" si="212"/>
        <v>technology</v>
      </c>
      <c r="R2654" s="3" t="str">
        <f t="shared" si="213"/>
        <v>space exploration</v>
      </c>
      <c r="S2654" s="24">
        <f t="shared" si="214"/>
        <v>41953.158854166672</v>
      </c>
    </row>
    <row r="2655" spans="1:19" ht="117" x14ac:dyDescent="0.4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26">
        <f t="shared" si="211"/>
        <v>11.52156862745098</v>
      </c>
      <c r="P2655" s="3" t="s">
        <v>8301</v>
      </c>
      <c r="Q2655" s="3" t="str">
        <f t="shared" si="212"/>
        <v>technology</v>
      </c>
      <c r="R2655" s="3" t="str">
        <f t="shared" si="213"/>
        <v>space exploration</v>
      </c>
      <c r="S2655" s="24">
        <f t="shared" si="214"/>
        <v>41771.651932870373</v>
      </c>
    </row>
    <row r="2656" spans="1:19" ht="117" x14ac:dyDescent="0.4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26">
        <f t="shared" si="211"/>
        <v>5.1000000000000004E-2</v>
      </c>
      <c r="P2656" s="3" t="s">
        <v>8301</v>
      </c>
      <c r="Q2656" s="3" t="str">
        <f t="shared" si="212"/>
        <v>technology</v>
      </c>
      <c r="R2656" s="3" t="str">
        <f t="shared" si="213"/>
        <v>space exploration</v>
      </c>
      <c r="S2656" s="24">
        <f t="shared" si="214"/>
        <v>42055.600995370369</v>
      </c>
    </row>
    <row r="2657" spans="1:19" x14ac:dyDescent="0.4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26">
        <f t="shared" si="211"/>
        <v>21.033333333333335</v>
      </c>
      <c r="P2657" s="3" t="s">
        <v>8301</v>
      </c>
      <c r="Q2657" s="3" t="str">
        <f t="shared" si="212"/>
        <v>technology</v>
      </c>
      <c r="R2657" s="3" t="str">
        <f t="shared" si="213"/>
        <v>space exploration</v>
      </c>
      <c r="S2657" s="24">
        <f t="shared" si="214"/>
        <v>42381.866284722222</v>
      </c>
    </row>
    <row r="2658" spans="1:19" ht="70.2" x14ac:dyDescent="0.4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26">
        <f t="shared" si="211"/>
        <v>11.436666666666667</v>
      </c>
      <c r="P2658" s="3" t="s">
        <v>8301</v>
      </c>
      <c r="Q2658" s="3" t="str">
        <f t="shared" si="212"/>
        <v>technology</v>
      </c>
      <c r="R2658" s="3" t="str">
        <f t="shared" si="213"/>
        <v>space exploration</v>
      </c>
      <c r="S2658" s="24">
        <f t="shared" si="214"/>
        <v>42767.688518518524</v>
      </c>
    </row>
    <row r="2659" spans="1:19" ht="117" x14ac:dyDescent="0.4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26">
        <f t="shared" si="211"/>
        <v>18.737933333333334</v>
      </c>
      <c r="P2659" s="3" t="s">
        <v>8301</v>
      </c>
      <c r="Q2659" s="3" t="str">
        <f t="shared" si="212"/>
        <v>technology</v>
      </c>
      <c r="R2659" s="3" t="str">
        <f t="shared" si="213"/>
        <v>space exploration</v>
      </c>
      <c r="S2659" s="24">
        <f t="shared" si="214"/>
        <v>42551.928854166668</v>
      </c>
    </row>
    <row r="2660" spans="1:19" ht="117" x14ac:dyDescent="0.4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26">
        <f t="shared" si="211"/>
        <v>9.285714285714286E-2</v>
      </c>
      <c r="P2660" s="3" t="s">
        <v>8301</v>
      </c>
      <c r="Q2660" s="3" t="str">
        <f t="shared" si="212"/>
        <v>technology</v>
      </c>
      <c r="R2660" s="3" t="str">
        <f t="shared" si="213"/>
        <v>space exploration</v>
      </c>
      <c r="S2660" s="24">
        <f t="shared" si="214"/>
        <v>42551.884189814809</v>
      </c>
    </row>
    <row r="2661" spans="1:19" x14ac:dyDescent="0.4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26">
        <f t="shared" si="211"/>
        <v>2.7204081632653061</v>
      </c>
      <c r="P2661" s="3" t="s">
        <v>8301</v>
      </c>
      <c r="Q2661" s="3" t="str">
        <f t="shared" si="212"/>
        <v>technology</v>
      </c>
      <c r="R2661" s="3" t="str">
        <f t="shared" si="213"/>
        <v>space exploration</v>
      </c>
      <c r="S2661" s="24">
        <f t="shared" si="214"/>
        <v>42082.069560185184</v>
      </c>
    </row>
    <row r="2662" spans="1:19" ht="140.4" x14ac:dyDescent="0.4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26">
        <f t="shared" si="211"/>
        <v>9.5000000000000001E-2</v>
      </c>
      <c r="P2662" s="3" t="s">
        <v>8301</v>
      </c>
      <c r="Q2662" s="3" t="str">
        <f t="shared" si="212"/>
        <v>technology</v>
      </c>
      <c r="R2662" s="3" t="str">
        <f t="shared" si="213"/>
        <v>space exploration</v>
      </c>
      <c r="S2662" s="24">
        <f t="shared" si="214"/>
        <v>42272.713171296295</v>
      </c>
    </row>
    <row r="2663" spans="1:19" ht="117" x14ac:dyDescent="0.4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26">
        <f t="shared" si="211"/>
        <v>102.89999999999999</v>
      </c>
      <c r="O2663" s="3">
        <f t="shared" ref="O2663:O2671" si="215">E2663/L2663</f>
        <v>85.75</v>
      </c>
      <c r="P2663" s="3" t="s">
        <v>8302</v>
      </c>
      <c r="Q2663" s="3" t="str">
        <f t="shared" si="212"/>
        <v>technology</v>
      </c>
      <c r="R2663" s="3" t="str">
        <f t="shared" si="213"/>
        <v>makerspaces</v>
      </c>
      <c r="S2663" s="24">
        <f t="shared" si="214"/>
        <v>41542.958449074074</v>
      </c>
    </row>
    <row r="2664" spans="1:19" ht="117" x14ac:dyDescent="0.4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26">
        <f t="shared" si="211"/>
        <v>106.80000000000001</v>
      </c>
      <c r="O2664" s="3">
        <f t="shared" si="215"/>
        <v>267</v>
      </c>
      <c r="P2664" s="3" t="s">
        <v>8302</v>
      </c>
      <c r="Q2664" s="3" t="str">
        <f t="shared" si="212"/>
        <v>technology</v>
      </c>
      <c r="R2664" s="3" t="str">
        <f t="shared" si="213"/>
        <v>makerspaces</v>
      </c>
      <c r="S2664" s="24">
        <f t="shared" si="214"/>
        <v>42207.746678240743</v>
      </c>
    </row>
    <row r="2665" spans="1:19" ht="117" x14ac:dyDescent="0.4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26">
        <f t="shared" si="211"/>
        <v>104.59625</v>
      </c>
      <c r="O2665" s="3">
        <f t="shared" si="215"/>
        <v>373.55803571428572</v>
      </c>
      <c r="P2665" s="3" t="s">
        <v>8302</v>
      </c>
      <c r="Q2665" s="3" t="str">
        <f t="shared" si="212"/>
        <v>technology</v>
      </c>
      <c r="R2665" s="3" t="str">
        <f t="shared" si="213"/>
        <v>makerspaces</v>
      </c>
      <c r="S2665" s="24">
        <f t="shared" si="214"/>
        <v>42222.622766203705</v>
      </c>
    </row>
    <row r="2666" spans="1:19" ht="117" x14ac:dyDescent="0.4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26">
        <f t="shared" si="211"/>
        <v>103.42857142857143</v>
      </c>
      <c r="O2666" s="3">
        <f t="shared" si="215"/>
        <v>174.03846153846155</v>
      </c>
      <c r="P2666" s="3" t="s">
        <v>8302</v>
      </c>
      <c r="Q2666" s="3" t="str">
        <f t="shared" si="212"/>
        <v>technology</v>
      </c>
      <c r="R2666" s="3" t="str">
        <f t="shared" si="213"/>
        <v>makerspaces</v>
      </c>
      <c r="S2666" s="24">
        <f t="shared" si="214"/>
        <v>42313.02542824074</v>
      </c>
    </row>
    <row r="2667" spans="1:19" ht="117" x14ac:dyDescent="0.4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26">
        <f t="shared" si="211"/>
        <v>123.14285714285715</v>
      </c>
      <c r="O2667" s="3">
        <f t="shared" si="215"/>
        <v>93.695652173913047</v>
      </c>
      <c r="P2667" s="3" t="s">
        <v>8302</v>
      </c>
      <c r="Q2667" s="3" t="str">
        <f t="shared" si="212"/>
        <v>technology</v>
      </c>
      <c r="R2667" s="3" t="str">
        <f t="shared" si="213"/>
        <v>makerspaces</v>
      </c>
      <c r="S2667" s="24">
        <f t="shared" si="214"/>
        <v>42083.895532407405</v>
      </c>
    </row>
    <row r="2668" spans="1:19" ht="117" x14ac:dyDescent="0.4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26">
        <f t="shared" si="211"/>
        <v>159.29509999999999</v>
      </c>
      <c r="O2668" s="3">
        <f t="shared" si="215"/>
        <v>77.327718446601949</v>
      </c>
      <c r="P2668" s="3" t="s">
        <v>8302</v>
      </c>
      <c r="Q2668" s="3" t="str">
        <f t="shared" si="212"/>
        <v>technology</v>
      </c>
      <c r="R2668" s="3" t="str">
        <f t="shared" si="213"/>
        <v>makerspaces</v>
      </c>
      <c r="S2668" s="24">
        <f t="shared" si="214"/>
        <v>42235.764340277776</v>
      </c>
    </row>
    <row r="2669" spans="1:19" ht="140.4" x14ac:dyDescent="0.4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26">
        <f t="shared" si="211"/>
        <v>110.66666666666667</v>
      </c>
      <c r="O2669" s="3">
        <f t="shared" si="215"/>
        <v>92.222222222222229</v>
      </c>
      <c r="P2669" s="3" t="s">
        <v>8302</v>
      </c>
      <c r="Q2669" s="3" t="str">
        <f t="shared" si="212"/>
        <v>technology</v>
      </c>
      <c r="R2669" s="3" t="str">
        <f t="shared" si="213"/>
        <v>makerspaces</v>
      </c>
      <c r="S2669" s="24">
        <f t="shared" si="214"/>
        <v>42380.926111111112</v>
      </c>
    </row>
    <row r="2670" spans="1:19" ht="70.2" x14ac:dyDescent="0.4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26">
        <f t="shared" si="211"/>
        <v>170.70000000000002</v>
      </c>
      <c r="O2670" s="3">
        <f t="shared" si="215"/>
        <v>60.964285714285715</v>
      </c>
      <c r="P2670" s="3" t="s">
        <v>8302</v>
      </c>
      <c r="Q2670" s="3" t="str">
        <f t="shared" si="212"/>
        <v>technology</v>
      </c>
      <c r="R2670" s="3" t="str">
        <f t="shared" si="213"/>
        <v>makerspaces</v>
      </c>
      <c r="S2670" s="24">
        <f t="shared" si="214"/>
        <v>42275.58871527778</v>
      </c>
    </row>
    <row r="2671" spans="1:19" ht="117" x14ac:dyDescent="0.4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26">
        <f t="shared" si="211"/>
        <v>125.125</v>
      </c>
      <c r="O2671" s="3">
        <f t="shared" si="215"/>
        <v>91</v>
      </c>
      <c r="P2671" s="3" t="s">
        <v>8302</v>
      </c>
      <c r="Q2671" s="3" t="str">
        <f t="shared" si="212"/>
        <v>technology</v>
      </c>
      <c r="R2671" s="3" t="str">
        <f t="shared" si="213"/>
        <v>makerspaces</v>
      </c>
      <c r="S2671" s="24">
        <f t="shared" si="214"/>
        <v>42319.035833333328</v>
      </c>
    </row>
    <row r="2672" spans="1:19" ht="140.4" x14ac:dyDescent="0.4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26">
        <f t="shared" si="211"/>
        <v>6.4158609339642041</v>
      </c>
      <c r="P2672" s="3" t="s">
        <v>8302</v>
      </c>
      <c r="Q2672" s="3" t="str">
        <f t="shared" si="212"/>
        <v>technology</v>
      </c>
      <c r="R2672" s="3" t="str">
        <f t="shared" si="213"/>
        <v>makerspaces</v>
      </c>
      <c r="S2672" s="24">
        <f t="shared" si="214"/>
        <v>41821.020601851851</v>
      </c>
    </row>
    <row r="2673" spans="1:19" ht="117" x14ac:dyDescent="0.4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26">
        <f t="shared" si="211"/>
        <v>11.343999999999999</v>
      </c>
      <c r="P2673" s="3" t="s">
        <v>8302</v>
      </c>
      <c r="Q2673" s="3" t="str">
        <f t="shared" si="212"/>
        <v>technology</v>
      </c>
      <c r="R2673" s="3" t="str">
        <f t="shared" si="213"/>
        <v>makerspaces</v>
      </c>
      <c r="S2673" s="24">
        <f t="shared" si="214"/>
        <v>41962.749027777776</v>
      </c>
    </row>
    <row r="2674" spans="1:19" ht="117" x14ac:dyDescent="0.4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26">
        <f t="shared" si="211"/>
        <v>33.19</v>
      </c>
      <c r="P2674" s="3" t="s">
        <v>8302</v>
      </c>
      <c r="Q2674" s="3" t="str">
        <f t="shared" si="212"/>
        <v>technology</v>
      </c>
      <c r="R2674" s="3" t="str">
        <f t="shared" si="213"/>
        <v>makerspaces</v>
      </c>
      <c r="S2674" s="24">
        <f t="shared" si="214"/>
        <v>42344.884143518517</v>
      </c>
    </row>
    <row r="2675" spans="1:19" ht="117" x14ac:dyDescent="0.4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26">
        <f t="shared" si="211"/>
        <v>27.58</v>
      </c>
      <c r="P2675" s="3" t="s">
        <v>8302</v>
      </c>
      <c r="Q2675" s="3" t="str">
        <f t="shared" si="212"/>
        <v>technology</v>
      </c>
      <c r="R2675" s="3" t="str">
        <f t="shared" si="213"/>
        <v>makerspaces</v>
      </c>
      <c r="S2675" s="24">
        <f t="shared" si="214"/>
        <v>41912.541655092595</v>
      </c>
    </row>
    <row r="2676" spans="1:19" ht="163.80000000000001" x14ac:dyDescent="0.4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26">
        <f t="shared" si="211"/>
        <v>62.839999999999996</v>
      </c>
      <c r="P2676" s="3" t="s">
        <v>8302</v>
      </c>
      <c r="Q2676" s="3" t="str">
        <f t="shared" si="212"/>
        <v>technology</v>
      </c>
      <c r="R2676" s="3" t="str">
        <f t="shared" si="213"/>
        <v>makerspaces</v>
      </c>
      <c r="S2676" s="24">
        <f t="shared" si="214"/>
        <v>42529.632754629631</v>
      </c>
    </row>
    <row r="2677" spans="1:19" ht="117" x14ac:dyDescent="0.4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26">
        <f t="shared" si="211"/>
        <v>7.5880000000000001</v>
      </c>
      <c r="P2677" s="3" t="s">
        <v>8302</v>
      </c>
      <c r="Q2677" s="3" t="str">
        <f t="shared" si="212"/>
        <v>technology</v>
      </c>
      <c r="R2677" s="3" t="str">
        <f t="shared" si="213"/>
        <v>makerspaces</v>
      </c>
      <c r="S2677" s="24">
        <f t="shared" si="214"/>
        <v>41923.857511574075</v>
      </c>
    </row>
    <row r="2678" spans="1:19" ht="117" x14ac:dyDescent="0.4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26">
        <f t="shared" si="211"/>
        <v>50.38095238095238</v>
      </c>
      <c r="P2678" s="3" t="s">
        <v>8302</v>
      </c>
      <c r="Q2678" s="3" t="str">
        <f t="shared" si="212"/>
        <v>technology</v>
      </c>
      <c r="R2678" s="3" t="str">
        <f t="shared" si="213"/>
        <v>makerspaces</v>
      </c>
      <c r="S2678" s="24">
        <f t="shared" si="214"/>
        <v>42482.624699074076</v>
      </c>
    </row>
    <row r="2679" spans="1:19" ht="117" x14ac:dyDescent="0.4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26">
        <f t="shared" si="211"/>
        <v>17.512820512820511</v>
      </c>
      <c r="P2679" s="3" t="s">
        <v>8302</v>
      </c>
      <c r="Q2679" s="3" t="str">
        <f t="shared" si="212"/>
        <v>technology</v>
      </c>
      <c r="R2679" s="3" t="str">
        <f t="shared" si="213"/>
        <v>makerspaces</v>
      </c>
      <c r="S2679" s="24">
        <f t="shared" si="214"/>
        <v>41793.029432870375</v>
      </c>
    </row>
    <row r="2680" spans="1:19" ht="140.4" x14ac:dyDescent="0.4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26">
        <f t="shared" si="211"/>
        <v>1.375E-2</v>
      </c>
      <c r="P2680" s="3" t="s">
        <v>8302</v>
      </c>
      <c r="Q2680" s="3" t="str">
        <f t="shared" si="212"/>
        <v>technology</v>
      </c>
      <c r="R2680" s="3" t="str">
        <f t="shared" si="213"/>
        <v>makerspaces</v>
      </c>
      <c r="S2680" s="24">
        <f t="shared" si="214"/>
        <v>42241.798206018517</v>
      </c>
    </row>
    <row r="2681" spans="1:19" ht="140.4" x14ac:dyDescent="0.4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26">
        <f t="shared" si="211"/>
        <v>0.33</v>
      </c>
      <c r="P2681" s="3" t="s">
        <v>8302</v>
      </c>
      <c r="Q2681" s="3" t="str">
        <f t="shared" si="212"/>
        <v>technology</v>
      </c>
      <c r="R2681" s="3" t="str">
        <f t="shared" si="213"/>
        <v>makerspaces</v>
      </c>
      <c r="S2681" s="24">
        <f t="shared" si="214"/>
        <v>42033.001087962963</v>
      </c>
    </row>
    <row r="2682" spans="1:19" ht="46.8" x14ac:dyDescent="0.4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26">
        <f t="shared" si="211"/>
        <v>0.86250000000000004</v>
      </c>
      <c r="P2682" s="3" t="s">
        <v>8302</v>
      </c>
      <c r="Q2682" s="3" t="str">
        <f t="shared" si="212"/>
        <v>technology</v>
      </c>
      <c r="R2682" s="3" t="str">
        <f t="shared" si="213"/>
        <v>makerspaces</v>
      </c>
      <c r="S2682" s="24">
        <f t="shared" si="214"/>
        <v>42436.211701388893</v>
      </c>
    </row>
    <row r="2683" spans="1:19" ht="93.6" x14ac:dyDescent="0.4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26">
        <f t="shared" si="211"/>
        <v>0.6875</v>
      </c>
      <c r="P2683" s="3" t="s">
        <v>8284</v>
      </c>
      <c r="Q2683" s="3" t="str">
        <f t="shared" si="212"/>
        <v>food</v>
      </c>
      <c r="R2683" s="3" t="str">
        <f t="shared" si="213"/>
        <v>food trucks</v>
      </c>
      <c r="S2683" s="24">
        <f t="shared" si="214"/>
        <v>41805.895254629628</v>
      </c>
    </row>
    <row r="2684" spans="1:19" ht="93.6" x14ac:dyDescent="0.4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26">
        <f t="shared" si="211"/>
        <v>28.299999999999997</v>
      </c>
      <c r="P2684" s="3" t="s">
        <v>8284</v>
      </c>
      <c r="Q2684" s="3" t="str">
        <f t="shared" si="212"/>
        <v>food</v>
      </c>
      <c r="R2684" s="3" t="str">
        <f t="shared" si="213"/>
        <v>food trucks</v>
      </c>
      <c r="S2684" s="24">
        <f t="shared" si="214"/>
        <v>41932.871990740743</v>
      </c>
    </row>
    <row r="2685" spans="1:19" ht="140.4" x14ac:dyDescent="0.4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26">
        <f t="shared" si="211"/>
        <v>0.24</v>
      </c>
      <c r="P2685" s="3" t="s">
        <v>8284</v>
      </c>
      <c r="Q2685" s="3" t="str">
        <f t="shared" si="212"/>
        <v>food</v>
      </c>
      <c r="R2685" s="3" t="str">
        <f t="shared" si="213"/>
        <v>food trucks</v>
      </c>
      <c r="S2685" s="24">
        <f t="shared" si="214"/>
        <v>42034.75509259259</v>
      </c>
    </row>
    <row r="2686" spans="1:19" ht="117" x14ac:dyDescent="0.4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26">
        <f t="shared" si="211"/>
        <v>1.1428571428571428</v>
      </c>
      <c r="P2686" s="3" t="s">
        <v>8284</v>
      </c>
      <c r="Q2686" s="3" t="str">
        <f t="shared" si="212"/>
        <v>food</v>
      </c>
      <c r="R2686" s="3" t="str">
        <f t="shared" si="213"/>
        <v>food trucks</v>
      </c>
      <c r="S2686" s="24">
        <f t="shared" si="214"/>
        <v>41820.914641203708</v>
      </c>
    </row>
    <row r="2687" spans="1:19" ht="117" x14ac:dyDescent="0.4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26">
        <f t="shared" si="211"/>
        <v>0.02</v>
      </c>
      <c r="P2687" s="3" t="s">
        <v>8284</v>
      </c>
      <c r="Q2687" s="3" t="str">
        <f t="shared" si="212"/>
        <v>food</v>
      </c>
      <c r="R2687" s="3" t="str">
        <f t="shared" si="213"/>
        <v>food trucks</v>
      </c>
      <c r="S2687" s="24">
        <f t="shared" si="214"/>
        <v>42061.69594907407</v>
      </c>
    </row>
    <row r="2688" spans="1:19" ht="140.4" x14ac:dyDescent="0.4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26">
        <f t="shared" si="211"/>
        <v>0</v>
      </c>
      <c r="P2688" s="3" t="s">
        <v>8284</v>
      </c>
      <c r="Q2688" s="3" t="str">
        <f t="shared" si="212"/>
        <v>food</v>
      </c>
      <c r="R2688" s="3" t="str">
        <f t="shared" si="213"/>
        <v>food trucks</v>
      </c>
      <c r="S2688" s="24">
        <f t="shared" si="214"/>
        <v>41892.974803240737</v>
      </c>
    </row>
    <row r="2689" spans="1:19" ht="93.6" x14ac:dyDescent="0.4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26">
        <f t="shared" si="211"/>
        <v>0</v>
      </c>
      <c r="P2689" s="3" t="s">
        <v>8284</v>
      </c>
      <c r="Q2689" s="3" t="str">
        <f t="shared" si="212"/>
        <v>food</v>
      </c>
      <c r="R2689" s="3" t="str">
        <f t="shared" si="213"/>
        <v>food trucks</v>
      </c>
      <c r="S2689" s="24">
        <f t="shared" si="214"/>
        <v>42154.64025462963</v>
      </c>
    </row>
    <row r="2690" spans="1:19" ht="70.2" x14ac:dyDescent="0.4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26">
        <f t="shared" ref="N2690:N2753" si="216">E2690/D2690*100</f>
        <v>0.14799999999999999</v>
      </c>
      <c r="P2690" s="3" t="s">
        <v>8284</v>
      </c>
      <c r="Q2690" s="3" t="str">
        <f t="shared" si="212"/>
        <v>food</v>
      </c>
      <c r="R2690" s="3" t="str">
        <f t="shared" si="213"/>
        <v>food trucks</v>
      </c>
      <c r="S2690" s="24">
        <f t="shared" si="214"/>
        <v>42028.11886574074</v>
      </c>
    </row>
    <row r="2691" spans="1:19" ht="117" x14ac:dyDescent="0.4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26">
        <f t="shared" si="216"/>
        <v>2.8571428571428571E-3</v>
      </c>
      <c r="P2691" s="3" t="s">
        <v>8284</v>
      </c>
      <c r="Q2691" s="3" t="str">
        <f t="shared" ref="Q2691:Q2754" si="217">LEFT(P:P,SEARCH("/",P:P,1)-1)</f>
        <v>food</v>
      </c>
      <c r="R2691" s="3" t="str">
        <f t="shared" ref="R2691:R2754" si="218">RIGHT(P:P, LEN(P:P) - FIND("/", P:P))</f>
        <v>food trucks</v>
      </c>
      <c r="S2691" s="24">
        <f t="shared" ref="S2691:S2754" si="219">(J2691/86400) +25569</f>
        <v>42551.961689814816</v>
      </c>
    </row>
    <row r="2692" spans="1:19" ht="140.4" x14ac:dyDescent="0.4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26">
        <f t="shared" si="216"/>
        <v>10.7325</v>
      </c>
      <c r="P2692" s="3" t="s">
        <v>8284</v>
      </c>
      <c r="Q2692" s="3" t="str">
        <f t="shared" si="217"/>
        <v>food</v>
      </c>
      <c r="R2692" s="3" t="str">
        <f t="shared" si="218"/>
        <v>food trucks</v>
      </c>
      <c r="S2692" s="24">
        <f t="shared" si="219"/>
        <v>42113.105046296296</v>
      </c>
    </row>
    <row r="2693" spans="1:19" ht="70.2" x14ac:dyDescent="0.4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26">
        <f t="shared" si="216"/>
        <v>5.3846153846153842E-2</v>
      </c>
      <c r="P2693" s="3" t="s">
        <v>8284</v>
      </c>
      <c r="Q2693" s="3" t="str">
        <f t="shared" si="217"/>
        <v>food</v>
      </c>
      <c r="R2693" s="3" t="str">
        <f t="shared" si="218"/>
        <v>food trucks</v>
      </c>
      <c r="S2693" s="24">
        <f t="shared" si="219"/>
        <v>42089.724039351851</v>
      </c>
    </row>
    <row r="2694" spans="1:19" ht="117" x14ac:dyDescent="0.4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26">
        <f t="shared" si="216"/>
        <v>0.7142857142857143</v>
      </c>
      <c r="P2694" s="3" t="s">
        <v>8284</v>
      </c>
      <c r="Q2694" s="3" t="str">
        <f t="shared" si="217"/>
        <v>food</v>
      </c>
      <c r="R2694" s="3" t="str">
        <f t="shared" si="218"/>
        <v>food trucks</v>
      </c>
      <c r="S2694" s="24">
        <f t="shared" si="219"/>
        <v>42058.334027777775</v>
      </c>
    </row>
    <row r="2695" spans="1:19" ht="140.4" x14ac:dyDescent="0.4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26">
        <f t="shared" si="216"/>
        <v>0.8</v>
      </c>
      <c r="P2695" s="3" t="s">
        <v>8284</v>
      </c>
      <c r="Q2695" s="3" t="str">
        <f t="shared" si="217"/>
        <v>food</v>
      </c>
      <c r="R2695" s="3" t="str">
        <f t="shared" si="218"/>
        <v>food trucks</v>
      </c>
      <c r="S2695" s="24">
        <f t="shared" si="219"/>
        <v>41834.138495370367</v>
      </c>
    </row>
    <row r="2696" spans="1:19" ht="140.4" x14ac:dyDescent="0.4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26">
        <f t="shared" si="216"/>
        <v>3.3333333333333335E-3</v>
      </c>
      <c r="P2696" s="3" t="s">
        <v>8284</v>
      </c>
      <c r="Q2696" s="3" t="str">
        <f t="shared" si="217"/>
        <v>food</v>
      </c>
      <c r="R2696" s="3" t="str">
        <f t="shared" si="218"/>
        <v>food trucks</v>
      </c>
      <c r="S2696" s="24">
        <f t="shared" si="219"/>
        <v>41878.140497685185</v>
      </c>
    </row>
    <row r="2697" spans="1:19" ht="93.6" x14ac:dyDescent="0.4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26">
        <f t="shared" si="216"/>
        <v>0.47333333333333333</v>
      </c>
      <c r="P2697" s="3" t="s">
        <v>8284</v>
      </c>
      <c r="Q2697" s="3" t="str">
        <f t="shared" si="217"/>
        <v>food</v>
      </c>
      <c r="R2697" s="3" t="str">
        <f t="shared" si="218"/>
        <v>food trucks</v>
      </c>
      <c r="S2697" s="24">
        <f t="shared" si="219"/>
        <v>42048.181921296295</v>
      </c>
    </row>
    <row r="2698" spans="1:19" ht="117" x14ac:dyDescent="0.4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26">
        <f t="shared" si="216"/>
        <v>5.65</v>
      </c>
      <c r="P2698" s="3" t="s">
        <v>8284</v>
      </c>
      <c r="Q2698" s="3" t="str">
        <f t="shared" si="217"/>
        <v>food</v>
      </c>
      <c r="R2698" s="3" t="str">
        <f t="shared" si="218"/>
        <v>food trucks</v>
      </c>
      <c r="S2698" s="24">
        <f t="shared" si="219"/>
        <v>41964.844444444447</v>
      </c>
    </row>
    <row r="2699" spans="1:19" ht="93.6" x14ac:dyDescent="0.4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26">
        <f t="shared" si="216"/>
        <v>26.35217391304348</v>
      </c>
      <c r="P2699" s="3" t="s">
        <v>8284</v>
      </c>
      <c r="Q2699" s="3" t="str">
        <f t="shared" si="217"/>
        <v>food</v>
      </c>
      <c r="R2699" s="3" t="str">
        <f t="shared" si="218"/>
        <v>food trucks</v>
      </c>
      <c r="S2699" s="24">
        <f t="shared" si="219"/>
        <v>42187.940081018518</v>
      </c>
    </row>
    <row r="2700" spans="1:19" ht="117" x14ac:dyDescent="0.4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26">
        <f t="shared" si="216"/>
        <v>0.325125</v>
      </c>
      <c r="P2700" s="3" t="s">
        <v>8284</v>
      </c>
      <c r="Q2700" s="3" t="str">
        <f t="shared" si="217"/>
        <v>food</v>
      </c>
      <c r="R2700" s="3" t="str">
        <f t="shared" si="218"/>
        <v>food trucks</v>
      </c>
      <c r="S2700" s="24">
        <f t="shared" si="219"/>
        <v>41787.898240740738</v>
      </c>
    </row>
    <row r="2701" spans="1:19" ht="93.6" x14ac:dyDescent="0.4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26">
        <f t="shared" si="216"/>
        <v>0</v>
      </c>
      <c r="P2701" s="3" t="s">
        <v>8284</v>
      </c>
      <c r="Q2701" s="3" t="str">
        <f t="shared" si="217"/>
        <v>food</v>
      </c>
      <c r="R2701" s="3" t="str">
        <f t="shared" si="218"/>
        <v>food trucks</v>
      </c>
      <c r="S2701" s="24">
        <f t="shared" si="219"/>
        <v>41829.896562499998</v>
      </c>
    </row>
    <row r="2702" spans="1:19" ht="117" x14ac:dyDescent="0.4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26">
        <f t="shared" si="216"/>
        <v>0.7000700070007001</v>
      </c>
      <c r="P2702" s="3" t="s">
        <v>8284</v>
      </c>
      <c r="Q2702" s="3" t="str">
        <f t="shared" si="217"/>
        <v>food</v>
      </c>
      <c r="R2702" s="3" t="str">
        <f t="shared" si="218"/>
        <v>food trucks</v>
      </c>
      <c r="S2702" s="24">
        <f t="shared" si="219"/>
        <v>41870.874675925923</v>
      </c>
    </row>
    <row r="2703" spans="1:19" ht="117" x14ac:dyDescent="0.4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26">
        <f t="shared" si="216"/>
        <v>46.176470588235297</v>
      </c>
      <c r="P2703" s="3" t="s">
        <v>8303</v>
      </c>
      <c r="Q2703" s="3" t="str">
        <f t="shared" si="217"/>
        <v>theater</v>
      </c>
      <c r="R2703" s="3" t="str">
        <f t="shared" si="218"/>
        <v>spaces</v>
      </c>
      <c r="S2703" s="24">
        <f t="shared" si="219"/>
        <v>42801.774699074071</v>
      </c>
    </row>
    <row r="2704" spans="1:19" ht="117" x14ac:dyDescent="0.4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26">
        <f t="shared" si="216"/>
        <v>34.410000000000004</v>
      </c>
      <c r="P2704" s="3" t="s">
        <v>8303</v>
      </c>
      <c r="Q2704" s="3" t="str">
        <f t="shared" si="217"/>
        <v>theater</v>
      </c>
      <c r="R2704" s="3" t="str">
        <f t="shared" si="218"/>
        <v>spaces</v>
      </c>
      <c r="S2704" s="24">
        <f t="shared" si="219"/>
        <v>42800.801817129628</v>
      </c>
    </row>
    <row r="2705" spans="1:19" ht="70.2" x14ac:dyDescent="0.4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8219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26">
        <f t="shared" si="216"/>
        <v>103.75000000000001</v>
      </c>
      <c r="O2705" s="3">
        <f>E2705/L2705</f>
        <v>922.22222222222217</v>
      </c>
      <c r="P2705" s="3" t="s">
        <v>8303</v>
      </c>
      <c r="Q2705" s="3" t="str">
        <f t="shared" si="217"/>
        <v>theater</v>
      </c>
      <c r="R2705" s="3" t="str">
        <f t="shared" si="218"/>
        <v>spaces</v>
      </c>
      <c r="S2705" s="24">
        <f t="shared" si="219"/>
        <v>42756.690162037034</v>
      </c>
    </row>
    <row r="2706" spans="1:19" ht="117" x14ac:dyDescent="0.4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26">
        <f t="shared" si="216"/>
        <v>6.0263157894736841</v>
      </c>
      <c r="P2706" s="3" t="s">
        <v>8303</v>
      </c>
      <c r="Q2706" s="3" t="str">
        <f t="shared" si="217"/>
        <v>theater</v>
      </c>
      <c r="R2706" s="3" t="str">
        <f t="shared" si="218"/>
        <v>spaces</v>
      </c>
      <c r="S2706" s="24">
        <f t="shared" si="219"/>
        <v>42787.862430555557</v>
      </c>
    </row>
    <row r="2707" spans="1:19" ht="70.2" x14ac:dyDescent="0.4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26">
        <f t="shared" si="216"/>
        <v>10.539393939393939</v>
      </c>
      <c r="P2707" s="3" t="s">
        <v>8303</v>
      </c>
      <c r="Q2707" s="3" t="str">
        <f t="shared" si="217"/>
        <v>theater</v>
      </c>
      <c r="R2707" s="3" t="str">
        <f t="shared" si="218"/>
        <v>spaces</v>
      </c>
      <c r="S2707" s="24">
        <f t="shared" si="219"/>
        <v>42773.916180555556</v>
      </c>
    </row>
    <row r="2708" spans="1:19" ht="117" x14ac:dyDescent="0.4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26">
        <f t="shared" si="216"/>
        <v>112.29714285714284</v>
      </c>
      <c r="O2708" s="3">
        <f t="shared" ref="O2708:O2742" si="220">E2708/L2708</f>
        <v>149.44486692015209</v>
      </c>
      <c r="P2708" s="3" t="s">
        <v>8303</v>
      </c>
      <c r="Q2708" s="3" t="str">
        <f t="shared" si="217"/>
        <v>theater</v>
      </c>
      <c r="R2708" s="3" t="str">
        <f t="shared" si="218"/>
        <v>spaces</v>
      </c>
      <c r="S2708" s="24">
        <f t="shared" si="219"/>
        <v>41899.294942129629</v>
      </c>
    </row>
    <row r="2709" spans="1:19" ht="93.6" x14ac:dyDescent="0.4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26">
        <f t="shared" si="216"/>
        <v>350.84462500000001</v>
      </c>
      <c r="O2709" s="3">
        <f t="shared" si="220"/>
        <v>71.237487309644663</v>
      </c>
      <c r="P2709" s="3" t="s">
        <v>8303</v>
      </c>
      <c r="Q2709" s="3" t="str">
        <f t="shared" si="217"/>
        <v>theater</v>
      </c>
      <c r="R2709" s="3" t="str">
        <f t="shared" si="218"/>
        <v>spaces</v>
      </c>
      <c r="S2709" s="24">
        <f t="shared" si="219"/>
        <v>41391.782905092594</v>
      </c>
    </row>
    <row r="2710" spans="1:19" ht="117" x14ac:dyDescent="0.4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26">
        <f t="shared" si="216"/>
        <v>233.21535</v>
      </c>
      <c r="O2710" s="3">
        <f t="shared" si="220"/>
        <v>44.464318398474738</v>
      </c>
      <c r="P2710" s="3" t="s">
        <v>8303</v>
      </c>
      <c r="Q2710" s="3" t="str">
        <f t="shared" si="217"/>
        <v>theater</v>
      </c>
      <c r="R2710" s="3" t="str">
        <f t="shared" si="218"/>
        <v>spaces</v>
      </c>
      <c r="S2710" s="24">
        <f t="shared" si="219"/>
        <v>42512.698217592595</v>
      </c>
    </row>
    <row r="2711" spans="1:19" ht="117" x14ac:dyDescent="0.4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26">
        <f t="shared" si="216"/>
        <v>101.60599999999999</v>
      </c>
      <c r="O2711" s="3">
        <f t="shared" si="220"/>
        <v>164.94480519480518</v>
      </c>
      <c r="P2711" s="3" t="s">
        <v>8303</v>
      </c>
      <c r="Q2711" s="3" t="str">
        <f t="shared" si="217"/>
        <v>theater</v>
      </c>
      <c r="R2711" s="3" t="str">
        <f t="shared" si="218"/>
        <v>spaces</v>
      </c>
      <c r="S2711" s="24">
        <f t="shared" si="219"/>
        <v>42612.149780092594</v>
      </c>
    </row>
    <row r="2712" spans="1:19" ht="93.6" x14ac:dyDescent="0.4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26">
        <f t="shared" si="216"/>
        <v>153.90035000000003</v>
      </c>
      <c r="O2712" s="3">
        <f t="shared" si="220"/>
        <v>84.871516544117654</v>
      </c>
      <c r="P2712" s="3" t="s">
        <v>8303</v>
      </c>
      <c r="Q2712" s="3" t="str">
        <f t="shared" si="217"/>
        <v>theater</v>
      </c>
      <c r="R2712" s="3" t="str">
        <f t="shared" si="218"/>
        <v>spaces</v>
      </c>
      <c r="S2712" s="24">
        <f t="shared" si="219"/>
        <v>41828.229490740741</v>
      </c>
    </row>
    <row r="2713" spans="1:19" ht="117" x14ac:dyDescent="0.4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26">
        <f t="shared" si="216"/>
        <v>100.7161125319693</v>
      </c>
      <c r="O2713" s="3">
        <f t="shared" si="220"/>
        <v>53.945205479452056</v>
      </c>
      <c r="P2713" s="3" t="s">
        <v>8303</v>
      </c>
      <c r="Q2713" s="3" t="str">
        <f t="shared" si="217"/>
        <v>theater</v>
      </c>
      <c r="R2713" s="3" t="str">
        <f t="shared" si="218"/>
        <v>spaces</v>
      </c>
      <c r="S2713" s="24">
        <f t="shared" si="219"/>
        <v>41780.745254629626</v>
      </c>
    </row>
    <row r="2714" spans="1:19" ht="140.4" x14ac:dyDescent="0.4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26">
        <f t="shared" si="216"/>
        <v>131.38181818181818</v>
      </c>
      <c r="O2714" s="3">
        <f t="shared" si="220"/>
        <v>50.531468531468533</v>
      </c>
      <c r="P2714" s="3" t="s">
        <v>8303</v>
      </c>
      <c r="Q2714" s="3" t="str">
        <f t="shared" si="217"/>
        <v>theater</v>
      </c>
      <c r="R2714" s="3" t="str">
        <f t="shared" si="218"/>
        <v>spaces</v>
      </c>
      <c r="S2714" s="24">
        <f t="shared" si="219"/>
        <v>41432.062037037038</v>
      </c>
    </row>
    <row r="2715" spans="1:19" ht="117" x14ac:dyDescent="0.4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26">
        <f t="shared" si="216"/>
        <v>102.24133333333334</v>
      </c>
      <c r="O2715" s="3">
        <f t="shared" si="220"/>
        <v>108.00140845070422</v>
      </c>
      <c r="P2715" s="3" t="s">
        <v>8303</v>
      </c>
      <c r="Q2715" s="3" t="str">
        <f t="shared" si="217"/>
        <v>theater</v>
      </c>
      <c r="R2715" s="3" t="str">
        <f t="shared" si="218"/>
        <v>spaces</v>
      </c>
      <c r="S2715" s="24">
        <f t="shared" si="219"/>
        <v>42322.653749999998</v>
      </c>
    </row>
    <row r="2716" spans="1:19" ht="93.6" x14ac:dyDescent="0.4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26">
        <f t="shared" si="216"/>
        <v>116.35599999999999</v>
      </c>
      <c r="O2716" s="3">
        <f t="shared" si="220"/>
        <v>95.373770491803285</v>
      </c>
      <c r="P2716" s="3" t="s">
        <v>8303</v>
      </c>
      <c r="Q2716" s="3" t="str">
        <f t="shared" si="217"/>
        <v>theater</v>
      </c>
      <c r="R2716" s="3" t="str">
        <f t="shared" si="218"/>
        <v>spaces</v>
      </c>
      <c r="S2716" s="24">
        <f t="shared" si="219"/>
        <v>42629.655046296291</v>
      </c>
    </row>
    <row r="2717" spans="1:19" ht="140.4" x14ac:dyDescent="0.4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26">
        <f t="shared" si="216"/>
        <v>264.62241666666665</v>
      </c>
      <c r="O2717" s="3">
        <f t="shared" si="220"/>
        <v>57.631016333938291</v>
      </c>
      <c r="P2717" s="3" t="s">
        <v>8303</v>
      </c>
      <c r="Q2717" s="3" t="str">
        <f t="shared" si="217"/>
        <v>theater</v>
      </c>
      <c r="R2717" s="3" t="str">
        <f t="shared" si="218"/>
        <v>spaces</v>
      </c>
      <c r="S2717" s="24">
        <f t="shared" si="219"/>
        <v>42387.398472222223</v>
      </c>
    </row>
    <row r="2718" spans="1:19" ht="163.80000000000001" x14ac:dyDescent="0.4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26">
        <f t="shared" si="216"/>
        <v>119.98010000000001</v>
      </c>
      <c r="O2718" s="3">
        <f t="shared" si="220"/>
        <v>64.160481283422456</v>
      </c>
      <c r="P2718" s="3" t="s">
        <v>8303</v>
      </c>
      <c r="Q2718" s="3" t="str">
        <f t="shared" si="217"/>
        <v>theater</v>
      </c>
      <c r="R2718" s="3" t="str">
        <f t="shared" si="218"/>
        <v>spaces</v>
      </c>
      <c r="S2718" s="24">
        <f t="shared" si="219"/>
        <v>42255.333252314813</v>
      </c>
    </row>
    <row r="2719" spans="1:19" ht="117" x14ac:dyDescent="0.4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26">
        <f t="shared" si="216"/>
        <v>120.10400000000001</v>
      </c>
      <c r="O2719" s="3">
        <f t="shared" si="220"/>
        <v>92.387692307692305</v>
      </c>
      <c r="P2719" s="3" t="s">
        <v>8303</v>
      </c>
      <c r="Q2719" s="3" t="str">
        <f t="shared" si="217"/>
        <v>theater</v>
      </c>
      <c r="R2719" s="3" t="str">
        <f t="shared" si="218"/>
        <v>spaces</v>
      </c>
      <c r="S2719" s="24">
        <f t="shared" si="219"/>
        <v>41934.914918981478</v>
      </c>
    </row>
    <row r="2720" spans="1:19" ht="117" x14ac:dyDescent="0.4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26">
        <f t="shared" si="216"/>
        <v>103.58333333333334</v>
      </c>
      <c r="O2720" s="3">
        <f t="shared" si="220"/>
        <v>125.97972972972973</v>
      </c>
      <c r="P2720" s="3" t="s">
        <v>8303</v>
      </c>
      <c r="Q2720" s="3" t="str">
        <f t="shared" si="217"/>
        <v>theater</v>
      </c>
      <c r="R2720" s="3" t="str">
        <f t="shared" si="218"/>
        <v>spaces</v>
      </c>
      <c r="S2720" s="24">
        <f t="shared" si="219"/>
        <v>42465.596585648149</v>
      </c>
    </row>
    <row r="2721" spans="1:19" ht="117" x14ac:dyDescent="0.4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26">
        <f t="shared" si="216"/>
        <v>108.83333333333334</v>
      </c>
      <c r="O2721" s="3">
        <f t="shared" si="220"/>
        <v>94.637681159420296</v>
      </c>
      <c r="P2721" s="3" t="s">
        <v>8303</v>
      </c>
      <c r="Q2721" s="3" t="str">
        <f t="shared" si="217"/>
        <v>theater</v>
      </c>
      <c r="R2721" s="3" t="str">
        <f t="shared" si="218"/>
        <v>spaces</v>
      </c>
      <c r="S2721" s="24">
        <f t="shared" si="219"/>
        <v>42418.031180555554</v>
      </c>
    </row>
    <row r="2722" spans="1:19" ht="93.6" x14ac:dyDescent="0.4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26">
        <f t="shared" si="216"/>
        <v>118.12400000000001</v>
      </c>
      <c r="O2722" s="3">
        <f t="shared" si="220"/>
        <v>170.69942196531792</v>
      </c>
      <c r="P2722" s="3" t="s">
        <v>8303</v>
      </c>
      <c r="Q2722" s="3" t="str">
        <f t="shared" si="217"/>
        <v>theater</v>
      </c>
      <c r="R2722" s="3" t="str">
        <f t="shared" si="218"/>
        <v>spaces</v>
      </c>
      <c r="S2722" s="24">
        <f t="shared" si="219"/>
        <v>42655.465891203705</v>
      </c>
    </row>
    <row r="2723" spans="1:19" ht="117" x14ac:dyDescent="0.4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26">
        <f t="shared" si="216"/>
        <v>1462</v>
      </c>
      <c r="O2723" s="3">
        <f t="shared" si="220"/>
        <v>40.762081784386616</v>
      </c>
      <c r="P2723" s="3" t="s">
        <v>8295</v>
      </c>
      <c r="Q2723" s="3" t="str">
        <f t="shared" si="217"/>
        <v>technology</v>
      </c>
      <c r="R2723" s="3" t="str">
        <f t="shared" si="218"/>
        <v>hardware</v>
      </c>
      <c r="S2723" s="24">
        <f t="shared" si="219"/>
        <v>41493.543958333335</v>
      </c>
    </row>
    <row r="2724" spans="1:19" ht="140.4" x14ac:dyDescent="0.4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26">
        <f t="shared" si="216"/>
        <v>252.54</v>
      </c>
      <c r="O2724" s="3">
        <f t="shared" si="220"/>
        <v>68.254054054054052</v>
      </c>
      <c r="P2724" s="3" t="s">
        <v>8295</v>
      </c>
      <c r="Q2724" s="3" t="str">
        <f t="shared" si="217"/>
        <v>technology</v>
      </c>
      <c r="R2724" s="3" t="str">
        <f t="shared" si="218"/>
        <v>hardware</v>
      </c>
      <c r="S2724" s="24">
        <f t="shared" si="219"/>
        <v>42704.857094907406</v>
      </c>
    </row>
    <row r="2725" spans="1:19" ht="140.4" x14ac:dyDescent="0.4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26">
        <f t="shared" si="216"/>
        <v>140.05000000000001</v>
      </c>
      <c r="O2725" s="3">
        <f t="shared" si="220"/>
        <v>95.48863636363636</v>
      </c>
      <c r="P2725" s="3" t="s">
        <v>8295</v>
      </c>
      <c r="Q2725" s="3" t="str">
        <f t="shared" si="217"/>
        <v>technology</v>
      </c>
      <c r="R2725" s="3" t="str">
        <f t="shared" si="218"/>
        <v>hardware</v>
      </c>
      <c r="S2725" s="24">
        <f t="shared" si="219"/>
        <v>41944.83898148148</v>
      </c>
    </row>
    <row r="2726" spans="1:19" ht="117" x14ac:dyDescent="0.4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26">
        <f t="shared" si="216"/>
        <v>296.87520259319291</v>
      </c>
      <c r="O2726" s="3">
        <f t="shared" si="220"/>
        <v>7.1902649656526005</v>
      </c>
      <c r="P2726" s="3" t="s">
        <v>8295</v>
      </c>
      <c r="Q2726" s="3" t="str">
        <f t="shared" si="217"/>
        <v>technology</v>
      </c>
      <c r="R2726" s="3" t="str">
        <f t="shared" si="218"/>
        <v>hardware</v>
      </c>
      <c r="S2726" s="24">
        <f t="shared" si="219"/>
        <v>42199.32707175926</v>
      </c>
    </row>
    <row r="2727" spans="1:19" ht="93.6" x14ac:dyDescent="0.4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26">
        <f t="shared" si="216"/>
        <v>144.54249999999999</v>
      </c>
      <c r="O2727" s="3">
        <f t="shared" si="220"/>
        <v>511.65486725663715</v>
      </c>
      <c r="P2727" s="3" t="s">
        <v>8295</v>
      </c>
      <c r="Q2727" s="3" t="str">
        <f t="shared" si="217"/>
        <v>technology</v>
      </c>
      <c r="R2727" s="3" t="str">
        <f t="shared" si="218"/>
        <v>hardware</v>
      </c>
      <c r="S2727" s="24">
        <f t="shared" si="219"/>
        <v>42745.744618055556</v>
      </c>
    </row>
    <row r="2728" spans="1:19" ht="46.8" x14ac:dyDescent="0.4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26">
        <f t="shared" si="216"/>
        <v>105.745</v>
      </c>
      <c r="O2728" s="3">
        <f t="shared" si="220"/>
        <v>261.74504950495049</v>
      </c>
      <c r="P2728" s="3" t="s">
        <v>8295</v>
      </c>
      <c r="Q2728" s="3" t="str">
        <f t="shared" si="217"/>
        <v>technology</v>
      </c>
      <c r="R2728" s="3" t="str">
        <f t="shared" si="218"/>
        <v>hardware</v>
      </c>
      <c r="S2728" s="24">
        <f t="shared" si="219"/>
        <v>42452.579988425925</v>
      </c>
    </row>
    <row r="2729" spans="1:19" ht="117" x14ac:dyDescent="0.4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26">
        <f t="shared" si="216"/>
        <v>493.21000000000004</v>
      </c>
      <c r="O2729" s="3">
        <f t="shared" si="220"/>
        <v>69.760961810466767</v>
      </c>
      <c r="P2729" s="3" t="s">
        <v>8295</v>
      </c>
      <c r="Q2729" s="3" t="str">
        <f t="shared" si="217"/>
        <v>technology</v>
      </c>
      <c r="R2729" s="3" t="str">
        <f t="shared" si="218"/>
        <v>hardware</v>
      </c>
      <c r="S2729" s="24">
        <f t="shared" si="219"/>
        <v>42198.676655092597</v>
      </c>
    </row>
    <row r="2730" spans="1:19" ht="70.2" x14ac:dyDescent="0.4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26">
        <f t="shared" si="216"/>
        <v>201.82666666666668</v>
      </c>
      <c r="O2730" s="3">
        <f t="shared" si="220"/>
        <v>77.229591836734699</v>
      </c>
      <c r="P2730" s="3" t="s">
        <v>8295</v>
      </c>
      <c r="Q2730" s="3" t="str">
        <f t="shared" si="217"/>
        <v>technology</v>
      </c>
      <c r="R2730" s="3" t="str">
        <f t="shared" si="218"/>
        <v>hardware</v>
      </c>
      <c r="S2730" s="24">
        <f t="shared" si="219"/>
        <v>42333.59993055556</v>
      </c>
    </row>
    <row r="2731" spans="1:19" ht="70.2" x14ac:dyDescent="0.4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26">
        <f t="shared" si="216"/>
        <v>104.44</v>
      </c>
      <c r="O2731" s="3">
        <f t="shared" si="220"/>
        <v>340.56521739130437</v>
      </c>
      <c r="P2731" s="3" t="s">
        <v>8295</v>
      </c>
      <c r="Q2731" s="3" t="str">
        <f t="shared" si="217"/>
        <v>technology</v>
      </c>
      <c r="R2731" s="3" t="str">
        <f t="shared" si="218"/>
        <v>hardware</v>
      </c>
      <c r="S2731" s="24">
        <f t="shared" si="219"/>
        <v>42095.240706018521</v>
      </c>
    </row>
    <row r="2732" spans="1:19" ht="93.6" x14ac:dyDescent="0.4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26">
        <f t="shared" si="216"/>
        <v>170.29262962962963</v>
      </c>
      <c r="O2732" s="3">
        <f t="shared" si="220"/>
        <v>67.417903225806455</v>
      </c>
      <c r="P2732" s="3" t="s">
        <v>8295</v>
      </c>
      <c r="Q2732" s="3" t="str">
        <f t="shared" si="217"/>
        <v>technology</v>
      </c>
      <c r="R2732" s="3" t="str">
        <f t="shared" si="218"/>
        <v>hardware</v>
      </c>
      <c r="S2732" s="24">
        <f t="shared" si="219"/>
        <v>41351.541377314818</v>
      </c>
    </row>
    <row r="2733" spans="1:19" ht="117" x14ac:dyDescent="0.4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26">
        <f t="shared" si="216"/>
        <v>104.30333333333333</v>
      </c>
      <c r="O2733" s="3">
        <f t="shared" si="220"/>
        <v>845.70270270270271</v>
      </c>
      <c r="P2733" s="3" t="s">
        <v>8295</v>
      </c>
      <c r="Q2733" s="3" t="str">
        <f t="shared" si="217"/>
        <v>technology</v>
      </c>
      <c r="R2733" s="3" t="str">
        <f t="shared" si="218"/>
        <v>hardware</v>
      </c>
      <c r="S2733" s="24">
        <f t="shared" si="219"/>
        <v>41872.525717592594</v>
      </c>
    </row>
    <row r="2734" spans="1:19" ht="140.4" x14ac:dyDescent="0.4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26">
        <f t="shared" si="216"/>
        <v>118.25000000000001</v>
      </c>
      <c r="O2734" s="3">
        <f t="shared" si="220"/>
        <v>97.191780821917803</v>
      </c>
      <c r="P2734" s="3" t="s">
        <v>8295</v>
      </c>
      <c r="Q2734" s="3" t="str">
        <f t="shared" si="217"/>
        <v>technology</v>
      </c>
      <c r="R2734" s="3" t="str">
        <f t="shared" si="218"/>
        <v>hardware</v>
      </c>
      <c r="S2734" s="24">
        <f t="shared" si="219"/>
        <v>41389.808194444442</v>
      </c>
    </row>
    <row r="2735" spans="1:19" ht="140.4" x14ac:dyDescent="0.4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26">
        <f t="shared" si="216"/>
        <v>107.538</v>
      </c>
      <c r="O2735" s="3">
        <f t="shared" si="220"/>
        <v>451.84033613445376</v>
      </c>
      <c r="P2735" s="3" t="s">
        <v>8295</v>
      </c>
      <c r="Q2735" s="3" t="str">
        <f t="shared" si="217"/>
        <v>technology</v>
      </c>
      <c r="R2735" s="3" t="str">
        <f t="shared" si="218"/>
        <v>hardware</v>
      </c>
      <c r="S2735" s="24">
        <f t="shared" si="219"/>
        <v>42044.272847222222</v>
      </c>
    </row>
    <row r="2736" spans="1:19" ht="140.4" x14ac:dyDescent="0.4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26">
        <f t="shared" si="216"/>
        <v>2260300</v>
      </c>
      <c r="O2736" s="3">
        <f t="shared" si="220"/>
        <v>138.66871165644173</v>
      </c>
      <c r="P2736" s="3" t="s">
        <v>8295</v>
      </c>
      <c r="Q2736" s="3" t="str">
        <f t="shared" si="217"/>
        <v>technology</v>
      </c>
      <c r="R2736" s="3" t="str">
        <f t="shared" si="218"/>
        <v>hardware</v>
      </c>
      <c r="S2736" s="24">
        <f t="shared" si="219"/>
        <v>42626.668888888889</v>
      </c>
    </row>
    <row r="2737" spans="1:19" ht="117" x14ac:dyDescent="0.4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26">
        <f t="shared" si="216"/>
        <v>978.13466666666682</v>
      </c>
      <c r="O2737" s="3">
        <f t="shared" si="220"/>
        <v>21.640147492625371</v>
      </c>
      <c r="P2737" s="3" t="s">
        <v>8295</v>
      </c>
      <c r="Q2737" s="3" t="str">
        <f t="shared" si="217"/>
        <v>technology</v>
      </c>
      <c r="R2737" s="3" t="str">
        <f t="shared" si="218"/>
        <v>hardware</v>
      </c>
      <c r="S2737" s="24">
        <f t="shared" si="219"/>
        <v>41316.120949074073</v>
      </c>
    </row>
    <row r="2738" spans="1:19" ht="140.4" x14ac:dyDescent="0.4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26">
        <f t="shared" si="216"/>
        <v>122.9</v>
      </c>
      <c r="O2738" s="3">
        <f t="shared" si="220"/>
        <v>169.51724137931035</v>
      </c>
      <c r="P2738" s="3" t="s">
        <v>8295</v>
      </c>
      <c r="Q2738" s="3" t="str">
        <f t="shared" si="217"/>
        <v>technology</v>
      </c>
      <c r="R2738" s="3" t="str">
        <f t="shared" si="218"/>
        <v>hardware</v>
      </c>
      <c r="S2738" s="24">
        <f t="shared" si="219"/>
        <v>41722.666354166664</v>
      </c>
    </row>
    <row r="2739" spans="1:19" ht="140.4" x14ac:dyDescent="0.4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26">
        <f t="shared" si="216"/>
        <v>246.0608</v>
      </c>
      <c r="O2739" s="3">
        <f t="shared" si="220"/>
        <v>161.88210526315791</v>
      </c>
      <c r="P2739" s="3" t="s">
        <v>8295</v>
      </c>
      <c r="Q2739" s="3" t="str">
        <f t="shared" si="217"/>
        <v>technology</v>
      </c>
      <c r="R2739" s="3" t="str">
        <f t="shared" si="218"/>
        <v>hardware</v>
      </c>
      <c r="S2739" s="24">
        <f t="shared" si="219"/>
        <v>41611.917673611111</v>
      </c>
    </row>
    <row r="2740" spans="1:19" ht="117" x14ac:dyDescent="0.4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26">
        <f t="shared" si="216"/>
        <v>147.94</v>
      </c>
      <c r="O2740" s="3">
        <f t="shared" si="220"/>
        <v>493.13333333333333</v>
      </c>
      <c r="P2740" s="3" t="s">
        <v>8295</v>
      </c>
      <c r="Q2740" s="3" t="str">
        <f t="shared" si="217"/>
        <v>technology</v>
      </c>
      <c r="R2740" s="3" t="str">
        <f t="shared" si="218"/>
        <v>hardware</v>
      </c>
      <c r="S2740" s="24">
        <f t="shared" si="219"/>
        <v>42620.143564814818</v>
      </c>
    </row>
    <row r="2741" spans="1:19" ht="117" x14ac:dyDescent="0.4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26">
        <f t="shared" si="216"/>
        <v>384.09090909090907</v>
      </c>
      <c r="O2741" s="3">
        <f t="shared" si="220"/>
        <v>22.120418848167539</v>
      </c>
      <c r="P2741" s="3" t="s">
        <v>8295</v>
      </c>
      <c r="Q2741" s="3" t="str">
        <f t="shared" si="217"/>
        <v>technology</v>
      </c>
      <c r="R2741" s="3" t="str">
        <f t="shared" si="218"/>
        <v>hardware</v>
      </c>
      <c r="S2741" s="24">
        <f t="shared" si="219"/>
        <v>41719.887928240743</v>
      </c>
    </row>
    <row r="2742" spans="1:19" ht="93.6" x14ac:dyDescent="0.4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26">
        <f t="shared" si="216"/>
        <v>103.33333333333334</v>
      </c>
      <c r="O2742" s="3">
        <f t="shared" si="220"/>
        <v>18.235294117647058</v>
      </c>
      <c r="P2742" s="3" t="s">
        <v>8295</v>
      </c>
      <c r="Q2742" s="3" t="str">
        <f t="shared" si="217"/>
        <v>technology</v>
      </c>
      <c r="R2742" s="3" t="str">
        <f t="shared" si="218"/>
        <v>hardware</v>
      </c>
      <c r="S2742" s="24">
        <f t="shared" si="219"/>
        <v>42045.031851851847</v>
      </c>
    </row>
    <row r="2743" spans="1:19" ht="70.2" x14ac:dyDescent="0.4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26">
        <f t="shared" si="216"/>
        <v>0.43750000000000006</v>
      </c>
      <c r="P2743" s="3" t="s">
        <v>8304</v>
      </c>
      <c r="Q2743" s="3" t="str">
        <f t="shared" si="217"/>
        <v>publishing</v>
      </c>
      <c r="R2743" s="3" t="str">
        <f t="shared" si="218"/>
        <v>children's books</v>
      </c>
      <c r="S2743" s="24">
        <f t="shared" si="219"/>
        <v>41911.657430555555</v>
      </c>
    </row>
    <row r="2744" spans="1:19" ht="117" x14ac:dyDescent="0.4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26">
        <f t="shared" si="216"/>
        <v>29.24</v>
      </c>
      <c r="P2744" s="3" t="s">
        <v>8304</v>
      </c>
      <c r="Q2744" s="3" t="str">
        <f t="shared" si="217"/>
        <v>publishing</v>
      </c>
      <c r="R2744" s="3" t="str">
        <f t="shared" si="218"/>
        <v>children's books</v>
      </c>
      <c r="S2744" s="24">
        <f t="shared" si="219"/>
        <v>41030.719756944447</v>
      </c>
    </row>
    <row r="2745" spans="1:19" ht="117" x14ac:dyDescent="0.4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26">
        <f t="shared" si="216"/>
        <v>0</v>
      </c>
      <c r="P2745" s="3" t="s">
        <v>8304</v>
      </c>
      <c r="Q2745" s="3" t="str">
        <f t="shared" si="217"/>
        <v>publishing</v>
      </c>
      <c r="R2745" s="3" t="str">
        <f t="shared" si="218"/>
        <v>children's books</v>
      </c>
      <c r="S2745" s="24">
        <f t="shared" si="219"/>
        <v>42632.328784722224</v>
      </c>
    </row>
    <row r="2746" spans="1:19" ht="140.4" x14ac:dyDescent="0.4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26">
        <f t="shared" si="216"/>
        <v>5.21875</v>
      </c>
      <c r="P2746" s="3" t="s">
        <v>8304</v>
      </c>
      <c r="Q2746" s="3" t="str">
        <f t="shared" si="217"/>
        <v>publishing</v>
      </c>
      <c r="R2746" s="3" t="str">
        <f t="shared" si="218"/>
        <v>children's books</v>
      </c>
      <c r="S2746" s="24">
        <f t="shared" si="219"/>
        <v>40938.062476851854</v>
      </c>
    </row>
    <row r="2747" spans="1:19" ht="117" x14ac:dyDescent="0.4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26">
        <f t="shared" si="216"/>
        <v>21.887499999999999</v>
      </c>
      <c r="P2747" s="3" t="s">
        <v>8304</v>
      </c>
      <c r="Q2747" s="3" t="str">
        <f t="shared" si="217"/>
        <v>publishing</v>
      </c>
      <c r="R2747" s="3" t="str">
        <f t="shared" si="218"/>
        <v>children's books</v>
      </c>
      <c r="S2747" s="24">
        <f t="shared" si="219"/>
        <v>41044.988055555557</v>
      </c>
    </row>
    <row r="2748" spans="1:19" ht="117" x14ac:dyDescent="0.4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26">
        <f t="shared" si="216"/>
        <v>26.700000000000003</v>
      </c>
      <c r="P2748" s="3" t="s">
        <v>8304</v>
      </c>
      <c r="Q2748" s="3" t="str">
        <f t="shared" si="217"/>
        <v>publishing</v>
      </c>
      <c r="R2748" s="3" t="str">
        <f t="shared" si="218"/>
        <v>children's books</v>
      </c>
      <c r="S2748" s="24">
        <f t="shared" si="219"/>
        <v>41850.781377314815</v>
      </c>
    </row>
    <row r="2749" spans="1:19" ht="117" x14ac:dyDescent="0.4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26">
        <f t="shared" si="216"/>
        <v>28.000000000000004</v>
      </c>
      <c r="P2749" s="3" t="s">
        <v>8304</v>
      </c>
      <c r="Q2749" s="3" t="str">
        <f t="shared" si="217"/>
        <v>publishing</v>
      </c>
      <c r="R2749" s="3" t="str">
        <f t="shared" si="218"/>
        <v>children's books</v>
      </c>
      <c r="S2749" s="24">
        <f t="shared" si="219"/>
        <v>41044.648113425923</v>
      </c>
    </row>
    <row r="2750" spans="1:19" ht="93.6" x14ac:dyDescent="0.4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26">
        <f t="shared" si="216"/>
        <v>1.06</v>
      </c>
      <c r="P2750" s="3" t="s">
        <v>8304</v>
      </c>
      <c r="Q2750" s="3" t="str">
        <f t="shared" si="217"/>
        <v>publishing</v>
      </c>
      <c r="R2750" s="3" t="str">
        <f t="shared" si="218"/>
        <v>children's books</v>
      </c>
      <c r="S2750" s="24">
        <f t="shared" si="219"/>
        <v>42585.7106712963</v>
      </c>
    </row>
    <row r="2751" spans="1:19" ht="70.2" x14ac:dyDescent="0.4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26">
        <f t="shared" si="216"/>
        <v>1.0999999999999999</v>
      </c>
      <c r="P2751" s="3" t="s">
        <v>8304</v>
      </c>
      <c r="Q2751" s="3" t="str">
        <f t="shared" si="217"/>
        <v>publishing</v>
      </c>
      <c r="R2751" s="3" t="str">
        <f t="shared" si="218"/>
        <v>children's books</v>
      </c>
      <c r="S2751" s="24">
        <f t="shared" si="219"/>
        <v>42068.799039351856</v>
      </c>
    </row>
    <row r="2752" spans="1:19" ht="117" x14ac:dyDescent="0.4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26">
        <f t="shared" si="216"/>
        <v>0</v>
      </c>
      <c r="P2752" s="3" t="s">
        <v>8304</v>
      </c>
      <c r="Q2752" s="3" t="str">
        <f t="shared" si="217"/>
        <v>publishing</v>
      </c>
      <c r="R2752" s="3" t="str">
        <f t="shared" si="218"/>
        <v>children's books</v>
      </c>
      <c r="S2752" s="24">
        <f t="shared" si="219"/>
        <v>41078.899826388893</v>
      </c>
    </row>
    <row r="2753" spans="1:19" ht="140.4" x14ac:dyDescent="0.4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26">
        <f t="shared" si="216"/>
        <v>0</v>
      </c>
      <c r="P2753" s="3" t="s">
        <v>8304</v>
      </c>
      <c r="Q2753" s="3" t="str">
        <f t="shared" si="217"/>
        <v>publishing</v>
      </c>
      <c r="R2753" s="3" t="str">
        <f t="shared" si="218"/>
        <v>children's books</v>
      </c>
      <c r="S2753" s="24">
        <f t="shared" si="219"/>
        <v>41747.887060185181</v>
      </c>
    </row>
    <row r="2754" spans="1:19" ht="117" x14ac:dyDescent="0.4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26">
        <f t="shared" ref="N2754:N2817" si="221">E2754/D2754*100</f>
        <v>11.458333333333332</v>
      </c>
      <c r="P2754" s="3" t="s">
        <v>8304</v>
      </c>
      <c r="Q2754" s="3" t="str">
        <f t="shared" si="217"/>
        <v>publishing</v>
      </c>
      <c r="R2754" s="3" t="str">
        <f t="shared" si="218"/>
        <v>children's books</v>
      </c>
      <c r="S2754" s="24">
        <f t="shared" si="219"/>
        <v>40855.765092592592</v>
      </c>
    </row>
    <row r="2755" spans="1:19" ht="117" x14ac:dyDescent="0.4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26">
        <f t="shared" si="221"/>
        <v>19</v>
      </c>
      <c r="P2755" s="3" t="s">
        <v>8304</v>
      </c>
      <c r="Q2755" s="3" t="str">
        <f t="shared" ref="Q2755:Q2818" si="222">LEFT(P:P,SEARCH("/",P:P,1)-1)</f>
        <v>publishing</v>
      </c>
      <c r="R2755" s="3" t="str">
        <f t="shared" ref="R2755:R2818" si="223">RIGHT(P:P, LEN(P:P) - FIND("/", P:P))</f>
        <v>children's books</v>
      </c>
      <c r="S2755" s="24">
        <f t="shared" ref="S2755:S2818" si="224">(J2755/86400) +25569</f>
        <v>41117.900729166664</v>
      </c>
    </row>
    <row r="2756" spans="1:19" ht="117" x14ac:dyDescent="0.4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26">
        <f t="shared" si="221"/>
        <v>0</v>
      </c>
      <c r="P2756" s="3" t="s">
        <v>8304</v>
      </c>
      <c r="Q2756" s="3" t="str">
        <f t="shared" si="222"/>
        <v>publishing</v>
      </c>
      <c r="R2756" s="3" t="str">
        <f t="shared" si="223"/>
        <v>children's books</v>
      </c>
      <c r="S2756" s="24">
        <f t="shared" si="224"/>
        <v>41863.636006944442</v>
      </c>
    </row>
    <row r="2757" spans="1:19" ht="93.6" x14ac:dyDescent="0.4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26">
        <f t="shared" si="221"/>
        <v>52</v>
      </c>
      <c r="P2757" s="3" t="s">
        <v>8304</v>
      </c>
      <c r="Q2757" s="3" t="str">
        <f t="shared" si="222"/>
        <v>publishing</v>
      </c>
      <c r="R2757" s="3" t="str">
        <f t="shared" si="223"/>
        <v>children's books</v>
      </c>
      <c r="S2757" s="24">
        <f t="shared" si="224"/>
        <v>42072.790821759263</v>
      </c>
    </row>
    <row r="2758" spans="1:19" ht="117" x14ac:dyDescent="0.4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26">
        <f t="shared" si="221"/>
        <v>10.48</v>
      </c>
      <c r="P2758" s="3" t="s">
        <v>8304</v>
      </c>
      <c r="Q2758" s="3" t="str">
        <f t="shared" si="222"/>
        <v>publishing</v>
      </c>
      <c r="R2758" s="3" t="str">
        <f t="shared" si="223"/>
        <v>children's books</v>
      </c>
      <c r="S2758" s="24">
        <f t="shared" si="224"/>
        <v>41620.900474537033</v>
      </c>
    </row>
    <row r="2759" spans="1:19" ht="46.8" x14ac:dyDescent="0.4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26">
        <f t="shared" si="221"/>
        <v>0.66666666666666674</v>
      </c>
      <c r="P2759" s="3" t="s">
        <v>8304</v>
      </c>
      <c r="Q2759" s="3" t="str">
        <f t="shared" si="222"/>
        <v>publishing</v>
      </c>
      <c r="R2759" s="3" t="str">
        <f t="shared" si="223"/>
        <v>children's books</v>
      </c>
      <c r="S2759" s="24">
        <f t="shared" si="224"/>
        <v>42573.65662037037</v>
      </c>
    </row>
    <row r="2760" spans="1:19" ht="140.4" x14ac:dyDescent="0.4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26">
        <f t="shared" si="221"/>
        <v>11.700000000000001</v>
      </c>
      <c r="P2760" s="3" t="s">
        <v>8304</v>
      </c>
      <c r="Q2760" s="3" t="str">
        <f t="shared" si="222"/>
        <v>publishing</v>
      </c>
      <c r="R2760" s="3" t="str">
        <f t="shared" si="223"/>
        <v>children's books</v>
      </c>
      <c r="S2760" s="24">
        <f t="shared" si="224"/>
        <v>42639.441932870366</v>
      </c>
    </row>
    <row r="2761" spans="1:19" ht="117" x14ac:dyDescent="0.4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26">
        <f t="shared" si="221"/>
        <v>10.5</v>
      </c>
      <c r="P2761" s="3" t="s">
        <v>8304</v>
      </c>
      <c r="Q2761" s="3" t="str">
        <f t="shared" si="222"/>
        <v>publishing</v>
      </c>
      <c r="R2761" s="3" t="str">
        <f t="shared" si="223"/>
        <v>children's books</v>
      </c>
      <c r="S2761" s="24">
        <f t="shared" si="224"/>
        <v>42524.36650462963</v>
      </c>
    </row>
    <row r="2762" spans="1:19" ht="117" x14ac:dyDescent="0.4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26">
        <f t="shared" si="221"/>
        <v>0</v>
      </c>
      <c r="P2762" s="3" t="s">
        <v>8304</v>
      </c>
      <c r="Q2762" s="3" t="str">
        <f t="shared" si="222"/>
        <v>publishing</v>
      </c>
      <c r="R2762" s="3" t="str">
        <f t="shared" si="223"/>
        <v>children's books</v>
      </c>
      <c r="S2762" s="24">
        <f t="shared" si="224"/>
        <v>41415.461319444446</v>
      </c>
    </row>
    <row r="2763" spans="1:19" ht="93.6" x14ac:dyDescent="0.4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26">
        <f t="shared" si="221"/>
        <v>0.72</v>
      </c>
      <c r="P2763" s="3" t="s">
        <v>8304</v>
      </c>
      <c r="Q2763" s="3" t="str">
        <f t="shared" si="222"/>
        <v>publishing</v>
      </c>
      <c r="R2763" s="3" t="str">
        <f t="shared" si="223"/>
        <v>children's books</v>
      </c>
      <c r="S2763" s="24">
        <f t="shared" si="224"/>
        <v>41247.063576388886</v>
      </c>
    </row>
    <row r="2764" spans="1:19" ht="117" x14ac:dyDescent="0.4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26">
        <f t="shared" si="221"/>
        <v>0.76923076923076927</v>
      </c>
      <c r="P2764" s="3" t="s">
        <v>8304</v>
      </c>
      <c r="Q2764" s="3" t="str">
        <f t="shared" si="222"/>
        <v>publishing</v>
      </c>
      <c r="R2764" s="3" t="str">
        <f t="shared" si="223"/>
        <v>children's books</v>
      </c>
      <c r="S2764" s="24">
        <f t="shared" si="224"/>
        <v>40927.036979166667</v>
      </c>
    </row>
    <row r="2765" spans="1:19" ht="70.2" x14ac:dyDescent="0.4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26">
        <f t="shared" si="221"/>
        <v>0.22842639593908631</v>
      </c>
      <c r="P2765" s="3" t="s">
        <v>8304</v>
      </c>
      <c r="Q2765" s="3" t="str">
        <f t="shared" si="222"/>
        <v>publishing</v>
      </c>
      <c r="R2765" s="3" t="str">
        <f t="shared" si="223"/>
        <v>children's books</v>
      </c>
      <c r="S2765" s="24">
        <f t="shared" si="224"/>
        <v>41373.579675925925</v>
      </c>
    </row>
    <row r="2766" spans="1:19" ht="117" x14ac:dyDescent="0.4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26">
        <f t="shared" si="221"/>
        <v>1.125</v>
      </c>
      <c r="P2766" s="3" t="s">
        <v>8304</v>
      </c>
      <c r="Q2766" s="3" t="str">
        <f t="shared" si="222"/>
        <v>publishing</v>
      </c>
      <c r="R2766" s="3" t="str">
        <f t="shared" si="223"/>
        <v>children's books</v>
      </c>
      <c r="S2766" s="24">
        <f t="shared" si="224"/>
        <v>41030.292025462964</v>
      </c>
    </row>
    <row r="2767" spans="1:19" ht="93.6" x14ac:dyDescent="0.4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26">
        <f t="shared" si="221"/>
        <v>0</v>
      </c>
      <c r="P2767" s="3" t="s">
        <v>8304</v>
      </c>
      <c r="Q2767" s="3" t="str">
        <f t="shared" si="222"/>
        <v>publishing</v>
      </c>
      <c r="R2767" s="3" t="str">
        <f t="shared" si="223"/>
        <v>children's books</v>
      </c>
      <c r="S2767" s="24">
        <f t="shared" si="224"/>
        <v>41194.579027777778</v>
      </c>
    </row>
    <row r="2768" spans="1:19" ht="117" x14ac:dyDescent="0.4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26">
        <f t="shared" si="221"/>
        <v>2</v>
      </c>
      <c r="P2768" s="3" t="s">
        <v>8304</v>
      </c>
      <c r="Q2768" s="3" t="str">
        <f t="shared" si="222"/>
        <v>publishing</v>
      </c>
      <c r="R2768" s="3" t="str">
        <f t="shared" si="223"/>
        <v>children's books</v>
      </c>
      <c r="S2768" s="24">
        <f t="shared" si="224"/>
        <v>40736.668032407411</v>
      </c>
    </row>
    <row r="2769" spans="1:19" ht="93.6" x14ac:dyDescent="0.4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26">
        <f t="shared" si="221"/>
        <v>0.85000000000000009</v>
      </c>
      <c r="P2769" s="3" t="s">
        <v>8304</v>
      </c>
      <c r="Q2769" s="3" t="str">
        <f t="shared" si="222"/>
        <v>publishing</v>
      </c>
      <c r="R2769" s="3" t="str">
        <f t="shared" si="223"/>
        <v>children's books</v>
      </c>
      <c r="S2769" s="24">
        <f t="shared" si="224"/>
        <v>42172.958912037036</v>
      </c>
    </row>
    <row r="2770" spans="1:19" ht="117" x14ac:dyDescent="0.4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26">
        <f t="shared" si="221"/>
        <v>14.314285714285715</v>
      </c>
      <c r="P2770" s="3" t="s">
        <v>8304</v>
      </c>
      <c r="Q2770" s="3" t="str">
        <f t="shared" si="222"/>
        <v>publishing</v>
      </c>
      <c r="R2770" s="3" t="str">
        <f t="shared" si="223"/>
        <v>children's books</v>
      </c>
      <c r="S2770" s="24">
        <f t="shared" si="224"/>
        <v>40967.614849537036</v>
      </c>
    </row>
    <row r="2771" spans="1:19" ht="117" x14ac:dyDescent="0.4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26">
        <f t="shared" si="221"/>
        <v>0.25</v>
      </c>
      <c r="P2771" s="3" t="s">
        <v>8304</v>
      </c>
      <c r="Q2771" s="3" t="str">
        <f t="shared" si="222"/>
        <v>publishing</v>
      </c>
      <c r="R2771" s="3" t="str">
        <f t="shared" si="223"/>
        <v>children's books</v>
      </c>
      <c r="S2771" s="24">
        <f t="shared" si="224"/>
        <v>41745.826273148152</v>
      </c>
    </row>
    <row r="2772" spans="1:19" ht="117" x14ac:dyDescent="0.4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26">
        <f t="shared" si="221"/>
        <v>10.411249999999999</v>
      </c>
      <c r="P2772" s="3" t="s">
        <v>8304</v>
      </c>
      <c r="Q2772" s="3" t="str">
        <f t="shared" si="222"/>
        <v>publishing</v>
      </c>
      <c r="R2772" s="3" t="str">
        <f t="shared" si="223"/>
        <v>children's books</v>
      </c>
      <c r="S2772" s="24">
        <f t="shared" si="224"/>
        <v>41686.705208333333</v>
      </c>
    </row>
    <row r="2773" spans="1:19" ht="140.4" x14ac:dyDescent="0.4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26">
        <f t="shared" si="221"/>
        <v>0</v>
      </c>
      <c r="P2773" s="3" t="s">
        <v>8304</v>
      </c>
      <c r="Q2773" s="3" t="str">
        <f t="shared" si="222"/>
        <v>publishing</v>
      </c>
      <c r="R2773" s="3" t="str">
        <f t="shared" si="223"/>
        <v>children's books</v>
      </c>
      <c r="S2773" s="24">
        <f t="shared" si="224"/>
        <v>41257.531712962962</v>
      </c>
    </row>
    <row r="2774" spans="1:19" ht="117" x14ac:dyDescent="0.4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26">
        <f t="shared" si="221"/>
        <v>0</v>
      </c>
      <c r="P2774" s="3" t="s">
        <v>8304</v>
      </c>
      <c r="Q2774" s="3" t="str">
        <f t="shared" si="222"/>
        <v>publishing</v>
      </c>
      <c r="R2774" s="3" t="str">
        <f t="shared" si="223"/>
        <v>children's books</v>
      </c>
      <c r="S2774" s="24">
        <f t="shared" si="224"/>
        <v>41537.869143518517</v>
      </c>
    </row>
    <row r="2775" spans="1:19" ht="93.6" x14ac:dyDescent="0.4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26">
        <f t="shared" si="221"/>
        <v>0.18867924528301888</v>
      </c>
      <c r="P2775" s="3" t="s">
        <v>8304</v>
      </c>
      <c r="Q2775" s="3" t="str">
        <f t="shared" si="222"/>
        <v>publishing</v>
      </c>
      <c r="R2775" s="3" t="str">
        <f t="shared" si="223"/>
        <v>children's books</v>
      </c>
      <c r="S2775" s="24">
        <f t="shared" si="224"/>
        <v>42474.86482638889</v>
      </c>
    </row>
    <row r="2776" spans="1:19" ht="140.4" x14ac:dyDescent="0.4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26">
        <f t="shared" si="221"/>
        <v>14.249999999999998</v>
      </c>
      <c r="P2776" s="3" t="s">
        <v>8304</v>
      </c>
      <c r="Q2776" s="3" t="str">
        <f t="shared" si="222"/>
        <v>publishing</v>
      </c>
      <c r="R2776" s="3" t="str">
        <f t="shared" si="223"/>
        <v>children's books</v>
      </c>
      <c r="S2776" s="24">
        <f t="shared" si="224"/>
        <v>41311.126481481479</v>
      </c>
    </row>
    <row r="2777" spans="1:19" ht="117" x14ac:dyDescent="0.4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26">
        <f t="shared" si="221"/>
        <v>3</v>
      </c>
      <c r="P2777" s="3" t="s">
        <v>8304</v>
      </c>
      <c r="Q2777" s="3" t="str">
        <f t="shared" si="222"/>
        <v>publishing</v>
      </c>
      <c r="R2777" s="3" t="str">
        <f t="shared" si="223"/>
        <v>children's books</v>
      </c>
      <c r="S2777" s="24">
        <f t="shared" si="224"/>
        <v>40863.013356481482</v>
      </c>
    </row>
    <row r="2778" spans="1:19" ht="140.4" x14ac:dyDescent="0.4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26">
        <f t="shared" si="221"/>
        <v>7.8809523809523814</v>
      </c>
      <c r="P2778" s="3" t="s">
        <v>8304</v>
      </c>
      <c r="Q2778" s="3" t="str">
        <f t="shared" si="222"/>
        <v>publishing</v>
      </c>
      <c r="R2778" s="3" t="str">
        <f t="shared" si="223"/>
        <v>children's books</v>
      </c>
      <c r="S2778" s="24">
        <f t="shared" si="224"/>
        <v>42136.297175925924</v>
      </c>
    </row>
    <row r="2779" spans="1:19" ht="117" x14ac:dyDescent="0.4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26">
        <f t="shared" si="221"/>
        <v>0.33333333333333337</v>
      </c>
      <c r="P2779" s="3" t="s">
        <v>8304</v>
      </c>
      <c r="Q2779" s="3" t="str">
        <f t="shared" si="222"/>
        <v>publishing</v>
      </c>
      <c r="R2779" s="3" t="str">
        <f t="shared" si="223"/>
        <v>children's books</v>
      </c>
      <c r="S2779" s="24">
        <f t="shared" si="224"/>
        <v>42172.669027777782</v>
      </c>
    </row>
    <row r="2780" spans="1:19" ht="117" x14ac:dyDescent="0.4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26">
        <f t="shared" si="221"/>
        <v>25.545454545454543</v>
      </c>
      <c r="P2780" s="3" t="s">
        <v>8304</v>
      </c>
      <c r="Q2780" s="3" t="str">
        <f t="shared" si="222"/>
        <v>publishing</v>
      </c>
      <c r="R2780" s="3" t="str">
        <f t="shared" si="223"/>
        <v>children's books</v>
      </c>
      <c r="S2780" s="24">
        <f t="shared" si="224"/>
        <v>41846.978078703702</v>
      </c>
    </row>
    <row r="2781" spans="1:19" ht="117" x14ac:dyDescent="0.4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26">
        <f t="shared" si="221"/>
        <v>2.12</v>
      </c>
      <c r="P2781" s="3" t="s">
        <v>8304</v>
      </c>
      <c r="Q2781" s="3" t="str">
        <f t="shared" si="222"/>
        <v>publishing</v>
      </c>
      <c r="R2781" s="3" t="str">
        <f t="shared" si="223"/>
        <v>children's books</v>
      </c>
      <c r="S2781" s="24">
        <f t="shared" si="224"/>
        <v>42300.585891203707</v>
      </c>
    </row>
    <row r="2782" spans="1:19" ht="93.6" x14ac:dyDescent="0.4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26">
        <f t="shared" si="221"/>
        <v>0</v>
      </c>
      <c r="P2782" s="3" t="s">
        <v>8304</v>
      </c>
      <c r="Q2782" s="3" t="str">
        <f t="shared" si="222"/>
        <v>publishing</v>
      </c>
      <c r="R2782" s="3" t="str">
        <f t="shared" si="223"/>
        <v>children's books</v>
      </c>
      <c r="S2782" s="24">
        <f t="shared" si="224"/>
        <v>42774.447777777779</v>
      </c>
    </row>
    <row r="2783" spans="1:19" ht="93.6" x14ac:dyDescent="0.4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26">
        <f t="shared" si="221"/>
        <v>105.28</v>
      </c>
      <c r="O2783" s="3">
        <f t="shared" ref="O2783:O2814" si="225">E2783/L2783</f>
        <v>47</v>
      </c>
      <c r="P2783" s="3" t="s">
        <v>8271</v>
      </c>
      <c r="Q2783" s="3" t="str">
        <f t="shared" si="222"/>
        <v>theater</v>
      </c>
      <c r="R2783" s="3" t="str">
        <f t="shared" si="223"/>
        <v>plays</v>
      </c>
      <c r="S2783" s="24">
        <f t="shared" si="224"/>
        <v>42018.94159722222</v>
      </c>
    </row>
    <row r="2784" spans="1:19" ht="93.6" x14ac:dyDescent="0.4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26">
        <f t="shared" si="221"/>
        <v>120</v>
      </c>
      <c r="O2784" s="3">
        <f t="shared" si="225"/>
        <v>66.666666666666671</v>
      </c>
      <c r="P2784" s="3" t="s">
        <v>8271</v>
      </c>
      <c r="Q2784" s="3" t="str">
        <f t="shared" si="222"/>
        <v>theater</v>
      </c>
      <c r="R2784" s="3" t="str">
        <f t="shared" si="223"/>
        <v>plays</v>
      </c>
      <c r="S2784" s="24">
        <f t="shared" si="224"/>
        <v>42026.924976851849</v>
      </c>
    </row>
    <row r="2785" spans="1:19" ht="117" x14ac:dyDescent="0.4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26">
        <f t="shared" si="221"/>
        <v>114.5</v>
      </c>
      <c r="O2785" s="3">
        <f t="shared" si="225"/>
        <v>18.770491803278688</v>
      </c>
      <c r="P2785" s="3" t="s">
        <v>8271</v>
      </c>
      <c r="Q2785" s="3" t="str">
        <f t="shared" si="222"/>
        <v>theater</v>
      </c>
      <c r="R2785" s="3" t="str">
        <f t="shared" si="223"/>
        <v>plays</v>
      </c>
      <c r="S2785" s="24">
        <f t="shared" si="224"/>
        <v>42103.535254629634</v>
      </c>
    </row>
    <row r="2786" spans="1:19" ht="117" x14ac:dyDescent="0.4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26">
        <f t="shared" si="221"/>
        <v>119</v>
      </c>
      <c r="O2786" s="3">
        <f t="shared" si="225"/>
        <v>66.111111111111114</v>
      </c>
      <c r="P2786" s="3" t="s">
        <v>8271</v>
      </c>
      <c r="Q2786" s="3" t="str">
        <f t="shared" si="222"/>
        <v>theater</v>
      </c>
      <c r="R2786" s="3" t="str">
        <f t="shared" si="223"/>
        <v>plays</v>
      </c>
      <c r="S2786" s="24">
        <f t="shared" si="224"/>
        <v>41920.787534722222</v>
      </c>
    </row>
    <row r="2787" spans="1:19" ht="93.6" x14ac:dyDescent="0.4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26">
        <f t="shared" si="221"/>
        <v>104.67999999999999</v>
      </c>
      <c r="O2787" s="3">
        <f t="shared" si="225"/>
        <v>36.859154929577464</v>
      </c>
      <c r="P2787" s="3" t="s">
        <v>8271</v>
      </c>
      <c r="Q2787" s="3" t="str">
        <f t="shared" si="222"/>
        <v>theater</v>
      </c>
      <c r="R2787" s="3" t="str">
        <f t="shared" si="223"/>
        <v>plays</v>
      </c>
      <c r="S2787" s="24">
        <f t="shared" si="224"/>
        <v>42558.189432870371</v>
      </c>
    </row>
    <row r="2788" spans="1:19" ht="70.2" x14ac:dyDescent="0.4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26">
        <f t="shared" si="221"/>
        <v>117.83999999999999</v>
      </c>
      <c r="O2788" s="3">
        <f t="shared" si="225"/>
        <v>39.810810810810814</v>
      </c>
      <c r="P2788" s="3" t="s">
        <v>8271</v>
      </c>
      <c r="Q2788" s="3" t="str">
        <f t="shared" si="222"/>
        <v>theater</v>
      </c>
      <c r="R2788" s="3" t="str">
        <f t="shared" si="223"/>
        <v>plays</v>
      </c>
      <c r="S2788" s="24">
        <f t="shared" si="224"/>
        <v>41815.569212962961</v>
      </c>
    </row>
    <row r="2789" spans="1:19" ht="117" x14ac:dyDescent="0.4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26">
        <f t="shared" si="221"/>
        <v>119.7</v>
      </c>
      <c r="O2789" s="3">
        <f t="shared" si="225"/>
        <v>31.5</v>
      </c>
      <c r="P2789" s="3" t="s">
        <v>8271</v>
      </c>
      <c r="Q2789" s="3" t="str">
        <f t="shared" si="222"/>
        <v>theater</v>
      </c>
      <c r="R2789" s="3" t="str">
        <f t="shared" si="223"/>
        <v>plays</v>
      </c>
      <c r="S2789" s="24">
        <f t="shared" si="224"/>
        <v>41808.198518518519</v>
      </c>
    </row>
    <row r="2790" spans="1:19" ht="93.6" x14ac:dyDescent="0.4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26">
        <f t="shared" si="221"/>
        <v>102.49999999999999</v>
      </c>
      <c r="O2790" s="3">
        <f t="shared" si="225"/>
        <v>102.5</v>
      </c>
      <c r="P2790" s="3" t="s">
        <v>8271</v>
      </c>
      <c r="Q2790" s="3" t="str">
        <f t="shared" si="222"/>
        <v>theater</v>
      </c>
      <c r="R2790" s="3" t="str">
        <f t="shared" si="223"/>
        <v>plays</v>
      </c>
      <c r="S2790" s="24">
        <f t="shared" si="224"/>
        <v>42550.701886574076</v>
      </c>
    </row>
    <row r="2791" spans="1:19" ht="70.2" x14ac:dyDescent="0.4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26">
        <f t="shared" si="221"/>
        <v>101.16666666666667</v>
      </c>
      <c r="O2791" s="3">
        <f t="shared" si="225"/>
        <v>126.45833333333333</v>
      </c>
      <c r="P2791" s="3" t="s">
        <v>8271</v>
      </c>
      <c r="Q2791" s="3" t="str">
        <f t="shared" si="222"/>
        <v>theater</v>
      </c>
      <c r="R2791" s="3" t="str">
        <f t="shared" si="223"/>
        <v>plays</v>
      </c>
      <c r="S2791" s="24">
        <f t="shared" si="224"/>
        <v>42056.013124999998</v>
      </c>
    </row>
    <row r="2792" spans="1:19" ht="117" x14ac:dyDescent="0.4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26">
        <f t="shared" si="221"/>
        <v>105.33333333333333</v>
      </c>
      <c r="O2792" s="3">
        <f t="shared" si="225"/>
        <v>47.878787878787875</v>
      </c>
      <c r="P2792" s="3" t="s">
        <v>8271</v>
      </c>
      <c r="Q2792" s="3" t="str">
        <f t="shared" si="222"/>
        <v>theater</v>
      </c>
      <c r="R2792" s="3" t="str">
        <f t="shared" si="223"/>
        <v>plays</v>
      </c>
      <c r="S2792" s="24">
        <f t="shared" si="224"/>
        <v>42016.938692129625</v>
      </c>
    </row>
    <row r="2793" spans="1:19" ht="140.4" x14ac:dyDescent="0.4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26">
        <f t="shared" si="221"/>
        <v>102.49999999999999</v>
      </c>
      <c r="O2793" s="3">
        <f t="shared" si="225"/>
        <v>73.214285714285708</v>
      </c>
      <c r="P2793" s="3" t="s">
        <v>8271</v>
      </c>
      <c r="Q2793" s="3" t="str">
        <f t="shared" si="222"/>
        <v>theater</v>
      </c>
      <c r="R2793" s="3" t="str">
        <f t="shared" si="223"/>
        <v>plays</v>
      </c>
      <c r="S2793" s="24">
        <f t="shared" si="224"/>
        <v>42591.899988425925</v>
      </c>
    </row>
    <row r="2794" spans="1:19" ht="117" x14ac:dyDescent="0.4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26">
        <f t="shared" si="221"/>
        <v>107.60000000000001</v>
      </c>
      <c r="O2794" s="3">
        <f t="shared" si="225"/>
        <v>89.666666666666671</v>
      </c>
      <c r="P2794" s="3" t="s">
        <v>8271</v>
      </c>
      <c r="Q2794" s="3" t="str">
        <f t="shared" si="222"/>
        <v>theater</v>
      </c>
      <c r="R2794" s="3" t="str">
        <f t="shared" si="223"/>
        <v>plays</v>
      </c>
      <c r="S2794" s="24">
        <f t="shared" si="224"/>
        <v>42183.231006944443</v>
      </c>
    </row>
    <row r="2795" spans="1:19" ht="140.4" x14ac:dyDescent="0.4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26">
        <f t="shared" si="221"/>
        <v>110.5675</v>
      </c>
      <c r="O2795" s="3">
        <f t="shared" si="225"/>
        <v>151.4623287671233</v>
      </c>
      <c r="P2795" s="3" t="s">
        <v>8271</v>
      </c>
      <c r="Q2795" s="3" t="str">
        <f t="shared" si="222"/>
        <v>theater</v>
      </c>
      <c r="R2795" s="3" t="str">
        <f t="shared" si="223"/>
        <v>plays</v>
      </c>
      <c r="S2795" s="24">
        <f t="shared" si="224"/>
        <v>42176.419039351851</v>
      </c>
    </row>
    <row r="2796" spans="1:19" ht="140.4" x14ac:dyDescent="0.4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26">
        <f t="shared" si="221"/>
        <v>150</v>
      </c>
      <c r="O2796" s="3">
        <f t="shared" si="225"/>
        <v>25</v>
      </c>
      <c r="P2796" s="3" t="s">
        <v>8271</v>
      </c>
      <c r="Q2796" s="3" t="str">
        <f t="shared" si="222"/>
        <v>theater</v>
      </c>
      <c r="R2796" s="3" t="str">
        <f t="shared" si="223"/>
        <v>plays</v>
      </c>
      <c r="S2796" s="24">
        <f t="shared" si="224"/>
        <v>42416.691655092596</v>
      </c>
    </row>
    <row r="2797" spans="1:19" ht="117" x14ac:dyDescent="0.4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26">
        <f t="shared" si="221"/>
        <v>104.28571428571429</v>
      </c>
      <c r="O2797" s="3">
        <f t="shared" si="225"/>
        <v>36.5</v>
      </c>
      <c r="P2797" s="3" t="s">
        <v>8271</v>
      </c>
      <c r="Q2797" s="3" t="str">
        <f t="shared" si="222"/>
        <v>theater</v>
      </c>
      <c r="R2797" s="3" t="str">
        <f t="shared" si="223"/>
        <v>plays</v>
      </c>
      <c r="S2797" s="24">
        <f t="shared" si="224"/>
        <v>41780.525937500002</v>
      </c>
    </row>
    <row r="2798" spans="1:19" ht="117" x14ac:dyDescent="0.4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26">
        <f t="shared" si="221"/>
        <v>115.5</v>
      </c>
      <c r="O2798" s="3">
        <f t="shared" si="225"/>
        <v>44</v>
      </c>
      <c r="P2798" s="3" t="s">
        <v>8271</v>
      </c>
      <c r="Q2798" s="3" t="str">
        <f t="shared" si="222"/>
        <v>theater</v>
      </c>
      <c r="R2798" s="3" t="str">
        <f t="shared" si="223"/>
        <v>plays</v>
      </c>
      <c r="S2798" s="24">
        <f t="shared" si="224"/>
        <v>41795.528101851851</v>
      </c>
    </row>
    <row r="2799" spans="1:19" ht="117" x14ac:dyDescent="0.4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26">
        <f t="shared" si="221"/>
        <v>102.64512500000001</v>
      </c>
      <c r="O2799" s="3">
        <f t="shared" si="225"/>
        <v>87.357553191489373</v>
      </c>
      <c r="P2799" s="3" t="s">
        <v>8271</v>
      </c>
      <c r="Q2799" s="3" t="str">
        <f t="shared" si="222"/>
        <v>theater</v>
      </c>
      <c r="R2799" s="3" t="str">
        <f t="shared" si="223"/>
        <v>plays</v>
      </c>
      <c r="S2799" s="24">
        <f t="shared" si="224"/>
        <v>41798.94027777778</v>
      </c>
    </row>
    <row r="2800" spans="1:19" ht="140.4" x14ac:dyDescent="0.4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26">
        <f t="shared" si="221"/>
        <v>101.4</v>
      </c>
      <c r="O2800" s="3">
        <f t="shared" si="225"/>
        <v>36.474820143884891</v>
      </c>
      <c r="P2800" s="3" t="s">
        <v>8271</v>
      </c>
      <c r="Q2800" s="3" t="str">
        <f t="shared" si="222"/>
        <v>theater</v>
      </c>
      <c r="R2800" s="3" t="str">
        <f t="shared" si="223"/>
        <v>plays</v>
      </c>
      <c r="S2800" s="24">
        <f t="shared" si="224"/>
        <v>42201.675011574072</v>
      </c>
    </row>
    <row r="2801" spans="1:19" ht="140.4" x14ac:dyDescent="0.4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26">
        <f t="shared" si="221"/>
        <v>116.6348</v>
      </c>
      <c r="O2801" s="3">
        <f t="shared" si="225"/>
        <v>44.859538461538463</v>
      </c>
      <c r="P2801" s="3" t="s">
        <v>8271</v>
      </c>
      <c r="Q2801" s="3" t="str">
        <f t="shared" si="222"/>
        <v>theater</v>
      </c>
      <c r="R2801" s="3" t="str">
        <f t="shared" si="223"/>
        <v>plays</v>
      </c>
      <c r="S2801" s="24">
        <f t="shared" si="224"/>
        <v>42507.264699074076</v>
      </c>
    </row>
    <row r="2802" spans="1:19" ht="117" x14ac:dyDescent="0.4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26">
        <f t="shared" si="221"/>
        <v>133</v>
      </c>
      <c r="O2802" s="3">
        <f t="shared" si="225"/>
        <v>42.903225806451616</v>
      </c>
      <c r="P2802" s="3" t="s">
        <v>8271</v>
      </c>
      <c r="Q2802" s="3" t="str">
        <f t="shared" si="222"/>
        <v>theater</v>
      </c>
      <c r="R2802" s="3" t="str">
        <f t="shared" si="223"/>
        <v>plays</v>
      </c>
      <c r="S2802" s="24">
        <f t="shared" si="224"/>
        <v>41948.552847222221</v>
      </c>
    </row>
    <row r="2803" spans="1:19" ht="93.6" x14ac:dyDescent="0.4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26">
        <f t="shared" si="221"/>
        <v>133.20000000000002</v>
      </c>
      <c r="O2803" s="3">
        <f t="shared" si="225"/>
        <v>51.230769230769234</v>
      </c>
      <c r="P2803" s="3" t="s">
        <v>8271</v>
      </c>
      <c r="Q2803" s="3" t="str">
        <f t="shared" si="222"/>
        <v>theater</v>
      </c>
      <c r="R2803" s="3" t="str">
        <f t="shared" si="223"/>
        <v>plays</v>
      </c>
      <c r="S2803" s="24">
        <f t="shared" si="224"/>
        <v>41900.243159722224</v>
      </c>
    </row>
    <row r="2804" spans="1:19" ht="140.4" x14ac:dyDescent="0.4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26">
        <f t="shared" si="221"/>
        <v>101.83333333333333</v>
      </c>
      <c r="O2804" s="3">
        <f t="shared" si="225"/>
        <v>33.944444444444443</v>
      </c>
      <c r="P2804" s="3" t="s">
        <v>8271</v>
      </c>
      <c r="Q2804" s="3" t="str">
        <f t="shared" si="222"/>
        <v>theater</v>
      </c>
      <c r="R2804" s="3" t="str">
        <f t="shared" si="223"/>
        <v>plays</v>
      </c>
      <c r="S2804" s="24">
        <f t="shared" si="224"/>
        <v>42192.64707175926</v>
      </c>
    </row>
    <row r="2805" spans="1:19" ht="140.4" x14ac:dyDescent="0.4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26">
        <f t="shared" si="221"/>
        <v>127.95</v>
      </c>
      <c r="O2805" s="3">
        <f t="shared" si="225"/>
        <v>90.744680851063833</v>
      </c>
      <c r="P2805" s="3" t="s">
        <v>8271</v>
      </c>
      <c r="Q2805" s="3" t="str">
        <f t="shared" si="222"/>
        <v>theater</v>
      </c>
      <c r="R2805" s="3" t="str">
        <f t="shared" si="223"/>
        <v>plays</v>
      </c>
      <c r="S2805" s="24">
        <f t="shared" si="224"/>
        <v>42158.065694444449</v>
      </c>
    </row>
    <row r="2806" spans="1:19" ht="117" x14ac:dyDescent="0.4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26">
        <f t="shared" si="221"/>
        <v>114.99999999999999</v>
      </c>
      <c r="O2806" s="3">
        <f t="shared" si="225"/>
        <v>50</v>
      </c>
      <c r="P2806" s="3" t="s">
        <v>8271</v>
      </c>
      <c r="Q2806" s="3" t="str">
        <f t="shared" si="222"/>
        <v>theater</v>
      </c>
      <c r="R2806" s="3" t="str">
        <f t="shared" si="223"/>
        <v>plays</v>
      </c>
      <c r="S2806" s="24">
        <f t="shared" si="224"/>
        <v>41881.453587962962</v>
      </c>
    </row>
    <row r="2807" spans="1:19" ht="140.4" x14ac:dyDescent="0.4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26">
        <f t="shared" si="221"/>
        <v>110.00000000000001</v>
      </c>
      <c r="O2807" s="3">
        <f t="shared" si="225"/>
        <v>24.444444444444443</v>
      </c>
      <c r="P2807" s="3" t="s">
        <v>8271</v>
      </c>
      <c r="Q2807" s="3" t="str">
        <f t="shared" si="222"/>
        <v>theater</v>
      </c>
      <c r="R2807" s="3" t="str">
        <f t="shared" si="223"/>
        <v>plays</v>
      </c>
      <c r="S2807" s="24">
        <f t="shared" si="224"/>
        <v>42213.505474537036</v>
      </c>
    </row>
    <row r="2808" spans="1:19" ht="117" x14ac:dyDescent="0.4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26">
        <f t="shared" si="221"/>
        <v>112.1</v>
      </c>
      <c r="O2808" s="3">
        <f t="shared" si="225"/>
        <v>44.25</v>
      </c>
      <c r="P2808" s="3" t="s">
        <v>8271</v>
      </c>
      <c r="Q2808" s="3" t="str">
        <f t="shared" si="222"/>
        <v>theater</v>
      </c>
      <c r="R2808" s="3" t="str">
        <f t="shared" si="223"/>
        <v>plays</v>
      </c>
      <c r="S2808" s="24">
        <f t="shared" si="224"/>
        <v>42185.267245370371</v>
      </c>
    </row>
    <row r="2809" spans="1:19" ht="46.8" x14ac:dyDescent="0.4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26">
        <f t="shared" si="221"/>
        <v>126</v>
      </c>
      <c r="O2809" s="3">
        <f t="shared" si="225"/>
        <v>67.741935483870961</v>
      </c>
      <c r="P2809" s="3" t="s">
        <v>8271</v>
      </c>
      <c r="Q2809" s="3" t="str">
        <f t="shared" si="222"/>
        <v>theater</v>
      </c>
      <c r="R2809" s="3" t="str">
        <f t="shared" si="223"/>
        <v>plays</v>
      </c>
      <c r="S2809" s="24">
        <f t="shared" si="224"/>
        <v>42154.873124999998</v>
      </c>
    </row>
    <row r="2810" spans="1:19" ht="117" x14ac:dyDescent="0.4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26">
        <f t="shared" si="221"/>
        <v>100.24444444444444</v>
      </c>
      <c r="O2810" s="3">
        <f t="shared" si="225"/>
        <v>65.376811594202906</v>
      </c>
      <c r="P2810" s="3" t="s">
        <v>8271</v>
      </c>
      <c r="Q2810" s="3" t="str">
        <f t="shared" si="222"/>
        <v>theater</v>
      </c>
      <c r="R2810" s="3" t="str">
        <f t="shared" si="223"/>
        <v>plays</v>
      </c>
      <c r="S2810" s="24">
        <f t="shared" si="224"/>
        <v>42208.84646990741</v>
      </c>
    </row>
    <row r="2811" spans="1:19" ht="117" x14ac:dyDescent="0.4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26">
        <f t="shared" si="221"/>
        <v>102.4</v>
      </c>
      <c r="O2811" s="3">
        <f t="shared" si="225"/>
        <v>121.9047619047619</v>
      </c>
      <c r="P2811" s="3" t="s">
        <v>8271</v>
      </c>
      <c r="Q2811" s="3" t="str">
        <f t="shared" si="222"/>
        <v>theater</v>
      </c>
      <c r="R2811" s="3" t="str">
        <f t="shared" si="223"/>
        <v>plays</v>
      </c>
      <c r="S2811" s="24">
        <f t="shared" si="224"/>
        <v>42451.496817129635</v>
      </c>
    </row>
    <row r="2812" spans="1:19" ht="117" x14ac:dyDescent="0.4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26">
        <f t="shared" si="221"/>
        <v>108.2</v>
      </c>
      <c r="O2812" s="3">
        <f t="shared" si="225"/>
        <v>47.456140350877192</v>
      </c>
      <c r="P2812" s="3" t="s">
        <v>8271</v>
      </c>
      <c r="Q2812" s="3" t="str">
        <f t="shared" si="222"/>
        <v>theater</v>
      </c>
      <c r="R2812" s="3" t="str">
        <f t="shared" si="223"/>
        <v>plays</v>
      </c>
      <c r="S2812" s="24">
        <f t="shared" si="224"/>
        <v>41759.13962962963</v>
      </c>
    </row>
    <row r="2813" spans="1:19" ht="93.6" x14ac:dyDescent="0.4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26">
        <f t="shared" si="221"/>
        <v>100.27</v>
      </c>
      <c r="O2813" s="3">
        <f t="shared" si="225"/>
        <v>92.842592592592595</v>
      </c>
      <c r="P2813" s="3" t="s">
        <v>8271</v>
      </c>
      <c r="Q2813" s="3" t="str">
        <f t="shared" si="222"/>
        <v>theater</v>
      </c>
      <c r="R2813" s="3" t="str">
        <f t="shared" si="223"/>
        <v>plays</v>
      </c>
      <c r="S2813" s="24">
        <f t="shared" si="224"/>
        <v>42028.496562500004</v>
      </c>
    </row>
    <row r="2814" spans="1:19" ht="93.6" x14ac:dyDescent="0.4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26">
        <f t="shared" si="221"/>
        <v>113.3</v>
      </c>
      <c r="O2814" s="3">
        <f t="shared" si="225"/>
        <v>68.253012048192772</v>
      </c>
      <c r="P2814" s="3" t="s">
        <v>8271</v>
      </c>
      <c r="Q2814" s="3" t="str">
        <f t="shared" si="222"/>
        <v>theater</v>
      </c>
      <c r="R2814" s="3" t="str">
        <f t="shared" si="223"/>
        <v>plays</v>
      </c>
      <c r="S2814" s="24">
        <f t="shared" si="224"/>
        <v>42054.74418981481</v>
      </c>
    </row>
    <row r="2815" spans="1:19" ht="117" x14ac:dyDescent="0.4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26">
        <f t="shared" si="221"/>
        <v>127.57571428571428</v>
      </c>
      <c r="O2815" s="3">
        <f t="shared" ref="O2815:O2842" si="226">E2815/L2815</f>
        <v>37.209583333333335</v>
      </c>
      <c r="P2815" s="3" t="s">
        <v>8271</v>
      </c>
      <c r="Q2815" s="3" t="str">
        <f t="shared" si="222"/>
        <v>theater</v>
      </c>
      <c r="R2815" s="3" t="str">
        <f t="shared" si="223"/>
        <v>plays</v>
      </c>
      <c r="S2815" s="24">
        <f t="shared" si="224"/>
        <v>42693.742604166662</v>
      </c>
    </row>
    <row r="2816" spans="1:19" ht="117" x14ac:dyDescent="0.4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26">
        <f t="shared" si="221"/>
        <v>107.73333333333332</v>
      </c>
      <c r="O2816" s="3">
        <f t="shared" si="226"/>
        <v>25.25</v>
      </c>
      <c r="P2816" s="3" t="s">
        <v>8271</v>
      </c>
      <c r="Q2816" s="3" t="str">
        <f t="shared" si="222"/>
        <v>theater</v>
      </c>
      <c r="R2816" s="3" t="str">
        <f t="shared" si="223"/>
        <v>plays</v>
      </c>
      <c r="S2816" s="24">
        <f t="shared" si="224"/>
        <v>42103.399479166663</v>
      </c>
    </row>
    <row r="2817" spans="1:19" ht="117" x14ac:dyDescent="0.4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26">
        <f t="shared" si="221"/>
        <v>242</v>
      </c>
      <c r="O2817" s="3">
        <f t="shared" si="226"/>
        <v>43.214285714285715</v>
      </c>
      <c r="P2817" s="3" t="s">
        <v>8271</v>
      </c>
      <c r="Q2817" s="3" t="str">
        <f t="shared" si="222"/>
        <v>theater</v>
      </c>
      <c r="R2817" s="3" t="str">
        <f t="shared" si="223"/>
        <v>plays</v>
      </c>
      <c r="S2817" s="24">
        <f t="shared" si="224"/>
        <v>42559.776724537034</v>
      </c>
    </row>
    <row r="2818" spans="1:19" ht="117" x14ac:dyDescent="0.4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26">
        <f t="shared" ref="N2818:N2881" si="227">E2818/D2818*100</f>
        <v>141.56666666666666</v>
      </c>
      <c r="O2818" s="3">
        <f t="shared" si="226"/>
        <v>25.130177514792898</v>
      </c>
      <c r="P2818" s="3" t="s">
        <v>8271</v>
      </c>
      <c r="Q2818" s="3" t="str">
        <f t="shared" si="222"/>
        <v>theater</v>
      </c>
      <c r="R2818" s="3" t="str">
        <f t="shared" si="223"/>
        <v>plays</v>
      </c>
      <c r="S2818" s="24">
        <f t="shared" si="224"/>
        <v>42188.467499999999</v>
      </c>
    </row>
    <row r="2819" spans="1:19" ht="117" x14ac:dyDescent="0.4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26">
        <f t="shared" si="227"/>
        <v>130</v>
      </c>
      <c r="O2819" s="3">
        <f t="shared" si="226"/>
        <v>23.636363636363637</v>
      </c>
      <c r="P2819" s="3" t="s">
        <v>8271</v>
      </c>
      <c r="Q2819" s="3" t="str">
        <f t="shared" ref="Q2819:Q2882" si="228">LEFT(P:P,SEARCH("/",P:P,1)-1)</f>
        <v>theater</v>
      </c>
      <c r="R2819" s="3" t="str">
        <f t="shared" ref="R2819:R2882" si="229">RIGHT(P:P, LEN(P:P) - FIND("/", P:P))</f>
        <v>plays</v>
      </c>
      <c r="S2819" s="24">
        <f t="shared" ref="S2819:S2882" si="230">(J2819/86400) +25569</f>
        <v>42023.634976851856</v>
      </c>
    </row>
    <row r="2820" spans="1:19" ht="117" x14ac:dyDescent="0.4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26">
        <f t="shared" si="227"/>
        <v>106.03</v>
      </c>
      <c r="O2820" s="3">
        <f t="shared" si="226"/>
        <v>103.95098039215686</v>
      </c>
      <c r="P2820" s="3" t="s">
        <v>8271</v>
      </c>
      <c r="Q2820" s="3" t="str">
        <f t="shared" si="228"/>
        <v>theater</v>
      </c>
      <c r="R2820" s="3" t="str">
        <f t="shared" si="229"/>
        <v>plays</v>
      </c>
      <c r="S2820" s="24">
        <f t="shared" si="230"/>
        <v>42250.598217592589</v>
      </c>
    </row>
    <row r="2821" spans="1:19" ht="117" x14ac:dyDescent="0.4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26">
        <f t="shared" si="227"/>
        <v>104.80000000000001</v>
      </c>
      <c r="O2821" s="3">
        <f t="shared" si="226"/>
        <v>50.384615384615387</v>
      </c>
      <c r="P2821" s="3" t="s">
        <v>8271</v>
      </c>
      <c r="Q2821" s="3" t="str">
        <f t="shared" si="228"/>
        <v>theater</v>
      </c>
      <c r="R2821" s="3" t="str">
        <f t="shared" si="229"/>
        <v>plays</v>
      </c>
      <c r="S2821" s="24">
        <f t="shared" si="230"/>
        <v>42139.525567129633</v>
      </c>
    </row>
    <row r="2822" spans="1:19" ht="117" x14ac:dyDescent="0.4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26">
        <f t="shared" si="227"/>
        <v>136</v>
      </c>
      <c r="O2822" s="3">
        <f t="shared" si="226"/>
        <v>13.6</v>
      </c>
      <c r="P2822" s="3" t="s">
        <v>8271</v>
      </c>
      <c r="Q2822" s="3" t="str">
        <f t="shared" si="228"/>
        <v>theater</v>
      </c>
      <c r="R2822" s="3" t="str">
        <f t="shared" si="229"/>
        <v>plays</v>
      </c>
      <c r="S2822" s="24">
        <f t="shared" si="230"/>
        <v>42401.610983796301</v>
      </c>
    </row>
    <row r="2823" spans="1:19" ht="117" x14ac:dyDescent="0.4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26">
        <f t="shared" si="227"/>
        <v>100</v>
      </c>
      <c r="O2823" s="3">
        <f t="shared" si="226"/>
        <v>28.571428571428573</v>
      </c>
      <c r="P2823" s="3" t="s">
        <v>8271</v>
      </c>
      <c r="Q2823" s="3" t="str">
        <f t="shared" si="228"/>
        <v>theater</v>
      </c>
      <c r="R2823" s="3" t="str">
        <f t="shared" si="229"/>
        <v>plays</v>
      </c>
      <c r="S2823" s="24">
        <f t="shared" si="230"/>
        <v>41875.922858796301</v>
      </c>
    </row>
    <row r="2824" spans="1:19" ht="117" x14ac:dyDescent="0.4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26">
        <f t="shared" si="227"/>
        <v>100</v>
      </c>
      <c r="O2824" s="3">
        <f t="shared" si="226"/>
        <v>63.829787234042556</v>
      </c>
      <c r="P2824" s="3" t="s">
        <v>8271</v>
      </c>
      <c r="Q2824" s="3" t="str">
        <f t="shared" si="228"/>
        <v>theater</v>
      </c>
      <c r="R2824" s="3" t="str">
        <f t="shared" si="229"/>
        <v>plays</v>
      </c>
      <c r="S2824" s="24">
        <f t="shared" si="230"/>
        <v>42060.683935185181</v>
      </c>
    </row>
    <row r="2825" spans="1:19" ht="117" x14ac:dyDescent="0.4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26">
        <f t="shared" si="227"/>
        <v>124</v>
      </c>
      <c r="O2825" s="3">
        <f t="shared" si="226"/>
        <v>8.8571428571428577</v>
      </c>
      <c r="P2825" s="3" t="s">
        <v>8271</v>
      </c>
      <c r="Q2825" s="3" t="str">
        <f t="shared" si="228"/>
        <v>theater</v>
      </c>
      <c r="R2825" s="3" t="str">
        <f t="shared" si="229"/>
        <v>plays</v>
      </c>
      <c r="S2825" s="24">
        <f t="shared" si="230"/>
        <v>42067.011643518519</v>
      </c>
    </row>
    <row r="2826" spans="1:19" ht="93.6" x14ac:dyDescent="0.4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26">
        <f t="shared" si="227"/>
        <v>116.92307692307693</v>
      </c>
      <c r="O2826" s="3">
        <f t="shared" si="226"/>
        <v>50.666666666666664</v>
      </c>
      <c r="P2826" s="3" t="s">
        <v>8271</v>
      </c>
      <c r="Q2826" s="3" t="str">
        <f t="shared" si="228"/>
        <v>theater</v>
      </c>
      <c r="R2826" s="3" t="str">
        <f t="shared" si="229"/>
        <v>plays</v>
      </c>
      <c r="S2826" s="24">
        <f t="shared" si="230"/>
        <v>42136.270787037036</v>
      </c>
    </row>
    <row r="2827" spans="1:19" ht="117" x14ac:dyDescent="0.4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26">
        <f t="shared" si="227"/>
        <v>103.33333333333334</v>
      </c>
      <c r="O2827" s="3">
        <f t="shared" si="226"/>
        <v>60.784313725490193</v>
      </c>
      <c r="P2827" s="3" t="s">
        <v>8271</v>
      </c>
      <c r="Q2827" s="3" t="str">
        <f t="shared" si="228"/>
        <v>theater</v>
      </c>
      <c r="R2827" s="3" t="str">
        <f t="shared" si="229"/>
        <v>plays</v>
      </c>
      <c r="S2827" s="24">
        <f t="shared" si="230"/>
        <v>42312.792662037042</v>
      </c>
    </row>
    <row r="2828" spans="1:19" ht="117" x14ac:dyDescent="0.4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26">
        <f t="shared" si="227"/>
        <v>107.74999999999999</v>
      </c>
      <c r="O2828" s="3">
        <f t="shared" si="226"/>
        <v>113.42105263157895</v>
      </c>
      <c r="P2828" s="3" t="s">
        <v>8271</v>
      </c>
      <c r="Q2828" s="3" t="str">
        <f t="shared" si="228"/>
        <v>theater</v>
      </c>
      <c r="R2828" s="3" t="str">
        <f t="shared" si="229"/>
        <v>plays</v>
      </c>
      <c r="S2828" s="24">
        <f t="shared" si="230"/>
        <v>42171.034861111111</v>
      </c>
    </row>
    <row r="2829" spans="1:19" ht="117" x14ac:dyDescent="0.4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26">
        <f t="shared" si="227"/>
        <v>120.24999999999999</v>
      </c>
      <c r="O2829" s="3">
        <f t="shared" si="226"/>
        <v>104.56521739130434</v>
      </c>
      <c r="P2829" s="3" t="s">
        <v>8271</v>
      </c>
      <c r="Q2829" s="3" t="str">
        <f t="shared" si="228"/>
        <v>theater</v>
      </c>
      <c r="R2829" s="3" t="str">
        <f t="shared" si="229"/>
        <v>plays</v>
      </c>
      <c r="S2829" s="24">
        <f t="shared" si="230"/>
        <v>42494.683634259258</v>
      </c>
    </row>
    <row r="2830" spans="1:19" ht="117" x14ac:dyDescent="0.4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26">
        <f t="shared" si="227"/>
        <v>100.37894736842105</v>
      </c>
      <c r="O2830" s="3">
        <f t="shared" si="226"/>
        <v>98.30927835051547</v>
      </c>
      <c r="P2830" s="3" t="s">
        <v>8271</v>
      </c>
      <c r="Q2830" s="3" t="str">
        <f t="shared" si="228"/>
        <v>theater</v>
      </c>
      <c r="R2830" s="3" t="str">
        <f t="shared" si="229"/>
        <v>plays</v>
      </c>
      <c r="S2830" s="24">
        <f t="shared" si="230"/>
        <v>42254.264687499999</v>
      </c>
    </row>
    <row r="2831" spans="1:19" ht="117" x14ac:dyDescent="0.4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26">
        <f t="shared" si="227"/>
        <v>106.52</v>
      </c>
      <c r="O2831" s="3">
        <f t="shared" si="226"/>
        <v>35.039473684210527</v>
      </c>
      <c r="P2831" s="3" t="s">
        <v>8271</v>
      </c>
      <c r="Q2831" s="3" t="str">
        <f t="shared" si="228"/>
        <v>theater</v>
      </c>
      <c r="R2831" s="3" t="str">
        <f t="shared" si="229"/>
        <v>plays</v>
      </c>
      <c r="S2831" s="24">
        <f t="shared" si="230"/>
        <v>42495.434236111112</v>
      </c>
    </row>
    <row r="2832" spans="1:19" ht="70.2" x14ac:dyDescent="0.4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26">
        <f t="shared" si="227"/>
        <v>100</v>
      </c>
      <c r="O2832" s="3">
        <f t="shared" si="226"/>
        <v>272.72727272727275</v>
      </c>
      <c r="P2832" s="3" t="s">
        <v>8271</v>
      </c>
      <c r="Q2832" s="3" t="str">
        <f t="shared" si="228"/>
        <v>theater</v>
      </c>
      <c r="R2832" s="3" t="str">
        <f t="shared" si="229"/>
        <v>plays</v>
      </c>
      <c r="S2832" s="24">
        <f t="shared" si="230"/>
        <v>41758.839675925927</v>
      </c>
    </row>
    <row r="2833" spans="1:19" ht="93.6" x14ac:dyDescent="0.4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26">
        <f t="shared" si="227"/>
        <v>110.66666666666667</v>
      </c>
      <c r="O2833" s="3">
        <f t="shared" si="226"/>
        <v>63.846153846153847</v>
      </c>
      <c r="P2833" s="3" t="s">
        <v>8271</v>
      </c>
      <c r="Q2833" s="3" t="str">
        <f t="shared" si="228"/>
        <v>theater</v>
      </c>
      <c r="R2833" s="3" t="str">
        <f t="shared" si="229"/>
        <v>plays</v>
      </c>
      <c r="S2833" s="24">
        <f t="shared" si="230"/>
        <v>42171.824884259258</v>
      </c>
    </row>
    <row r="2834" spans="1:19" ht="140.4" x14ac:dyDescent="0.4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26">
        <f t="shared" si="227"/>
        <v>114.71959999999999</v>
      </c>
      <c r="O2834" s="3">
        <f t="shared" si="226"/>
        <v>30.189368421052631</v>
      </c>
      <c r="P2834" s="3" t="s">
        <v>8271</v>
      </c>
      <c r="Q2834" s="3" t="str">
        <f t="shared" si="228"/>
        <v>theater</v>
      </c>
      <c r="R2834" s="3" t="str">
        <f t="shared" si="229"/>
        <v>plays</v>
      </c>
      <c r="S2834" s="24">
        <f t="shared" si="230"/>
        <v>41938.709421296298</v>
      </c>
    </row>
    <row r="2835" spans="1:19" ht="46.8" x14ac:dyDescent="0.4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26">
        <f t="shared" si="227"/>
        <v>108.25925925925925</v>
      </c>
      <c r="O2835" s="3">
        <f t="shared" si="226"/>
        <v>83.51428571428572</v>
      </c>
      <c r="P2835" s="3" t="s">
        <v>8271</v>
      </c>
      <c r="Q2835" s="3" t="str">
        <f t="shared" si="228"/>
        <v>theater</v>
      </c>
      <c r="R2835" s="3" t="str">
        <f t="shared" si="229"/>
        <v>plays</v>
      </c>
      <c r="S2835" s="24">
        <f t="shared" si="230"/>
        <v>42268.127696759257</v>
      </c>
    </row>
    <row r="2836" spans="1:19" ht="117" x14ac:dyDescent="0.4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26">
        <f t="shared" si="227"/>
        <v>170</v>
      </c>
      <c r="O2836" s="3">
        <f t="shared" si="226"/>
        <v>64.761904761904759</v>
      </c>
      <c r="P2836" s="3" t="s">
        <v>8271</v>
      </c>
      <c r="Q2836" s="3" t="str">
        <f t="shared" si="228"/>
        <v>theater</v>
      </c>
      <c r="R2836" s="3" t="str">
        <f t="shared" si="229"/>
        <v>plays</v>
      </c>
      <c r="S2836" s="24">
        <f t="shared" si="230"/>
        <v>42019.959837962961</v>
      </c>
    </row>
    <row r="2837" spans="1:19" ht="117" x14ac:dyDescent="0.4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26">
        <f t="shared" si="227"/>
        <v>187.09899999999999</v>
      </c>
      <c r="O2837" s="3">
        <f t="shared" si="226"/>
        <v>20.118172043010752</v>
      </c>
      <c r="P2837" s="3" t="s">
        <v>8271</v>
      </c>
      <c r="Q2837" s="3" t="str">
        <f t="shared" si="228"/>
        <v>theater</v>
      </c>
      <c r="R2837" s="3" t="str">
        <f t="shared" si="229"/>
        <v>plays</v>
      </c>
      <c r="S2837" s="24">
        <f t="shared" si="230"/>
        <v>42313.703900462962</v>
      </c>
    </row>
    <row r="2838" spans="1:19" ht="117" x14ac:dyDescent="0.4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26">
        <f t="shared" si="227"/>
        <v>107.77777777777777</v>
      </c>
      <c r="O2838" s="3">
        <f t="shared" si="226"/>
        <v>44.090909090909093</v>
      </c>
      <c r="P2838" s="3" t="s">
        <v>8271</v>
      </c>
      <c r="Q2838" s="3" t="str">
        <f t="shared" si="228"/>
        <v>theater</v>
      </c>
      <c r="R2838" s="3" t="str">
        <f t="shared" si="229"/>
        <v>plays</v>
      </c>
      <c r="S2838" s="24">
        <f t="shared" si="230"/>
        <v>42746.261782407411</v>
      </c>
    </row>
    <row r="2839" spans="1:19" ht="140.4" x14ac:dyDescent="0.4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26">
        <f t="shared" si="227"/>
        <v>100</v>
      </c>
      <c r="O2839" s="3">
        <f t="shared" si="226"/>
        <v>40.476190476190474</v>
      </c>
      <c r="P2839" s="3" t="s">
        <v>8271</v>
      </c>
      <c r="Q2839" s="3" t="str">
        <f t="shared" si="228"/>
        <v>theater</v>
      </c>
      <c r="R2839" s="3" t="str">
        <f t="shared" si="229"/>
        <v>plays</v>
      </c>
      <c r="S2839" s="24">
        <f t="shared" si="230"/>
        <v>42307.908379629633</v>
      </c>
    </row>
    <row r="2840" spans="1:19" ht="117" x14ac:dyDescent="0.4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26">
        <f t="shared" si="227"/>
        <v>120.24999999999999</v>
      </c>
      <c r="O2840" s="3">
        <f t="shared" si="226"/>
        <v>44.537037037037038</v>
      </c>
      <c r="P2840" s="3" t="s">
        <v>8271</v>
      </c>
      <c r="Q2840" s="3" t="str">
        <f t="shared" si="228"/>
        <v>theater</v>
      </c>
      <c r="R2840" s="3" t="str">
        <f t="shared" si="229"/>
        <v>plays</v>
      </c>
      <c r="S2840" s="24">
        <f t="shared" si="230"/>
        <v>41842.607592592591</v>
      </c>
    </row>
    <row r="2841" spans="1:19" ht="117" x14ac:dyDescent="0.4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26">
        <f t="shared" si="227"/>
        <v>111.42857142857143</v>
      </c>
      <c r="O2841" s="3">
        <f t="shared" si="226"/>
        <v>125.80645161290323</v>
      </c>
      <c r="P2841" s="3" t="s">
        <v>8271</v>
      </c>
      <c r="Q2841" s="3" t="str">
        <f t="shared" si="228"/>
        <v>theater</v>
      </c>
      <c r="R2841" s="3" t="str">
        <f t="shared" si="229"/>
        <v>plays</v>
      </c>
      <c r="S2841" s="24">
        <f t="shared" si="230"/>
        <v>41853.240208333329</v>
      </c>
    </row>
    <row r="2842" spans="1:19" ht="140.4" x14ac:dyDescent="0.4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26">
        <f t="shared" si="227"/>
        <v>104</v>
      </c>
      <c r="O2842" s="3">
        <f t="shared" si="226"/>
        <v>19.696969696969695</v>
      </c>
      <c r="P2842" s="3" t="s">
        <v>8271</v>
      </c>
      <c r="Q2842" s="3" t="str">
        <f t="shared" si="228"/>
        <v>theater</v>
      </c>
      <c r="R2842" s="3" t="str">
        <f t="shared" si="229"/>
        <v>plays</v>
      </c>
      <c r="S2842" s="24">
        <f t="shared" si="230"/>
        <v>42060.035636574074</v>
      </c>
    </row>
    <row r="2843" spans="1:19" ht="140.4" x14ac:dyDescent="0.4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26">
        <f t="shared" si="227"/>
        <v>1</v>
      </c>
      <c r="P2843" s="3" t="s">
        <v>8271</v>
      </c>
      <c r="Q2843" s="3" t="str">
        <f t="shared" si="228"/>
        <v>theater</v>
      </c>
      <c r="R2843" s="3" t="str">
        <f t="shared" si="229"/>
        <v>plays</v>
      </c>
      <c r="S2843" s="24">
        <f t="shared" si="230"/>
        <v>42291.739548611113</v>
      </c>
    </row>
    <row r="2844" spans="1:19" ht="117" x14ac:dyDescent="0.4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26">
        <f t="shared" si="227"/>
        <v>0</v>
      </c>
      <c r="P2844" s="3" t="s">
        <v>8271</v>
      </c>
      <c r="Q2844" s="3" t="str">
        <f t="shared" si="228"/>
        <v>theater</v>
      </c>
      <c r="R2844" s="3" t="str">
        <f t="shared" si="229"/>
        <v>plays</v>
      </c>
      <c r="S2844" s="24">
        <f t="shared" si="230"/>
        <v>41784.95248842593</v>
      </c>
    </row>
    <row r="2845" spans="1:19" ht="117" x14ac:dyDescent="0.4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26">
        <f t="shared" si="227"/>
        <v>0</v>
      </c>
      <c r="P2845" s="3" t="s">
        <v>8271</v>
      </c>
      <c r="Q2845" s="3" t="str">
        <f t="shared" si="228"/>
        <v>theater</v>
      </c>
      <c r="R2845" s="3" t="str">
        <f t="shared" si="229"/>
        <v>plays</v>
      </c>
      <c r="S2845" s="24">
        <f t="shared" si="230"/>
        <v>42492.737847222219</v>
      </c>
    </row>
    <row r="2846" spans="1:19" ht="117" x14ac:dyDescent="0.4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26">
        <f t="shared" si="227"/>
        <v>5.4545454545454541</v>
      </c>
      <c r="P2846" s="3" t="s">
        <v>8271</v>
      </c>
      <c r="Q2846" s="3" t="str">
        <f t="shared" si="228"/>
        <v>theater</v>
      </c>
      <c r="R2846" s="3" t="str">
        <f t="shared" si="229"/>
        <v>plays</v>
      </c>
      <c r="S2846" s="24">
        <f t="shared" si="230"/>
        <v>42709.546064814815</v>
      </c>
    </row>
    <row r="2847" spans="1:19" ht="117" x14ac:dyDescent="0.4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26">
        <f t="shared" si="227"/>
        <v>31.546666666666667</v>
      </c>
      <c r="P2847" s="3" t="s">
        <v>8271</v>
      </c>
      <c r="Q2847" s="3" t="str">
        <f t="shared" si="228"/>
        <v>theater</v>
      </c>
      <c r="R2847" s="3" t="str">
        <f t="shared" si="229"/>
        <v>plays</v>
      </c>
      <c r="S2847" s="24">
        <f t="shared" si="230"/>
        <v>42103.016585648147</v>
      </c>
    </row>
    <row r="2848" spans="1:19" ht="117" x14ac:dyDescent="0.4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26">
        <f t="shared" si="227"/>
        <v>0</v>
      </c>
      <c r="P2848" s="3" t="s">
        <v>8271</v>
      </c>
      <c r="Q2848" s="3" t="str">
        <f t="shared" si="228"/>
        <v>theater</v>
      </c>
      <c r="R2848" s="3" t="str">
        <f t="shared" si="229"/>
        <v>plays</v>
      </c>
      <c r="S2848" s="24">
        <f t="shared" si="230"/>
        <v>42108.692060185189</v>
      </c>
    </row>
    <row r="2849" spans="1:19" ht="117" x14ac:dyDescent="0.4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26">
        <f t="shared" si="227"/>
        <v>0</v>
      </c>
      <c r="P2849" s="3" t="s">
        <v>8271</v>
      </c>
      <c r="Q2849" s="3" t="str">
        <f t="shared" si="228"/>
        <v>theater</v>
      </c>
      <c r="R2849" s="3" t="str">
        <f t="shared" si="229"/>
        <v>plays</v>
      </c>
      <c r="S2849" s="24">
        <f t="shared" si="230"/>
        <v>42453.806307870371</v>
      </c>
    </row>
    <row r="2850" spans="1:19" ht="140.4" x14ac:dyDescent="0.4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26">
        <f t="shared" si="227"/>
        <v>0.2</v>
      </c>
      <c r="P2850" s="3" t="s">
        <v>8271</v>
      </c>
      <c r="Q2850" s="3" t="str">
        <f t="shared" si="228"/>
        <v>theater</v>
      </c>
      <c r="R2850" s="3" t="str">
        <f t="shared" si="229"/>
        <v>plays</v>
      </c>
      <c r="S2850" s="24">
        <f t="shared" si="230"/>
        <v>42123.648831018523</v>
      </c>
    </row>
    <row r="2851" spans="1:19" ht="117" x14ac:dyDescent="0.4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26">
        <f t="shared" si="227"/>
        <v>1</v>
      </c>
      <c r="P2851" s="3" t="s">
        <v>8271</v>
      </c>
      <c r="Q2851" s="3" t="str">
        <f t="shared" si="228"/>
        <v>theater</v>
      </c>
      <c r="R2851" s="3" t="str">
        <f t="shared" si="229"/>
        <v>plays</v>
      </c>
      <c r="S2851" s="24">
        <f t="shared" si="230"/>
        <v>42453.428240740745</v>
      </c>
    </row>
    <row r="2852" spans="1:19" ht="117" x14ac:dyDescent="0.4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26">
        <f t="shared" si="227"/>
        <v>3.8875000000000002</v>
      </c>
      <c r="P2852" s="3" t="s">
        <v>8271</v>
      </c>
      <c r="Q2852" s="3" t="str">
        <f t="shared" si="228"/>
        <v>theater</v>
      </c>
      <c r="R2852" s="3" t="str">
        <f t="shared" si="229"/>
        <v>plays</v>
      </c>
      <c r="S2852" s="24">
        <f t="shared" si="230"/>
        <v>41858.007071759261</v>
      </c>
    </row>
    <row r="2853" spans="1:19" ht="117" x14ac:dyDescent="0.4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26">
        <f t="shared" si="227"/>
        <v>0</v>
      </c>
      <c r="P2853" s="3" t="s">
        <v>8271</v>
      </c>
      <c r="Q2853" s="3" t="str">
        <f t="shared" si="228"/>
        <v>theater</v>
      </c>
      <c r="R2853" s="3" t="str">
        <f t="shared" si="229"/>
        <v>plays</v>
      </c>
      <c r="S2853" s="24">
        <f t="shared" si="230"/>
        <v>42390.002650462964</v>
      </c>
    </row>
    <row r="2854" spans="1:19" ht="117" x14ac:dyDescent="0.4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26">
        <f t="shared" si="227"/>
        <v>1.9</v>
      </c>
      <c r="P2854" s="3" t="s">
        <v>8271</v>
      </c>
      <c r="Q2854" s="3" t="str">
        <f t="shared" si="228"/>
        <v>theater</v>
      </c>
      <c r="R2854" s="3" t="str">
        <f t="shared" si="229"/>
        <v>plays</v>
      </c>
      <c r="S2854" s="24">
        <f t="shared" si="230"/>
        <v>41781.045173611114</v>
      </c>
    </row>
    <row r="2855" spans="1:19" ht="117" x14ac:dyDescent="0.4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26">
        <f t="shared" si="227"/>
        <v>0</v>
      </c>
      <c r="P2855" s="3" t="s">
        <v>8271</v>
      </c>
      <c r="Q2855" s="3" t="str">
        <f t="shared" si="228"/>
        <v>theater</v>
      </c>
      <c r="R2855" s="3" t="str">
        <f t="shared" si="229"/>
        <v>plays</v>
      </c>
      <c r="S2855" s="24">
        <f t="shared" si="230"/>
        <v>41836.190937499996</v>
      </c>
    </row>
    <row r="2856" spans="1:19" ht="93.6" x14ac:dyDescent="0.4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26">
        <f t="shared" si="227"/>
        <v>41.699999999999996</v>
      </c>
      <c r="P2856" s="3" t="s">
        <v>8271</v>
      </c>
      <c r="Q2856" s="3" t="str">
        <f t="shared" si="228"/>
        <v>theater</v>
      </c>
      <c r="R2856" s="3" t="str">
        <f t="shared" si="229"/>
        <v>plays</v>
      </c>
      <c r="S2856" s="24">
        <f t="shared" si="230"/>
        <v>42111.71665509259</v>
      </c>
    </row>
    <row r="2857" spans="1:19" ht="140.4" x14ac:dyDescent="0.4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26">
        <f t="shared" si="227"/>
        <v>50</v>
      </c>
      <c r="P2857" s="3" t="s">
        <v>8271</v>
      </c>
      <c r="Q2857" s="3" t="str">
        <f t="shared" si="228"/>
        <v>theater</v>
      </c>
      <c r="R2857" s="3" t="str">
        <f t="shared" si="229"/>
        <v>plays</v>
      </c>
      <c r="S2857" s="24">
        <f t="shared" si="230"/>
        <v>42370.007766203707</v>
      </c>
    </row>
    <row r="2858" spans="1:19" ht="117" x14ac:dyDescent="0.4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26">
        <f t="shared" si="227"/>
        <v>4.8666666666666663</v>
      </c>
      <c r="P2858" s="3" t="s">
        <v>8271</v>
      </c>
      <c r="Q2858" s="3" t="str">
        <f t="shared" si="228"/>
        <v>theater</v>
      </c>
      <c r="R2858" s="3" t="str">
        <f t="shared" si="229"/>
        <v>plays</v>
      </c>
      <c r="S2858" s="24">
        <f t="shared" si="230"/>
        <v>42165.037581018521</v>
      </c>
    </row>
    <row r="2859" spans="1:19" ht="117" x14ac:dyDescent="0.4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26">
        <f t="shared" si="227"/>
        <v>19.736842105263158</v>
      </c>
      <c r="P2859" s="3" t="s">
        <v>8271</v>
      </c>
      <c r="Q2859" s="3" t="str">
        <f t="shared" si="228"/>
        <v>theater</v>
      </c>
      <c r="R2859" s="3" t="str">
        <f t="shared" si="229"/>
        <v>plays</v>
      </c>
      <c r="S2859" s="24">
        <f t="shared" si="230"/>
        <v>42726.920081018514</v>
      </c>
    </row>
    <row r="2860" spans="1:19" ht="117" x14ac:dyDescent="0.4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26">
        <f t="shared" si="227"/>
        <v>0</v>
      </c>
      <c r="P2860" s="3" t="s">
        <v>8271</v>
      </c>
      <c r="Q2860" s="3" t="str">
        <f t="shared" si="228"/>
        <v>theater</v>
      </c>
      <c r="R2860" s="3" t="str">
        <f t="shared" si="229"/>
        <v>plays</v>
      </c>
      <c r="S2860" s="24">
        <f t="shared" si="230"/>
        <v>41954.545081018514</v>
      </c>
    </row>
    <row r="2861" spans="1:19" ht="93.6" x14ac:dyDescent="0.4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26">
        <f t="shared" si="227"/>
        <v>1.7500000000000002</v>
      </c>
      <c r="P2861" s="3" t="s">
        <v>8271</v>
      </c>
      <c r="Q2861" s="3" t="str">
        <f t="shared" si="228"/>
        <v>theater</v>
      </c>
      <c r="R2861" s="3" t="str">
        <f t="shared" si="229"/>
        <v>plays</v>
      </c>
      <c r="S2861" s="24">
        <f t="shared" si="230"/>
        <v>42233.362314814818</v>
      </c>
    </row>
    <row r="2862" spans="1:19" ht="140.4" x14ac:dyDescent="0.4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26">
        <f t="shared" si="227"/>
        <v>6.65</v>
      </c>
      <c r="P2862" s="3" t="s">
        <v>8271</v>
      </c>
      <c r="Q2862" s="3" t="str">
        <f t="shared" si="228"/>
        <v>theater</v>
      </c>
      <c r="R2862" s="3" t="str">
        <f t="shared" si="229"/>
        <v>plays</v>
      </c>
      <c r="S2862" s="24">
        <f t="shared" si="230"/>
        <v>42480.80064814815</v>
      </c>
    </row>
    <row r="2863" spans="1:19" ht="117" x14ac:dyDescent="0.4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26">
        <f t="shared" si="227"/>
        <v>32</v>
      </c>
      <c r="P2863" s="3" t="s">
        <v>8271</v>
      </c>
      <c r="Q2863" s="3" t="str">
        <f t="shared" si="228"/>
        <v>theater</v>
      </c>
      <c r="R2863" s="3" t="str">
        <f t="shared" si="229"/>
        <v>plays</v>
      </c>
      <c r="S2863" s="24">
        <f t="shared" si="230"/>
        <v>42257.590833333335</v>
      </c>
    </row>
    <row r="2864" spans="1:19" ht="117" x14ac:dyDescent="0.4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26">
        <f t="shared" si="227"/>
        <v>0.43307086614173229</v>
      </c>
      <c r="P2864" s="3" t="s">
        <v>8271</v>
      </c>
      <c r="Q2864" s="3" t="str">
        <f t="shared" si="228"/>
        <v>theater</v>
      </c>
      <c r="R2864" s="3" t="str">
        <f t="shared" si="229"/>
        <v>plays</v>
      </c>
      <c r="S2864" s="24">
        <f t="shared" si="230"/>
        <v>41784.789687500001</v>
      </c>
    </row>
    <row r="2865" spans="1:19" ht="117" x14ac:dyDescent="0.4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26">
        <f t="shared" si="227"/>
        <v>0.04</v>
      </c>
      <c r="P2865" s="3" t="s">
        <v>8271</v>
      </c>
      <c r="Q2865" s="3" t="str">
        <f t="shared" si="228"/>
        <v>theater</v>
      </c>
      <c r="R2865" s="3" t="str">
        <f t="shared" si="229"/>
        <v>plays</v>
      </c>
      <c r="S2865" s="24">
        <f t="shared" si="230"/>
        <v>41831.675034722226</v>
      </c>
    </row>
    <row r="2866" spans="1:19" ht="46.8" x14ac:dyDescent="0.4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26">
        <f t="shared" si="227"/>
        <v>1.6</v>
      </c>
      <c r="P2866" s="3" t="s">
        <v>8271</v>
      </c>
      <c r="Q2866" s="3" t="str">
        <f t="shared" si="228"/>
        <v>theater</v>
      </c>
      <c r="R2866" s="3" t="str">
        <f t="shared" si="229"/>
        <v>plays</v>
      </c>
      <c r="S2866" s="24">
        <f t="shared" si="230"/>
        <v>42172.613506944443</v>
      </c>
    </row>
    <row r="2867" spans="1:19" ht="117" x14ac:dyDescent="0.4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26">
        <f t="shared" si="227"/>
        <v>0</v>
      </c>
      <c r="P2867" s="3" t="s">
        <v>8271</v>
      </c>
      <c r="Q2867" s="3" t="str">
        <f t="shared" si="228"/>
        <v>theater</v>
      </c>
      <c r="R2867" s="3" t="str">
        <f t="shared" si="229"/>
        <v>plays</v>
      </c>
      <c r="S2867" s="24">
        <f t="shared" si="230"/>
        <v>41950.114108796297</v>
      </c>
    </row>
    <row r="2868" spans="1:19" ht="117" x14ac:dyDescent="0.4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26">
        <f t="shared" si="227"/>
        <v>0.89999999999999991</v>
      </c>
      <c r="P2868" s="3" t="s">
        <v>8271</v>
      </c>
      <c r="Q2868" s="3" t="str">
        <f t="shared" si="228"/>
        <v>theater</v>
      </c>
      <c r="R2868" s="3" t="str">
        <f t="shared" si="229"/>
        <v>plays</v>
      </c>
      <c r="S2868" s="24">
        <f t="shared" si="230"/>
        <v>42627.955104166671</v>
      </c>
    </row>
    <row r="2869" spans="1:19" ht="140.4" x14ac:dyDescent="0.4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26">
        <f t="shared" si="227"/>
        <v>20.16</v>
      </c>
      <c r="P2869" s="3" t="s">
        <v>8271</v>
      </c>
      <c r="Q2869" s="3" t="str">
        <f t="shared" si="228"/>
        <v>theater</v>
      </c>
      <c r="R2869" s="3" t="str">
        <f t="shared" si="229"/>
        <v>plays</v>
      </c>
      <c r="S2869" s="24">
        <f t="shared" si="230"/>
        <v>42531.195277777777</v>
      </c>
    </row>
    <row r="2870" spans="1:19" ht="140.4" x14ac:dyDescent="0.4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26">
        <f t="shared" si="227"/>
        <v>42.011733333333332</v>
      </c>
      <c r="P2870" s="3" t="s">
        <v>8271</v>
      </c>
      <c r="Q2870" s="3" t="str">
        <f t="shared" si="228"/>
        <v>theater</v>
      </c>
      <c r="R2870" s="3" t="str">
        <f t="shared" si="229"/>
        <v>plays</v>
      </c>
      <c r="S2870" s="24">
        <f t="shared" si="230"/>
        <v>42618.827013888891</v>
      </c>
    </row>
    <row r="2871" spans="1:19" ht="117" x14ac:dyDescent="0.4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26">
        <f t="shared" si="227"/>
        <v>0.88500000000000001</v>
      </c>
      <c r="P2871" s="3" t="s">
        <v>8271</v>
      </c>
      <c r="Q2871" s="3" t="str">
        <f t="shared" si="228"/>
        <v>theater</v>
      </c>
      <c r="R2871" s="3" t="str">
        <f t="shared" si="229"/>
        <v>plays</v>
      </c>
      <c r="S2871" s="24">
        <f t="shared" si="230"/>
        <v>42540.593530092592</v>
      </c>
    </row>
    <row r="2872" spans="1:19" ht="117" x14ac:dyDescent="0.4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26">
        <f t="shared" si="227"/>
        <v>15</v>
      </c>
      <c r="P2872" s="3" t="s">
        <v>8271</v>
      </c>
      <c r="Q2872" s="3" t="str">
        <f t="shared" si="228"/>
        <v>theater</v>
      </c>
      <c r="R2872" s="3" t="str">
        <f t="shared" si="229"/>
        <v>plays</v>
      </c>
      <c r="S2872" s="24">
        <f t="shared" si="230"/>
        <v>41746.189409722225</v>
      </c>
    </row>
    <row r="2873" spans="1:19" ht="117" x14ac:dyDescent="0.4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26">
        <f t="shared" si="227"/>
        <v>4.67</v>
      </c>
      <c r="P2873" s="3" t="s">
        <v>8271</v>
      </c>
      <c r="Q2873" s="3" t="str">
        <f t="shared" si="228"/>
        <v>theater</v>
      </c>
      <c r="R2873" s="3" t="str">
        <f t="shared" si="229"/>
        <v>plays</v>
      </c>
      <c r="S2873" s="24">
        <f t="shared" si="230"/>
        <v>41974.738576388889</v>
      </c>
    </row>
    <row r="2874" spans="1:19" ht="93.6" x14ac:dyDescent="0.4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26">
        <f t="shared" si="227"/>
        <v>0</v>
      </c>
      <c r="P2874" s="3" t="s">
        <v>8271</v>
      </c>
      <c r="Q2874" s="3" t="str">
        <f t="shared" si="228"/>
        <v>theater</v>
      </c>
      <c r="R2874" s="3" t="str">
        <f t="shared" si="229"/>
        <v>plays</v>
      </c>
      <c r="S2874" s="24">
        <f t="shared" si="230"/>
        <v>42115.11618055556</v>
      </c>
    </row>
    <row r="2875" spans="1:19" ht="140.4" x14ac:dyDescent="0.4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26">
        <f t="shared" si="227"/>
        <v>38.119999999999997</v>
      </c>
      <c r="P2875" s="3" t="s">
        <v>8271</v>
      </c>
      <c r="Q2875" s="3" t="str">
        <f t="shared" si="228"/>
        <v>theater</v>
      </c>
      <c r="R2875" s="3" t="str">
        <f t="shared" si="229"/>
        <v>plays</v>
      </c>
      <c r="S2875" s="24">
        <f t="shared" si="230"/>
        <v>42002.817488425921</v>
      </c>
    </row>
    <row r="2876" spans="1:19" ht="117" x14ac:dyDescent="0.4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26">
        <f t="shared" si="227"/>
        <v>5.42</v>
      </c>
      <c r="P2876" s="3" t="s">
        <v>8271</v>
      </c>
      <c r="Q2876" s="3" t="str">
        <f t="shared" si="228"/>
        <v>theater</v>
      </c>
      <c r="R2876" s="3" t="str">
        <f t="shared" si="229"/>
        <v>plays</v>
      </c>
      <c r="S2876" s="24">
        <f t="shared" si="230"/>
        <v>42722.84474537037</v>
      </c>
    </row>
    <row r="2877" spans="1:19" ht="117" x14ac:dyDescent="0.4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26">
        <f t="shared" si="227"/>
        <v>3.4999999999999996E-2</v>
      </c>
      <c r="P2877" s="3" t="s">
        <v>8271</v>
      </c>
      <c r="Q2877" s="3" t="str">
        <f t="shared" si="228"/>
        <v>theater</v>
      </c>
      <c r="R2877" s="3" t="str">
        <f t="shared" si="229"/>
        <v>plays</v>
      </c>
      <c r="S2877" s="24">
        <f t="shared" si="230"/>
        <v>42465.128391203703</v>
      </c>
    </row>
    <row r="2878" spans="1:19" ht="117" x14ac:dyDescent="0.4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26">
        <f t="shared" si="227"/>
        <v>0</v>
      </c>
      <c r="P2878" s="3" t="s">
        <v>8271</v>
      </c>
      <c r="Q2878" s="3" t="str">
        <f t="shared" si="228"/>
        <v>theater</v>
      </c>
      <c r="R2878" s="3" t="str">
        <f t="shared" si="229"/>
        <v>plays</v>
      </c>
      <c r="S2878" s="24">
        <f t="shared" si="230"/>
        <v>42171.743969907402</v>
      </c>
    </row>
    <row r="2879" spans="1:19" ht="117" x14ac:dyDescent="0.4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26">
        <f t="shared" si="227"/>
        <v>10.833333333333334</v>
      </c>
      <c r="P2879" s="3" t="s">
        <v>8271</v>
      </c>
      <c r="Q2879" s="3" t="str">
        <f t="shared" si="228"/>
        <v>theater</v>
      </c>
      <c r="R2879" s="3" t="str">
        <f t="shared" si="229"/>
        <v>plays</v>
      </c>
      <c r="S2879" s="24">
        <f t="shared" si="230"/>
        <v>42672.955138888894</v>
      </c>
    </row>
    <row r="2880" spans="1:19" ht="117" x14ac:dyDescent="0.4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26">
        <f t="shared" si="227"/>
        <v>2.1</v>
      </c>
      <c r="P2880" s="3" t="s">
        <v>8271</v>
      </c>
      <c r="Q2880" s="3" t="str">
        <f t="shared" si="228"/>
        <v>theater</v>
      </c>
      <c r="R2880" s="3" t="str">
        <f t="shared" si="229"/>
        <v>plays</v>
      </c>
      <c r="S2880" s="24">
        <f t="shared" si="230"/>
        <v>42128.615682870368</v>
      </c>
    </row>
    <row r="2881" spans="1:19" ht="93.6" x14ac:dyDescent="0.4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26">
        <f t="shared" si="227"/>
        <v>0.2589285714285714</v>
      </c>
      <c r="P2881" s="3" t="s">
        <v>8271</v>
      </c>
      <c r="Q2881" s="3" t="str">
        <f t="shared" si="228"/>
        <v>theater</v>
      </c>
      <c r="R2881" s="3" t="str">
        <f t="shared" si="229"/>
        <v>plays</v>
      </c>
      <c r="S2881" s="24">
        <f t="shared" si="230"/>
        <v>42359.725243055553</v>
      </c>
    </row>
    <row r="2882" spans="1:19" ht="117" x14ac:dyDescent="0.4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26">
        <f t="shared" ref="N2882:N2945" si="231">E2882/D2882*100</f>
        <v>23.333333333333332</v>
      </c>
      <c r="P2882" s="3" t="s">
        <v>8271</v>
      </c>
      <c r="Q2882" s="3" t="str">
        <f t="shared" si="228"/>
        <v>theater</v>
      </c>
      <c r="R2882" s="3" t="str">
        <f t="shared" si="229"/>
        <v>plays</v>
      </c>
      <c r="S2882" s="24">
        <f t="shared" si="230"/>
        <v>42192.905694444446</v>
      </c>
    </row>
    <row r="2883" spans="1:19" ht="117" x14ac:dyDescent="0.4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26">
        <f t="shared" si="231"/>
        <v>0</v>
      </c>
      <c r="P2883" s="3" t="s">
        <v>8271</v>
      </c>
      <c r="Q2883" s="3" t="str">
        <f t="shared" ref="Q2883:Q2946" si="232">LEFT(P:P,SEARCH("/",P:P,1)-1)</f>
        <v>theater</v>
      </c>
      <c r="R2883" s="3" t="str">
        <f t="shared" ref="R2883:R2946" si="233">RIGHT(P:P, LEN(P:P) - FIND("/", P:P))</f>
        <v>plays</v>
      </c>
      <c r="S2883" s="24">
        <f t="shared" ref="S2883:S2946" si="234">(J2883/86400) +25569</f>
        <v>41916.597638888888</v>
      </c>
    </row>
    <row r="2884" spans="1:19" ht="117" x14ac:dyDescent="0.4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26">
        <f t="shared" si="231"/>
        <v>33.6</v>
      </c>
      <c r="P2884" s="3" t="s">
        <v>8271</v>
      </c>
      <c r="Q2884" s="3" t="str">
        <f t="shared" si="232"/>
        <v>theater</v>
      </c>
      <c r="R2884" s="3" t="str">
        <f t="shared" si="233"/>
        <v>plays</v>
      </c>
      <c r="S2884" s="24">
        <f t="shared" si="234"/>
        <v>42461.596273148149</v>
      </c>
    </row>
    <row r="2885" spans="1:19" ht="117" x14ac:dyDescent="0.4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26">
        <f t="shared" si="231"/>
        <v>19.079999999999998</v>
      </c>
      <c r="P2885" s="3" t="s">
        <v>8271</v>
      </c>
      <c r="Q2885" s="3" t="str">
        <f t="shared" si="232"/>
        <v>theater</v>
      </c>
      <c r="R2885" s="3" t="str">
        <f t="shared" si="233"/>
        <v>plays</v>
      </c>
      <c r="S2885" s="24">
        <f t="shared" si="234"/>
        <v>42370.90320601852</v>
      </c>
    </row>
    <row r="2886" spans="1:19" ht="70.2" x14ac:dyDescent="0.4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26">
        <f t="shared" si="231"/>
        <v>0.41111111111111115</v>
      </c>
      <c r="P2886" s="3" t="s">
        <v>8271</v>
      </c>
      <c r="Q2886" s="3" t="str">
        <f t="shared" si="232"/>
        <v>theater</v>
      </c>
      <c r="R2886" s="3" t="str">
        <f t="shared" si="233"/>
        <v>plays</v>
      </c>
      <c r="S2886" s="24">
        <f t="shared" si="234"/>
        <v>41948.727256944447</v>
      </c>
    </row>
    <row r="2887" spans="1:19" ht="93.6" x14ac:dyDescent="0.4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26">
        <f t="shared" si="231"/>
        <v>32.5</v>
      </c>
      <c r="P2887" s="3" t="s">
        <v>8271</v>
      </c>
      <c r="Q2887" s="3" t="str">
        <f t="shared" si="232"/>
        <v>theater</v>
      </c>
      <c r="R2887" s="3" t="str">
        <f t="shared" si="233"/>
        <v>plays</v>
      </c>
      <c r="S2887" s="24">
        <f t="shared" si="234"/>
        <v>42047.07640046296</v>
      </c>
    </row>
    <row r="2888" spans="1:19" ht="117" x14ac:dyDescent="0.4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26">
        <f t="shared" si="231"/>
        <v>5</v>
      </c>
      <c r="P2888" s="3" t="s">
        <v>8271</v>
      </c>
      <c r="Q2888" s="3" t="str">
        <f t="shared" si="232"/>
        <v>theater</v>
      </c>
      <c r="R2888" s="3" t="str">
        <f t="shared" si="233"/>
        <v>plays</v>
      </c>
      <c r="S2888" s="24">
        <f t="shared" si="234"/>
        <v>42261.632916666669</v>
      </c>
    </row>
    <row r="2889" spans="1:19" ht="117" x14ac:dyDescent="0.4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26">
        <f t="shared" si="231"/>
        <v>0.16666666666666669</v>
      </c>
      <c r="P2889" s="3" t="s">
        <v>8271</v>
      </c>
      <c r="Q2889" s="3" t="str">
        <f t="shared" si="232"/>
        <v>theater</v>
      </c>
      <c r="R2889" s="3" t="str">
        <f t="shared" si="233"/>
        <v>plays</v>
      </c>
      <c r="S2889" s="24">
        <f t="shared" si="234"/>
        <v>41985.427361111113</v>
      </c>
    </row>
    <row r="2890" spans="1:19" ht="140.4" x14ac:dyDescent="0.4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26">
        <f t="shared" si="231"/>
        <v>0</v>
      </c>
      <c r="P2890" s="3" t="s">
        <v>8271</v>
      </c>
      <c r="Q2890" s="3" t="str">
        <f t="shared" si="232"/>
        <v>theater</v>
      </c>
      <c r="R2890" s="3" t="str">
        <f t="shared" si="233"/>
        <v>plays</v>
      </c>
      <c r="S2890" s="24">
        <f t="shared" si="234"/>
        <v>41922.535185185188</v>
      </c>
    </row>
    <row r="2891" spans="1:19" ht="117" x14ac:dyDescent="0.4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26">
        <f t="shared" si="231"/>
        <v>38.066666666666663</v>
      </c>
      <c r="P2891" s="3" t="s">
        <v>8271</v>
      </c>
      <c r="Q2891" s="3" t="str">
        <f t="shared" si="232"/>
        <v>theater</v>
      </c>
      <c r="R2891" s="3" t="str">
        <f t="shared" si="233"/>
        <v>plays</v>
      </c>
      <c r="S2891" s="24">
        <f t="shared" si="234"/>
        <v>41850.863252314812</v>
      </c>
    </row>
    <row r="2892" spans="1:19" ht="140.4" x14ac:dyDescent="0.4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26">
        <f t="shared" si="231"/>
        <v>1.05</v>
      </c>
      <c r="P2892" s="3" t="s">
        <v>8271</v>
      </c>
      <c r="Q2892" s="3" t="str">
        <f t="shared" si="232"/>
        <v>theater</v>
      </c>
      <c r="R2892" s="3" t="str">
        <f t="shared" si="233"/>
        <v>plays</v>
      </c>
      <c r="S2892" s="24">
        <f t="shared" si="234"/>
        <v>41831.742962962962</v>
      </c>
    </row>
    <row r="2893" spans="1:19" ht="140.4" x14ac:dyDescent="0.4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26">
        <f t="shared" si="231"/>
        <v>2.73</v>
      </c>
      <c r="P2893" s="3" t="s">
        <v>8271</v>
      </c>
      <c r="Q2893" s="3" t="str">
        <f t="shared" si="232"/>
        <v>theater</v>
      </c>
      <c r="R2893" s="3" t="str">
        <f t="shared" si="233"/>
        <v>plays</v>
      </c>
      <c r="S2893" s="24">
        <f t="shared" si="234"/>
        <v>42415.883425925931</v>
      </c>
    </row>
    <row r="2894" spans="1:19" ht="117" x14ac:dyDescent="0.4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26">
        <f t="shared" si="231"/>
        <v>9.0909090909090917</v>
      </c>
      <c r="P2894" s="3" t="s">
        <v>8271</v>
      </c>
      <c r="Q2894" s="3" t="str">
        <f t="shared" si="232"/>
        <v>theater</v>
      </c>
      <c r="R2894" s="3" t="str">
        <f t="shared" si="233"/>
        <v>plays</v>
      </c>
      <c r="S2894" s="24">
        <f t="shared" si="234"/>
        <v>41869.714166666665</v>
      </c>
    </row>
    <row r="2895" spans="1:19" ht="70.2" x14ac:dyDescent="0.4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26">
        <f t="shared" si="231"/>
        <v>0.5</v>
      </c>
      <c r="P2895" s="3" t="s">
        <v>8271</v>
      </c>
      <c r="Q2895" s="3" t="str">
        <f t="shared" si="232"/>
        <v>theater</v>
      </c>
      <c r="R2895" s="3" t="str">
        <f t="shared" si="233"/>
        <v>plays</v>
      </c>
      <c r="S2895" s="24">
        <f t="shared" si="234"/>
        <v>41953.773090277777</v>
      </c>
    </row>
    <row r="2896" spans="1:19" ht="70.2" x14ac:dyDescent="0.4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26">
        <f t="shared" si="231"/>
        <v>0</v>
      </c>
      <c r="P2896" s="3" t="s">
        <v>8271</v>
      </c>
      <c r="Q2896" s="3" t="str">
        <f t="shared" si="232"/>
        <v>theater</v>
      </c>
      <c r="R2896" s="3" t="str">
        <f t="shared" si="233"/>
        <v>plays</v>
      </c>
      <c r="S2896" s="24">
        <f t="shared" si="234"/>
        <v>42037.986284722225</v>
      </c>
    </row>
    <row r="2897" spans="1:19" ht="117" x14ac:dyDescent="0.4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26">
        <f t="shared" si="231"/>
        <v>4.5999999999999996</v>
      </c>
      <c r="P2897" s="3" t="s">
        <v>8271</v>
      </c>
      <c r="Q2897" s="3" t="str">
        <f t="shared" si="232"/>
        <v>theater</v>
      </c>
      <c r="R2897" s="3" t="str">
        <f t="shared" si="233"/>
        <v>plays</v>
      </c>
      <c r="S2897" s="24">
        <f t="shared" si="234"/>
        <v>41811.555462962962</v>
      </c>
    </row>
    <row r="2898" spans="1:19" ht="93.6" x14ac:dyDescent="0.4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26">
        <f t="shared" si="231"/>
        <v>20.833333333333336</v>
      </c>
      <c r="P2898" s="3" t="s">
        <v>8271</v>
      </c>
      <c r="Q2898" s="3" t="str">
        <f t="shared" si="232"/>
        <v>theater</v>
      </c>
      <c r="R2898" s="3" t="str">
        <f t="shared" si="233"/>
        <v>plays</v>
      </c>
      <c r="S2898" s="24">
        <f t="shared" si="234"/>
        <v>42701.908807870372</v>
      </c>
    </row>
    <row r="2899" spans="1:19" ht="117" x14ac:dyDescent="0.4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26">
        <f t="shared" si="231"/>
        <v>4.583333333333333</v>
      </c>
      <c r="P2899" s="3" t="s">
        <v>8271</v>
      </c>
      <c r="Q2899" s="3" t="str">
        <f t="shared" si="232"/>
        <v>theater</v>
      </c>
      <c r="R2899" s="3" t="str">
        <f t="shared" si="233"/>
        <v>plays</v>
      </c>
      <c r="S2899" s="24">
        <f t="shared" si="234"/>
        <v>42258.646504629629</v>
      </c>
    </row>
    <row r="2900" spans="1:19" ht="117" x14ac:dyDescent="0.4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26">
        <f t="shared" si="231"/>
        <v>4.2133333333333338</v>
      </c>
      <c r="P2900" s="3" t="s">
        <v>8271</v>
      </c>
      <c r="Q2900" s="3" t="str">
        <f t="shared" si="232"/>
        <v>theater</v>
      </c>
      <c r="R2900" s="3" t="str">
        <f t="shared" si="233"/>
        <v>plays</v>
      </c>
      <c r="S2900" s="24">
        <f t="shared" si="234"/>
        <v>42278.664965277778</v>
      </c>
    </row>
    <row r="2901" spans="1:19" ht="117" x14ac:dyDescent="0.4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26">
        <f t="shared" si="231"/>
        <v>0</v>
      </c>
      <c r="P2901" s="3" t="s">
        <v>8271</v>
      </c>
      <c r="Q2901" s="3" t="str">
        <f t="shared" si="232"/>
        <v>theater</v>
      </c>
      <c r="R2901" s="3" t="str">
        <f t="shared" si="233"/>
        <v>plays</v>
      </c>
      <c r="S2901" s="24">
        <f t="shared" si="234"/>
        <v>42515.078217592592</v>
      </c>
    </row>
    <row r="2902" spans="1:19" ht="140.4" x14ac:dyDescent="0.4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26">
        <f t="shared" si="231"/>
        <v>61.909090909090914</v>
      </c>
      <c r="P2902" s="3" t="s">
        <v>8271</v>
      </c>
      <c r="Q2902" s="3" t="str">
        <f t="shared" si="232"/>
        <v>theater</v>
      </c>
      <c r="R2902" s="3" t="str">
        <f t="shared" si="233"/>
        <v>plays</v>
      </c>
      <c r="S2902" s="24">
        <f t="shared" si="234"/>
        <v>41830.234166666669</v>
      </c>
    </row>
    <row r="2903" spans="1:19" ht="117" x14ac:dyDescent="0.4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26">
        <f t="shared" si="231"/>
        <v>0.8</v>
      </c>
      <c r="P2903" s="3" t="s">
        <v>8271</v>
      </c>
      <c r="Q2903" s="3" t="str">
        <f t="shared" si="232"/>
        <v>theater</v>
      </c>
      <c r="R2903" s="3" t="str">
        <f t="shared" si="233"/>
        <v>plays</v>
      </c>
      <c r="S2903" s="24">
        <f t="shared" si="234"/>
        <v>41982.904386574075</v>
      </c>
    </row>
    <row r="2904" spans="1:19" ht="93.6" x14ac:dyDescent="0.4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26">
        <f t="shared" si="231"/>
        <v>1.6666666666666666E-2</v>
      </c>
      <c r="P2904" s="3" t="s">
        <v>8271</v>
      </c>
      <c r="Q2904" s="3" t="str">
        <f t="shared" si="232"/>
        <v>theater</v>
      </c>
      <c r="R2904" s="3" t="str">
        <f t="shared" si="233"/>
        <v>plays</v>
      </c>
      <c r="S2904" s="24">
        <f t="shared" si="234"/>
        <v>42210.439768518518</v>
      </c>
    </row>
    <row r="2905" spans="1:19" ht="117" x14ac:dyDescent="0.4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26">
        <f t="shared" si="231"/>
        <v>0.77999999999999992</v>
      </c>
      <c r="P2905" s="3" t="s">
        <v>8271</v>
      </c>
      <c r="Q2905" s="3" t="str">
        <f t="shared" si="232"/>
        <v>theater</v>
      </c>
      <c r="R2905" s="3" t="str">
        <f t="shared" si="233"/>
        <v>plays</v>
      </c>
      <c r="S2905" s="24">
        <f t="shared" si="234"/>
        <v>42196.166874999995</v>
      </c>
    </row>
    <row r="2906" spans="1:19" ht="117" x14ac:dyDescent="0.4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26">
        <f t="shared" si="231"/>
        <v>5</v>
      </c>
      <c r="P2906" s="3" t="s">
        <v>8271</v>
      </c>
      <c r="Q2906" s="3" t="str">
        <f t="shared" si="232"/>
        <v>theater</v>
      </c>
      <c r="R2906" s="3" t="str">
        <f t="shared" si="233"/>
        <v>plays</v>
      </c>
      <c r="S2906" s="24">
        <f t="shared" si="234"/>
        <v>41940.967951388891</v>
      </c>
    </row>
    <row r="2907" spans="1:19" ht="117" x14ac:dyDescent="0.4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26">
        <f t="shared" si="231"/>
        <v>17.771428571428572</v>
      </c>
      <c r="P2907" s="3" t="s">
        <v>8271</v>
      </c>
      <c r="Q2907" s="3" t="str">
        <f t="shared" si="232"/>
        <v>theater</v>
      </c>
      <c r="R2907" s="3" t="str">
        <f t="shared" si="233"/>
        <v>plays</v>
      </c>
      <c r="S2907" s="24">
        <f t="shared" si="234"/>
        <v>42606.056863425925</v>
      </c>
    </row>
    <row r="2908" spans="1:19" ht="140.4" x14ac:dyDescent="0.4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26">
        <f t="shared" si="231"/>
        <v>9.4166666666666661</v>
      </c>
      <c r="P2908" s="3" t="s">
        <v>8271</v>
      </c>
      <c r="Q2908" s="3" t="str">
        <f t="shared" si="232"/>
        <v>theater</v>
      </c>
      <c r="R2908" s="3" t="str">
        <f t="shared" si="233"/>
        <v>plays</v>
      </c>
      <c r="S2908" s="24">
        <f t="shared" si="234"/>
        <v>42199.648912037039</v>
      </c>
    </row>
    <row r="2909" spans="1:19" ht="140.4" x14ac:dyDescent="0.4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26">
        <f t="shared" si="231"/>
        <v>0.08</v>
      </c>
      <c r="P2909" s="3" t="s">
        <v>8271</v>
      </c>
      <c r="Q2909" s="3" t="str">
        <f t="shared" si="232"/>
        <v>theater</v>
      </c>
      <c r="R2909" s="3" t="str">
        <f t="shared" si="233"/>
        <v>plays</v>
      </c>
      <c r="S2909" s="24">
        <f t="shared" si="234"/>
        <v>42444.877743055556</v>
      </c>
    </row>
    <row r="2910" spans="1:19" ht="140.4" x14ac:dyDescent="0.4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26">
        <f t="shared" si="231"/>
        <v>2.75</v>
      </c>
      <c r="P2910" s="3" t="s">
        <v>8271</v>
      </c>
      <c r="Q2910" s="3" t="str">
        <f t="shared" si="232"/>
        <v>theater</v>
      </c>
      <c r="R2910" s="3" t="str">
        <f t="shared" si="233"/>
        <v>plays</v>
      </c>
      <c r="S2910" s="24">
        <f t="shared" si="234"/>
        <v>42499.73170138889</v>
      </c>
    </row>
    <row r="2911" spans="1:19" ht="140.4" x14ac:dyDescent="0.4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26">
        <f t="shared" si="231"/>
        <v>1.1111111111111112E-2</v>
      </c>
      <c r="P2911" s="3" t="s">
        <v>8271</v>
      </c>
      <c r="Q2911" s="3" t="str">
        <f t="shared" si="232"/>
        <v>theater</v>
      </c>
      <c r="R2911" s="3" t="str">
        <f t="shared" si="233"/>
        <v>plays</v>
      </c>
      <c r="S2911" s="24">
        <f t="shared" si="234"/>
        <v>41929.266215277778</v>
      </c>
    </row>
    <row r="2912" spans="1:19" ht="117" x14ac:dyDescent="0.4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26">
        <f t="shared" si="231"/>
        <v>3.3333333333333335E-3</v>
      </c>
      <c r="P2912" s="3" t="s">
        <v>8271</v>
      </c>
      <c r="Q2912" s="3" t="str">
        <f t="shared" si="232"/>
        <v>theater</v>
      </c>
      <c r="R2912" s="3" t="str">
        <f t="shared" si="233"/>
        <v>plays</v>
      </c>
      <c r="S2912" s="24">
        <f t="shared" si="234"/>
        <v>42107.841284722221</v>
      </c>
    </row>
    <row r="2913" spans="1:19" ht="117" x14ac:dyDescent="0.4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26">
        <f t="shared" si="231"/>
        <v>36.5</v>
      </c>
      <c r="P2913" s="3" t="s">
        <v>8271</v>
      </c>
      <c r="Q2913" s="3" t="str">
        <f t="shared" si="232"/>
        <v>theater</v>
      </c>
      <c r="R2913" s="3" t="str">
        <f t="shared" si="233"/>
        <v>plays</v>
      </c>
      <c r="S2913" s="24">
        <f t="shared" si="234"/>
        <v>42142.768819444449</v>
      </c>
    </row>
    <row r="2914" spans="1:19" ht="117" x14ac:dyDescent="0.4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26">
        <f t="shared" si="231"/>
        <v>14.058171745152354</v>
      </c>
      <c r="P2914" s="3" t="s">
        <v>8271</v>
      </c>
      <c r="Q2914" s="3" t="str">
        <f t="shared" si="232"/>
        <v>theater</v>
      </c>
      <c r="R2914" s="3" t="str">
        <f t="shared" si="233"/>
        <v>plays</v>
      </c>
      <c r="S2914" s="24">
        <f t="shared" si="234"/>
        <v>42354.131643518514</v>
      </c>
    </row>
    <row r="2915" spans="1:19" ht="117" x14ac:dyDescent="0.4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26">
        <f t="shared" si="231"/>
        <v>0.02</v>
      </c>
      <c r="P2915" s="3" t="s">
        <v>8271</v>
      </c>
      <c r="Q2915" s="3" t="str">
        <f t="shared" si="232"/>
        <v>theater</v>
      </c>
      <c r="R2915" s="3" t="str">
        <f t="shared" si="233"/>
        <v>plays</v>
      </c>
      <c r="S2915" s="24">
        <f t="shared" si="234"/>
        <v>41828.922905092593</v>
      </c>
    </row>
    <row r="2916" spans="1:19" ht="70.2" x14ac:dyDescent="0.4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26">
        <f t="shared" si="231"/>
        <v>4.0000000000000001E-3</v>
      </c>
      <c r="P2916" s="3" t="s">
        <v>8271</v>
      </c>
      <c r="Q2916" s="3" t="str">
        <f t="shared" si="232"/>
        <v>theater</v>
      </c>
      <c r="R2916" s="3" t="str">
        <f t="shared" si="233"/>
        <v>plays</v>
      </c>
      <c r="S2916" s="24">
        <f t="shared" si="234"/>
        <v>42017.907337962963</v>
      </c>
    </row>
    <row r="2917" spans="1:19" ht="117" x14ac:dyDescent="0.4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26">
        <f t="shared" si="231"/>
        <v>61.1</v>
      </c>
      <c r="P2917" s="3" t="s">
        <v>8271</v>
      </c>
      <c r="Q2917" s="3" t="str">
        <f t="shared" si="232"/>
        <v>theater</v>
      </c>
      <c r="R2917" s="3" t="str">
        <f t="shared" si="233"/>
        <v>plays</v>
      </c>
      <c r="S2917" s="24">
        <f t="shared" si="234"/>
        <v>42415.398032407407</v>
      </c>
    </row>
    <row r="2918" spans="1:19" ht="93.6" x14ac:dyDescent="0.4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26">
        <f t="shared" si="231"/>
        <v>7.8378378378378386</v>
      </c>
      <c r="P2918" s="3" t="s">
        <v>8271</v>
      </c>
      <c r="Q2918" s="3" t="str">
        <f t="shared" si="232"/>
        <v>theater</v>
      </c>
      <c r="R2918" s="3" t="str">
        <f t="shared" si="233"/>
        <v>plays</v>
      </c>
      <c r="S2918" s="24">
        <f t="shared" si="234"/>
        <v>41755.476724537039</v>
      </c>
    </row>
    <row r="2919" spans="1:19" ht="117" x14ac:dyDescent="0.4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26">
        <f t="shared" si="231"/>
        <v>21.85</v>
      </c>
      <c r="P2919" s="3" t="s">
        <v>8271</v>
      </c>
      <c r="Q2919" s="3" t="str">
        <f t="shared" si="232"/>
        <v>theater</v>
      </c>
      <c r="R2919" s="3" t="str">
        <f t="shared" si="233"/>
        <v>plays</v>
      </c>
      <c r="S2919" s="24">
        <f t="shared" si="234"/>
        <v>42245.234340277777</v>
      </c>
    </row>
    <row r="2920" spans="1:19" ht="117" x14ac:dyDescent="0.4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26">
        <f t="shared" si="231"/>
        <v>27.24</v>
      </c>
      <c r="P2920" s="3" t="s">
        <v>8271</v>
      </c>
      <c r="Q2920" s="3" t="str">
        <f t="shared" si="232"/>
        <v>theater</v>
      </c>
      <c r="R2920" s="3" t="str">
        <f t="shared" si="233"/>
        <v>plays</v>
      </c>
      <c r="S2920" s="24">
        <f t="shared" si="234"/>
        <v>42278.629710648151</v>
      </c>
    </row>
    <row r="2921" spans="1:19" ht="93.6" x14ac:dyDescent="0.4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26">
        <f t="shared" si="231"/>
        <v>8.5</v>
      </c>
      <c r="P2921" s="3" t="s">
        <v>8271</v>
      </c>
      <c r="Q2921" s="3" t="str">
        <f t="shared" si="232"/>
        <v>theater</v>
      </c>
      <c r="R2921" s="3" t="str">
        <f t="shared" si="233"/>
        <v>plays</v>
      </c>
      <c r="S2921" s="24">
        <f t="shared" si="234"/>
        <v>41826.61954861111</v>
      </c>
    </row>
    <row r="2922" spans="1:19" ht="117" x14ac:dyDescent="0.4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26">
        <f t="shared" si="231"/>
        <v>26.840000000000003</v>
      </c>
      <c r="P2922" s="3" t="s">
        <v>8271</v>
      </c>
      <c r="Q2922" s="3" t="str">
        <f t="shared" si="232"/>
        <v>theater</v>
      </c>
      <c r="R2922" s="3" t="str">
        <f t="shared" si="233"/>
        <v>plays</v>
      </c>
      <c r="S2922" s="24">
        <f t="shared" si="234"/>
        <v>42058.792476851857</v>
      </c>
    </row>
    <row r="2923" spans="1:19" ht="93.6" x14ac:dyDescent="0.4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26">
        <f t="shared" si="231"/>
        <v>129</v>
      </c>
      <c r="O2923" s="3">
        <f t="shared" ref="O2923:O2942" si="235">E2923/L2923</f>
        <v>43</v>
      </c>
      <c r="P2923" s="3" t="s">
        <v>8305</v>
      </c>
      <c r="Q2923" s="3" t="str">
        <f t="shared" si="232"/>
        <v>theater</v>
      </c>
      <c r="R2923" s="3" t="str">
        <f t="shared" si="233"/>
        <v>musical</v>
      </c>
      <c r="S2923" s="24">
        <f t="shared" si="234"/>
        <v>41877.886620370373</v>
      </c>
    </row>
    <row r="2924" spans="1:19" ht="140.4" x14ac:dyDescent="0.4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26">
        <f t="shared" si="231"/>
        <v>100</v>
      </c>
      <c r="O2924" s="3">
        <f t="shared" si="235"/>
        <v>83.333333333333329</v>
      </c>
      <c r="P2924" s="3" t="s">
        <v>8305</v>
      </c>
      <c r="Q2924" s="3" t="str">
        <f t="shared" si="232"/>
        <v>theater</v>
      </c>
      <c r="R2924" s="3" t="str">
        <f t="shared" si="233"/>
        <v>musical</v>
      </c>
      <c r="S2924" s="24">
        <f t="shared" si="234"/>
        <v>42097.874155092592</v>
      </c>
    </row>
    <row r="2925" spans="1:19" ht="117" x14ac:dyDescent="0.4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26">
        <f t="shared" si="231"/>
        <v>100</v>
      </c>
      <c r="O2925" s="3">
        <f t="shared" si="235"/>
        <v>30</v>
      </c>
      <c r="P2925" s="3" t="s">
        <v>8305</v>
      </c>
      <c r="Q2925" s="3" t="str">
        <f t="shared" si="232"/>
        <v>theater</v>
      </c>
      <c r="R2925" s="3" t="str">
        <f t="shared" si="233"/>
        <v>musical</v>
      </c>
      <c r="S2925" s="24">
        <f t="shared" si="234"/>
        <v>42013.15253472222</v>
      </c>
    </row>
    <row r="2926" spans="1:19" ht="117" x14ac:dyDescent="0.4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26">
        <f t="shared" si="231"/>
        <v>103.2</v>
      </c>
      <c r="O2926" s="3">
        <f t="shared" si="235"/>
        <v>175.51020408163265</v>
      </c>
      <c r="P2926" s="3" t="s">
        <v>8305</v>
      </c>
      <c r="Q2926" s="3" t="str">
        <f t="shared" si="232"/>
        <v>theater</v>
      </c>
      <c r="R2926" s="3" t="str">
        <f t="shared" si="233"/>
        <v>musical</v>
      </c>
      <c r="S2926" s="24">
        <f t="shared" si="234"/>
        <v>42103.556828703702</v>
      </c>
    </row>
    <row r="2927" spans="1:19" ht="117" x14ac:dyDescent="0.4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26">
        <f t="shared" si="231"/>
        <v>102.44597777777777</v>
      </c>
      <c r="O2927" s="3">
        <f t="shared" si="235"/>
        <v>231.66175879396985</v>
      </c>
      <c r="P2927" s="3" t="s">
        <v>8305</v>
      </c>
      <c r="Q2927" s="3" t="str">
        <f t="shared" si="232"/>
        <v>theater</v>
      </c>
      <c r="R2927" s="3" t="str">
        <f t="shared" si="233"/>
        <v>musical</v>
      </c>
      <c r="S2927" s="24">
        <f t="shared" si="234"/>
        <v>41863.584120370375</v>
      </c>
    </row>
    <row r="2928" spans="1:19" ht="117" x14ac:dyDescent="0.4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26">
        <f t="shared" si="231"/>
        <v>125</v>
      </c>
      <c r="O2928" s="3">
        <f t="shared" si="235"/>
        <v>75</v>
      </c>
      <c r="P2928" s="3" t="s">
        <v>8305</v>
      </c>
      <c r="Q2928" s="3" t="str">
        <f t="shared" si="232"/>
        <v>theater</v>
      </c>
      <c r="R2928" s="3" t="str">
        <f t="shared" si="233"/>
        <v>musical</v>
      </c>
      <c r="S2928" s="24">
        <f t="shared" si="234"/>
        <v>42044.765960648147</v>
      </c>
    </row>
    <row r="2929" spans="1:19" ht="117" x14ac:dyDescent="0.4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26">
        <f t="shared" si="231"/>
        <v>130.83333333333334</v>
      </c>
      <c r="O2929" s="3">
        <f t="shared" si="235"/>
        <v>112.14285714285714</v>
      </c>
      <c r="P2929" s="3" t="s">
        <v>8305</v>
      </c>
      <c r="Q2929" s="3" t="str">
        <f t="shared" si="232"/>
        <v>theater</v>
      </c>
      <c r="R2929" s="3" t="str">
        <f t="shared" si="233"/>
        <v>musical</v>
      </c>
      <c r="S2929" s="24">
        <f t="shared" si="234"/>
        <v>41806.669317129628</v>
      </c>
    </row>
    <row r="2930" spans="1:19" ht="70.2" x14ac:dyDescent="0.4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26">
        <f t="shared" si="231"/>
        <v>100</v>
      </c>
      <c r="O2930" s="3">
        <f t="shared" si="235"/>
        <v>41.666666666666664</v>
      </c>
      <c r="P2930" s="3" t="s">
        <v>8305</v>
      </c>
      <c r="Q2930" s="3" t="str">
        <f t="shared" si="232"/>
        <v>theater</v>
      </c>
      <c r="R2930" s="3" t="str">
        <f t="shared" si="233"/>
        <v>musical</v>
      </c>
      <c r="S2930" s="24">
        <f t="shared" si="234"/>
        <v>42403.998217592598</v>
      </c>
    </row>
    <row r="2931" spans="1:19" ht="117" x14ac:dyDescent="0.4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26">
        <f t="shared" si="231"/>
        <v>102.06937499999999</v>
      </c>
      <c r="O2931" s="3">
        <f t="shared" si="235"/>
        <v>255.17343750000001</v>
      </c>
      <c r="P2931" s="3" t="s">
        <v>8305</v>
      </c>
      <c r="Q2931" s="3" t="str">
        <f t="shared" si="232"/>
        <v>theater</v>
      </c>
      <c r="R2931" s="3" t="str">
        <f t="shared" si="233"/>
        <v>musical</v>
      </c>
      <c r="S2931" s="24">
        <f t="shared" si="234"/>
        <v>41754.564328703702</v>
      </c>
    </row>
    <row r="2932" spans="1:19" ht="117" x14ac:dyDescent="0.4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26">
        <f t="shared" si="231"/>
        <v>100.92000000000002</v>
      </c>
      <c r="O2932" s="3">
        <f t="shared" si="235"/>
        <v>162.7741935483871</v>
      </c>
      <c r="P2932" s="3" t="s">
        <v>8305</v>
      </c>
      <c r="Q2932" s="3" t="str">
        <f t="shared" si="232"/>
        <v>theater</v>
      </c>
      <c r="R2932" s="3" t="str">
        <f t="shared" si="233"/>
        <v>musical</v>
      </c>
      <c r="S2932" s="24">
        <f t="shared" si="234"/>
        <v>42101.584074074075</v>
      </c>
    </row>
    <row r="2933" spans="1:19" ht="140.4" x14ac:dyDescent="0.4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26">
        <f t="shared" si="231"/>
        <v>106</v>
      </c>
      <c r="O2933" s="3">
        <f t="shared" si="235"/>
        <v>88.333333333333329</v>
      </c>
      <c r="P2933" s="3" t="s">
        <v>8305</v>
      </c>
      <c r="Q2933" s="3" t="str">
        <f t="shared" si="232"/>
        <v>theater</v>
      </c>
      <c r="R2933" s="3" t="str">
        <f t="shared" si="233"/>
        <v>musical</v>
      </c>
      <c r="S2933" s="24">
        <f t="shared" si="234"/>
        <v>41872.291238425925</v>
      </c>
    </row>
    <row r="2934" spans="1:19" ht="117" x14ac:dyDescent="0.4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26">
        <f t="shared" si="231"/>
        <v>105.0967741935484</v>
      </c>
      <c r="O2934" s="3">
        <f t="shared" si="235"/>
        <v>85.736842105263165</v>
      </c>
      <c r="P2934" s="3" t="s">
        <v>8305</v>
      </c>
      <c r="Q2934" s="3" t="str">
        <f t="shared" si="232"/>
        <v>theater</v>
      </c>
      <c r="R2934" s="3" t="str">
        <f t="shared" si="233"/>
        <v>musical</v>
      </c>
      <c r="S2934" s="24">
        <f t="shared" si="234"/>
        <v>42025.164780092593</v>
      </c>
    </row>
    <row r="2935" spans="1:19" ht="117" x14ac:dyDescent="0.4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26">
        <f t="shared" si="231"/>
        <v>102.76</v>
      </c>
      <c r="O2935" s="3">
        <f t="shared" si="235"/>
        <v>47.574074074074076</v>
      </c>
      <c r="P2935" s="3" t="s">
        <v>8305</v>
      </c>
      <c r="Q2935" s="3" t="str">
        <f t="shared" si="232"/>
        <v>theater</v>
      </c>
      <c r="R2935" s="3" t="str">
        <f t="shared" si="233"/>
        <v>musical</v>
      </c>
      <c r="S2935" s="24">
        <f t="shared" si="234"/>
        <v>42495.956631944442</v>
      </c>
    </row>
    <row r="2936" spans="1:19" ht="93.6" x14ac:dyDescent="0.4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26">
        <f t="shared" si="231"/>
        <v>108</v>
      </c>
      <c r="O2936" s="3">
        <f t="shared" si="235"/>
        <v>72.972972972972968</v>
      </c>
      <c r="P2936" s="3" t="s">
        <v>8305</v>
      </c>
      <c r="Q2936" s="3" t="str">
        <f t="shared" si="232"/>
        <v>theater</v>
      </c>
      <c r="R2936" s="3" t="str">
        <f t="shared" si="233"/>
        <v>musical</v>
      </c>
      <c r="S2936" s="24">
        <f t="shared" si="234"/>
        <v>41775.636157407411</v>
      </c>
    </row>
    <row r="2937" spans="1:19" ht="117" x14ac:dyDescent="0.4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26">
        <f t="shared" si="231"/>
        <v>100.88571428571429</v>
      </c>
      <c r="O2937" s="3">
        <f t="shared" si="235"/>
        <v>90.538461538461533</v>
      </c>
      <c r="P2937" s="3" t="s">
        <v>8305</v>
      </c>
      <c r="Q2937" s="3" t="str">
        <f t="shared" si="232"/>
        <v>theater</v>
      </c>
      <c r="R2937" s="3" t="str">
        <f t="shared" si="233"/>
        <v>musical</v>
      </c>
      <c r="S2937" s="24">
        <f t="shared" si="234"/>
        <v>42553.583425925928</v>
      </c>
    </row>
    <row r="2938" spans="1:19" ht="117" x14ac:dyDescent="0.4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26">
        <f t="shared" si="231"/>
        <v>128</v>
      </c>
      <c r="O2938" s="3">
        <f t="shared" si="235"/>
        <v>37.647058823529413</v>
      </c>
      <c r="P2938" s="3" t="s">
        <v>8305</v>
      </c>
      <c r="Q2938" s="3" t="str">
        <f t="shared" si="232"/>
        <v>theater</v>
      </c>
      <c r="R2938" s="3" t="str">
        <f t="shared" si="233"/>
        <v>musical</v>
      </c>
      <c r="S2938" s="24">
        <f t="shared" si="234"/>
        <v>41912.650729166664</v>
      </c>
    </row>
    <row r="2939" spans="1:19" ht="70.2" x14ac:dyDescent="0.4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26">
        <f t="shared" si="231"/>
        <v>133.33333333333331</v>
      </c>
      <c r="O2939" s="3">
        <f t="shared" si="235"/>
        <v>36.363636363636367</v>
      </c>
      <c r="P2939" s="3" t="s">
        <v>8305</v>
      </c>
      <c r="Q2939" s="3" t="str">
        <f t="shared" si="232"/>
        <v>theater</v>
      </c>
      <c r="R2939" s="3" t="str">
        <f t="shared" si="233"/>
        <v>musical</v>
      </c>
      <c r="S2939" s="24">
        <f t="shared" si="234"/>
        <v>41803.457326388889</v>
      </c>
    </row>
    <row r="2940" spans="1:19" ht="117" x14ac:dyDescent="0.4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26">
        <f t="shared" si="231"/>
        <v>101.375</v>
      </c>
      <c r="O2940" s="3">
        <f t="shared" si="235"/>
        <v>126.71875</v>
      </c>
      <c r="P2940" s="3" t="s">
        <v>8305</v>
      </c>
      <c r="Q2940" s="3" t="str">
        <f t="shared" si="232"/>
        <v>theater</v>
      </c>
      <c r="R2940" s="3" t="str">
        <f t="shared" si="233"/>
        <v>musical</v>
      </c>
      <c r="S2940" s="24">
        <f t="shared" si="234"/>
        <v>42004.703865740739</v>
      </c>
    </row>
    <row r="2941" spans="1:19" ht="140.4" x14ac:dyDescent="0.4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26">
        <f t="shared" si="231"/>
        <v>102.875</v>
      </c>
      <c r="O2941" s="3">
        <f t="shared" si="235"/>
        <v>329.2</v>
      </c>
      <c r="P2941" s="3" t="s">
        <v>8305</v>
      </c>
      <c r="Q2941" s="3" t="str">
        <f t="shared" si="232"/>
        <v>theater</v>
      </c>
      <c r="R2941" s="3" t="str">
        <f t="shared" si="233"/>
        <v>musical</v>
      </c>
      <c r="S2941" s="24">
        <f t="shared" si="234"/>
        <v>41845.809166666666</v>
      </c>
    </row>
    <row r="2942" spans="1:19" ht="117" x14ac:dyDescent="0.4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26">
        <f t="shared" si="231"/>
        <v>107.24000000000001</v>
      </c>
      <c r="O2942" s="3">
        <f t="shared" si="235"/>
        <v>81.242424242424249</v>
      </c>
      <c r="P2942" s="3" t="s">
        <v>8305</v>
      </c>
      <c r="Q2942" s="3" t="str">
        <f t="shared" si="232"/>
        <v>theater</v>
      </c>
      <c r="R2942" s="3" t="str">
        <f t="shared" si="233"/>
        <v>musical</v>
      </c>
      <c r="S2942" s="24">
        <f t="shared" si="234"/>
        <v>41982.773356481484</v>
      </c>
    </row>
    <row r="2943" spans="1:19" ht="140.4" x14ac:dyDescent="0.4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26">
        <f t="shared" si="231"/>
        <v>4.0000000000000001E-3</v>
      </c>
      <c r="P2943" s="3" t="s">
        <v>8303</v>
      </c>
      <c r="Q2943" s="3" t="str">
        <f t="shared" si="232"/>
        <v>theater</v>
      </c>
      <c r="R2943" s="3" t="str">
        <f t="shared" si="233"/>
        <v>spaces</v>
      </c>
      <c r="S2943" s="24">
        <f t="shared" si="234"/>
        <v>42034.960127314815</v>
      </c>
    </row>
    <row r="2944" spans="1:19" ht="140.4" x14ac:dyDescent="0.4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26">
        <f t="shared" si="231"/>
        <v>20.424999999999997</v>
      </c>
      <c r="P2944" s="3" t="s">
        <v>8303</v>
      </c>
      <c r="Q2944" s="3" t="str">
        <f t="shared" si="232"/>
        <v>theater</v>
      </c>
      <c r="R2944" s="3" t="str">
        <f t="shared" si="233"/>
        <v>spaces</v>
      </c>
      <c r="S2944" s="24">
        <f t="shared" si="234"/>
        <v>42334.803923611107</v>
      </c>
    </row>
    <row r="2945" spans="1:19" ht="117" x14ac:dyDescent="0.4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26">
        <f t="shared" si="231"/>
        <v>0</v>
      </c>
      <c r="P2945" s="3" t="s">
        <v>8303</v>
      </c>
      <c r="Q2945" s="3" t="str">
        <f t="shared" si="232"/>
        <v>theater</v>
      </c>
      <c r="R2945" s="3" t="str">
        <f t="shared" si="233"/>
        <v>spaces</v>
      </c>
      <c r="S2945" s="24">
        <f t="shared" si="234"/>
        <v>42077.129398148143</v>
      </c>
    </row>
    <row r="2946" spans="1:19" ht="93.6" x14ac:dyDescent="0.4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26">
        <f t="shared" ref="N2946:N3009" si="236">E2946/D2946*100</f>
        <v>1</v>
      </c>
      <c r="P2946" s="3" t="s">
        <v>8303</v>
      </c>
      <c r="Q2946" s="3" t="str">
        <f t="shared" si="232"/>
        <v>theater</v>
      </c>
      <c r="R2946" s="3" t="str">
        <f t="shared" si="233"/>
        <v>spaces</v>
      </c>
      <c r="S2946" s="24">
        <f t="shared" si="234"/>
        <v>42132.9143287037</v>
      </c>
    </row>
    <row r="2947" spans="1:19" ht="117" x14ac:dyDescent="0.4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26">
        <f t="shared" si="236"/>
        <v>0</v>
      </c>
      <c r="P2947" s="3" t="s">
        <v>8303</v>
      </c>
      <c r="Q2947" s="3" t="str">
        <f t="shared" ref="Q2947:Q3010" si="237">LEFT(P:P,SEARCH("/",P:P,1)-1)</f>
        <v>theater</v>
      </c>
      <c r="R2947" s="3" t="str">
        <f t="shared" ref="R2947:R3010" si="238">RIGHT(P:P, LEN(P:P) - FIND("/", P:P))</f>
        <v>spaces</v>
      </c>
      <c r="S2947" s="24">
        <f t="shared" ref="S2947:S3010" si="239">(J2947/86400) +25569</f>
        <v>42118.139583333337</v>
      </c>
    </row>
    <row r="2948" spans="1:19" ht="117" x14ac:dyDescent="0.4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26">
        <f t="shared" si="236"/>
        <v>0.1</v>
      </c>
      <c r="P2948" s="3" t="s">
        <v>8303</v>
      </c>
      <c r="Q2948" s="3" t="str">
        <f t="shared" si="237"/>
        <v>theater</v>
      </c>
      <c r="R2948" s="3" t="str">
        <f t="shared" si="238"/>
        <v>spaces</v>
      </c>
      <c r="S2948" s="24">
        <f t="shared" si="239"/>
        <v>42567.531157407408</v>
      </c>
    </row>
    <row r="2949" spans="1:19" ht="117" x14ac:dyDescent="0.4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26">
        <f t="shared" si="236"/>
        <v>4.2880000000000003</v>
      </c>
      <c r="P2949" s="3" t="s">
        <v>8303</v>
      </c>
      <c r="Q2949" s="3" t="str">
        <f t="shared" si="237"/>
        <v>theater</v>
      </c>
      <c r="R2949" s="3" t="str">
        <f t="shared" si="238"/>
        <v>spaces</v>
      </c>
      <c r="S2949" s="24">
        <f t="shared" si="239"/>
        <v>42649.562118055561</v>
      </c>
    </row>
    <row r="2950" spans="1:19" ht="140.4" x14ac:dyDescent="0.4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26">
        <f t="shared" si="236"/>
        <v>4.8000000000000004E-3</v>
      </c>
      <c r="P2950" s="3" t="s">
        <v>8303</v>
      </c>
      <c r="Q2950" s="3" t="str">
        <f t="shared" si="237"/>
        <v>theater</v>
      </c>
      <c r="R2950" s="3" t="str">
        <f t="shared" si="238"/>
        <v>spaces</v>
      </c>
      <c r="S2950" s="24">
        <f t="shared" si="239"/>
        <v>42097.649224537032</v>
      </c>
    </row>
    <row r="2951" spans="1:19" ht="117" x14ac:dyDescent="0.4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26">
        <f t="shared" si="236"/>
        <v>2.5</v>
      </c>
      <c r="P2951" s="3" t="s">
        <v>8303</v>
      </c>
      <c r="Q2951" s="3" t="str">
        <f t="shared" si="237"/>
        <v>theater</v>
      </c>
      <c r="R2951" s="3" t="str">
        <f t="shared" si="238"/>
        <v>spaces</v>
      </c>
      <c r="S2951" s="24">
        <f t="shared" si="239"/>
        <v>42297.823113425926</v>
      </c>
    </row>
    <row r="2952" spans="1:19" ht="140.4" x14ac:dyDescent="0.4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26">
        <f t="shared" si="236"/>
        <v>0</v>
      </c>
      <c r="P2952" s="3" t="s">
        <v>8303</v>
      </c>
      <c r="Q2952" s="3" t="str">
        <f t="shared" si="237"/>
        <v>theater</v>
      </c>
      <c r="R2952" s="3" t="str">
        <f t="shared" si="238"/>
        <v>spaces</v>
      </c>
      <c r="S2952" s="24">
        <f t="shared" si="239"/>
        <v>42362.36518518519</v>
      </c>
    </row>
    <row r="2953" spans="1:19" ht="117" x14ac:dyDescent="0.4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26">
        <f t="shared" si="236"/>
        <v>2.1919999999999997</v>
      </c>
      <c r="P2953" s="3" t="s">
        <v>8303</v>
      </c>
      <c r="Q2953" s="3" t="str">
        <f t="shared" si="237"/>
        <v>theater</v>
      </c>
      <c r="R2953" s="3" t="str">
        <f t="shared" si="238"/>
        <v>spaces</v>
      </c>
      <c r="S2953" s="24">
        <f t="shared" si="239"/>
        <v>41872.802928240737</v>
      </c>
    </row>
    <row r="2954" spans="1:19" ht="140.4" x14ac:dyDescent="0.4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26">
        <f t="shared" si="236"/>
        <v>8.0250000000000004</v>
      </c>
      <c r="P2954" s="3" t="s">
        <v>8303</v>
      </c>
      <c r="Q2954" s="3" t="str">
        <f t="shared" si="237"/>
        <v>theater</v>
      </c>
      <c r="R2954" s="3" t="str">
        <f t="shared" si="238"/>
        <v>spaces</v>
      </c>
      <c r="S2954" s="24">
        <f t="shared" si="239"/>
        <v>42628.690266203703</v>
      </c>
    </row>
    <row r="2955" spans="1:19" ht="117" x14ac:dyDescent="0.4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26">
        <f t="shared" si="236"/>
        <v>0.15125</v>
      </c>
      <c r="P2955" s="3" t="s">
        <v>8303</v>
      </c>
      <c r="Q2955" s="3" t="str">
        <f t="shared" si="237"/>
        <v>theater</v>
      </c>
      <c r="R2955" s="3" t="str">
        <f t="shared" si="238"/>
        <v>spaces</v>
      </c>
      <c r="S2955" s="24">
        <f t="shared" si="239"/>
        <v>42255.791909722218</v>
      </c>
    </row>
    <row r="2956" spans="1:19" ht="117" x14ac:dyDescent="0.4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26">
        <f t="shared" si="236"/>
        <v>0</v>
      </c>
      <c r="P2956" s="3" t="s">
        <v>8303</v>
      </c>
      <c r="Q2956" s="3" t="str">
        <f t="shared" si="237"/>
        <v>theater</v>
      </c>
      <c r="R2956" s="3" t="str">
        <f t="shared" si="238"/>
        <v>spaces</v>
      </c>
      <c r="S2956" s="24">
        <f t="shared" si="239"/>
        <v>42790.583368055552</v>
      </c>
    </row>
    <row r="2957" spans="1:19" ht="93.6" x14ac:dyDescent="0.4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26">
        <f t="shared" si="236"/>
        <v>59.583333333333336</v>
      </c>
      <c r="P2957" s="3" t="s">
        <v>8303</v>
      </c>
      <c r="Q2957" s="3" t="str">
        <f t="shared" si="237"/>
        <v>theater</v>
      </c>
      <c r="R2957" s="3" t="str">
        <f t="shared" si="238"/>
        <v>spaces</v>
      </c>
      <c r="S2957" s="24">
        <f t="shared" si="239"/>
        <v>42141.741307870368</v>
      </c>
    </row>
    <row r="2958" spans="1:19" ht="140.4" x14ac:dyDescent="0.4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26">
        <f t="shared" si="236"/>
        <v>16.734177215189874</v>
      </c>
      <c r="P2958" s="3" t="s">
        <v>8303</v>
      </c>
      <c r="Q2958" s="3" t="str">
        <f t="shared" si="237"/>
        <v>theater</v>
      </c>
      <c r="R2958" s="3" t="str">
        <f t="shared" si="238"/>
        <v>spaces</v>
      </c>
      <c r="S2958" s="24">
        <f t="shared" si="239"/>
        <v>42464.958912037036</v>
      </c>
    </row>
    <row r="2959" spans="1:19" ht="117" x14ac:dyDescent="0.4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26">
        <f t="shared" si="236"/>
        <v>1.8666666666666669</v>
      </c>
      <c r="P2959" s="3" t="s">
        <v>8303</v>
      </c>
      <c r="Q2959" s="3" t="str">
        <f t="shared" si="237"/>
        <v>theater</v>
      </c>
      <c r="R2959" s="3" t="str">
        <f t="shared" si="238"/>
        <v>spaces</v>
      </c>
      <c r="S2959" s="24">
        <f t="shared" si="239"/>
        <v>42031.011249999996</v>
      </c>
    </row>
    <row r="2960" spans="1:19" ht="117" x14ac:dyDescent="0.4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26">
        <f t="shared" si="236"/>
        <v>0</v>
      </c>
      <c r="P2960" s="3" t="s">
        <v>8303</v>
      </c>
      <c r="Q2960" s="3" t="str">
        <f t="shared" si="237"/>
        <v>theater</v>
      </c>
      <c r="R2960" s="3" t="str">
        <f t="shared" si="238"/>
        <v>spaces</v>
      </c>
      <c r="S2960" s="24">
        <f t="shared" si="239"/>
        <v>42438.779131944444</v>
      </c>
    </row>
    <row r="2961" spans="1:19" ht="117" x14ac:dyDescent="0.4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26">
        <f t="shared" si="236"/>
        <v>0</v>
      </c>
      <c r="P2961" s="3" t="s">
        <v>8303</v>
      </c>
      <c r="Q2961" s="3" t="str">
        <f t="shared" si="237"/>
        <v>theater</v>
      </c>
      <c r="R2961" s="3" t="str">
        <f t="shared" si="238"/>
        <v>spaces</v>
      </c>
      <c r="S2961" s="24">
        <f t="shared" si="239"/>
        <v>42498.008391203708</v>
      </c>
    </row>
    <row r="2962" spans="1:19" ht="117" x14ac:dyDescent="0.4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26">
        <f t="shared" si="236"/>
        <v>0</v>
      </c>
      <c r="P2962" s="3" t="s">
        <v>8303</v>
      </c>
      <c r="Q2962" s="3" t="str">
        <f t="shared" si="237"/>
        <v>theater</v>
      </c>
      <c r="R2962" s="3" t="str">
        <f t="shared" si="238"/>
        <v>spaces</v>
      </c>
      <c r="S2962" s="24">
        <f t="shared" si="239"/>
        <v>41863.757210648146</v>
      </c>
    </row>
    <row r="2963" spans="1:19" ht="117" x14ac:dyDescent="0.4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26">
        <f t="shared" si="236"/>
        <v>109.62</v>
      </c>
      <c r="O2963" s="3">
        <f t="shared" ref="O2963:O2994" si="240">E2963/L2963</f>
        <v>50.75</v>
      </c>
      <c r="P2963" s="3" t="s">
        <v>8271</v>
      </c>
      <c r="Q2963" s="3" t="str">
        <f t="shared" si="237"/>
        <v>theater</v>
      </c>
      <c r="R2963" s="3" t="str">
        <f t="shared" si="238"/>
        <v>plays</v>
      </c>
      <c r="S2963" s="24">
        <f t="shared" si="239"/>
        <v>42061.212488425925</v>
      </c>
    </row>
    <row r="2964" spans="1:19" ht="117" x14ac:dyDescent="0.4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26">
        <f t="shared" si="236"/>
        <v>121.8</v>
      </c>
      <c r="O2964" s="3">
        <f t="shared" si="240"/>
        <v>60.9</v>
      </c>
      <c r="P2964" s="3" t="s">
        <v>8271</v>
      </c>
      <c r="Q2964" s="3" t="str">
        <f t="shared" si="237"/>
        <v>theater</v>
      </c>
      <c r="R2964" s="3" t="str">
        <f t="shared" si="238"/>
        <v>plays</v>
      </c>
      <c r="S2964" s="24">
        <f t="shared" si="239"/>
        <v>42036.24428240741</v>
      </c>
    </row>
    <row r="2965" spans="1:19" ht="117" x14ac:dyDescent="0.4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26">
        <f t="shared" si="236"/>
        <v>106.85</v>
      </c>
      <c r="O2965" s="3">
        <f t="shared" si="240"/>
        <v>109.03061224489795</v>
      </c>
      <c r="P2965" s="3" t="s">
        <v>8271</v>
      </c>
      <c r="Q2965" s="3" t="str">
        <f t="shared" si="237"/>
        <v>theater</v>
      </c>
      <c r="R2965" s="3" t="str">
        <f t="shared" si="238"/>
        <v>plays</v>
      </c>
      <c r="S2965" s="24">
        <f t="shared" si="239"/>
        <v>42157.470185185186</v>
      </c>
    </row>
    <row r="2966" spans="1:19" ht="117" x14ac:dyDescent="0.4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26">
        <f t="shared" si="236"/>
        <v>100.71379999999999</v>
      </c>
      <c r="O2966" s="3">
        <f t="shared" si="240"/>
        <v>25.692295918367346</v>
      </c>
      <c r="P2966" s="3" t="s">
        <v>8271</v>
      </c>
      <c r="Q2966" s="3" t="str">
        <f t="shared" si="237"/>
        <v>theater</v>
      </c>
      <c r="R2966" s="3" t="str">
        <f t="shared" si="238"/>
        <v>plays</v>
      </c>
      <c r="S2966" s="24">
        <f t="shared" si="239"/>
        <v>41827.909942129627</v>
      </c>
    </row>
    <row r="2967" spans="1:19" ht="140.4" x14ac:dyDescent="0.4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26">
        <f t="shared" si="236"/>
        <v>109.00000000000001</v>
      </c>
      <c r="O2967" s="3">
        <f t="shared" si="240"/>
        <v>41.92307692307692</v>
      </c>
      <c r="P2967" s="3" t="s">
        <v>8271</v>
      </c>
      <c r="Q2967" s="3" t="str">
        <f t="shared" si="237"/>
        <v>theater</v>
      </c>
      <c r="R2967" s="3" t="str">
        <f t="shared" si="238"/>
        <v>plays</v>
      </c>
      <c r="S2967" s="24">
        <f t="shared" si="239"/>
        <v>42162.729548611111</v>
      </c>
    </row>
    <row r="2968" spans="1:19" ht="117" x14ac:dyDescent="0.4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26">
        <f t="shared" si="236"/>
        <v>113.63000000000001</v>
      </c>
      <c r="O2968" s="3">
        <f t="shared" si="240"/>
        <v>88.7734375</v>
      </c>
      <c r="P2968" s="3" t="s">
        <v>8271</v>
      </c>
      <c r="Q2968" s="3" t="str">
        <f t="shared" si="237"/>
        <v>theater</v>
      </c>
      <c r="R2968" s="3" t="str">
        <f t="shared" si="238"/>
        <v>plays</v>
      </c>
      <c r="S2968" s="24">
        <f t="shared" si="239"/>
        <v>42233.738564814819</v>
      </c>
    </row>
    <row r="2969" spans="1:19" ht="93.6" x14ac:dyDescent="0.4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26">
        <f t="shared" si="236"/>
        <v>113.92</v>
      </c>
      <c r="O2969" s="3">
        <f t="shared" si="240"/>
        <v>80.225352112676063</v>
      </c>
      <c r="P2969" s="3" t="s">
        <v>8271</v>
      </c>
      <c r="Q2969" s="3" t="str">
        <f t="shared" si="237"/>
        <v>theater</v>
      </c>
      <c r="R2969" s="3" t="str">
        <f t="shared" si="238"/>
        <v>plays</v>
      </c>
      <c r="S2969" s="24">
        <f t="shared" si="239"/>
        <v>42042.197824074072</v>
      </c>
    </row>
    <row r="2970" spans="1:19" ht="70.2" x14ac:dyDescent="0.4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26">
        <f t="shared" si="236"/>
        <v>106</v>
      </c>
      <c r="O2970" s="3">
        <f t="shared" si="240"/>
        <v>78.936170212765958</v>
      </c>
      <c r="P2970" s="3" t="s">
        <v>8271</v>
      </c>
      <c r="Q2970" s="3" t="str">
        <f t="shared" si="237"/>
        <v>theater</v>
      </c>
      <c r="R2970" s="3" t="str">
        <f t="shared" si="238"/>
        <v>plays</v>
      </c>
      <c r="S2970" s="24">
        <f t="shared" si="239"/>
        <v>42585.523842592593</v>
      </c>
    </row>
    <row r="2971" spans="1:19" ht="117" x14ac:dyDescent="0.4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26">
        <f t="shared" si="236"/>
        <v>162.5</v>
      </c>
      <c r="O2971" s="3">
        <f t="shared" si="240"/>
        <v>95.588235294117652</v>
      </c>
      <c r="P2971" s="3" t="s">
        <v>8271</v>
      </c>
      <c r="Q2971" s="3" t="str">
        <f t="shared" si="237"/>
        <v>theater</v>
      </c>
      <c r="R2971" s="3" t="str">
        <f t="shared" si="238"/>
        <v>plays</v>
      </c>
      <c r="S2971" s="24">
        <f t="shared" si="239"/>
        <v>42097.786493055552</v>
      </c>
    </row>
    <row r="2972" spans="1:19" ht="117" x14ac:dyDescent="0.4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26">
        <f t="shared" si="236"/>
        <v>106</v>
      </c>
      <c r="O2972" s="3">
        <f t="shared" si="240"/>
        <v>69.890109890109883</v>
      </c>
      <c r="P2972" s="3" t="s">
        <v>8271</v>
      </c>
      <c r="Q2972" s="3" t="str">
        <f t="shared" si="237"/>
        <v>theater</v>
      </c>
      <c r="R2972" s="3" t="str">
        <f t="shared" si="238"/>
        <v>plays</v>
      </c>
      <c r="S2972" s="24">
        <f t="shared" si="239"/>
        <v>41808.669571759259</v>
      </c>
    </row>
    <row r="2973" spans="1:19" ht="117" x14ac:dyDescent="0.4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26">
        <f t="shared" si="236"/>
        <v>100.15624999999999</v>
      </c>
      <c r="O2973" s="3">
        <f t="shared" si="240"/>
        <v>74.534883720930239</v>
      </c>
      <c r="P2973" s="3" t="s">
        <v>8271</v>
      </c>
      <c r="Q2973" s="3" t="str">
        <f t="shared" si="237"/>
        <v>theater</v>
      </c>
      <c r="R2973" s="3" t="str">
        <f t="shared" si="238"/>
        <v>plays</v>
      </c>
      <c r="S2973" s="24">
        <f t="shared" si="239"/>
        <v>41852.658310185187</v>
      </c>
    </row>
    <row r="2974" spans="1:19" ht="70.2" x14ac:dyDescent="0.4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26">
        <f t="shared" si="236"/>
        <v>105.35000000000001</v>
      </c>
      <c r="O2974" s="3">
        <f t="shared" si="240"/>
        <v>123.94117647058823</v>
      </c>
      <c r="P2974" s="3" t="s">
        <v>8271</v>
      </c>
      <c r="Q2974" s="3" t="str">
        <f t="shared" si="237"/>
        <v>theater</v>
      </c>
      <c r="R2974" s="3" t="str">
        <f t="shared" si="238"/>
        <v>plays</v>
      </c>
      <c r="S2974" s="24">
        <f t="shared" si="239"/>
        <v>42694.110185185185</v>
      </c>
    </row>
    <row r="2975" spans="1:19" ht="117" x14ac:dyDescent="0.4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26">
        <f t="shared" si="236"/>
        <v>174.8</v>
      </c>
      <c r="O2975" s="3">
        <f t="shared" si="240"/>
        <v>264.84848484848487</v>
      </c>
      <c r="P2975" s="3" t="s">
        <v>8271</v>
      </c>
      <c r="Q2975" s="3" t="str">
        <f t="shared" si="237"/>
        <v>theater</v>
      </c>
      <c r="R2975" s="3" t="str">
        <f t="shared" si="238"/>
        <v>plays</v>
      </c>
      <c r="S2975" s="24">
        <f t="shared" si="239"/>
        <v>42341.818379629629</v>
      </c>
    </row>
    <row r="2976" spans="1:19" ht="140.4" x14ac:dyDescent="0.4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26">
        <f t="shared" si="236"/>
        <v>102</v>
      </c>
      <c r="O2976" s="3">
        <f t="shared" si="240"/>
        <v>58.620689655172413</v>
      </c>
      <c r="P2976" s="3" t="s">
        <v>8271</v>
      </c>
      <c r="Q2976" s="3" t="str">
        <f t="shared" si="237"/>
        <v>theater</v>
      </c>
      <c r="R2976" s="3" t="str">
        <f t="shared" si="238"/>
        <v>plays</v>
      </c>
      <c r="S2976" s="24">
        <f t="shared" si="239"/>
        <v>41880.061006944445</v>
      </c>
    </row>
    <row r="2977" spans="1:19" ht="140.4" x14ac:dyDescent="0.4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26">
        <f t="shared" si="236"/>
        <v>100.125</v>
      </c>
      <c r="O2977" s="3">
        <f t="shared" si="240"/>
        <v>70.884955752212392</v>
      </c>
      <c r="P2977" s="3" t="s">
        <v>8271</v>
      </c>
      <c r="Q2977" s="3" t="str">
        <f t="shared" si="237"/>
        <v>theater</v>
      </c>
      <c r="R2977" s="3" t="str">
        <f t="shared" si="238"/>
        <v>plays</v>
      </c>
      <c r="S2977" s="24">
        <f t="shared" si="239"/>
        <v>41941.683865740742</v>
      </c>
    </row>
    <row r="2978" spans="1:19" ht="93.6" x14ac:dyDescent="0.4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26">
        <f t="shared" si="236"/>
        <v>171.42857142857142</v>
      </c>
      <c r="O2978" s="3">
        <f t="shared" si="240"/>
        <v>8.5714285714285712</v>
      </c>
      <c r="P2978" s="3" t="s">
        <v>8271</v>
      </c>
      <c r="Q2978" s="3" t="str">
        <f t="shared" si="237"/>
        <v>theater</v>
      </c>
      <c r="R2978" s="3" t="str">
        <f t="shared" si="238"/>
        <v>plays</v>
      </c>
      <c r="S2978" s="24">
        <f t="shared" si="239"/>
        <v>42425.730671296296</v>
      </c>
    </row>
    <row r="2979" spans="1:19" ht="140.4" x14ac:dyDescent="0.4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26">
        <f t="shared" si="236"/>
        <v>113.56666666666666</v>
      </c>
      <c r="O2979" s="3">
        <f t="shared" si="240"/>
        <v>113.56666666666666</v>
      </c>
      <c r="P2979" s="3" t="s">
        <v>8271</v>
      </c>
      <c r="Q2979" s="3" t="str">
        <f t="shared" si="237"/>
        <v>theater</v>
      </c>
      <c r="R2979" s="3" t="str">
        <f t="shared" si="238"/>
        <v>plays</v>
      </c>
      <c r="S2979" s="24">
        <f t="shared" si="239"/>
        <v>42026.88118055556</v>
      </c>
    </row>
    <row r="2980" spans="1:19" ht="117" x14ac:dyDescent="0.4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26">
        <f t="shared" si="236"/>
        <v>129.46666666666667</v>
      </c>
      <c r="O2980" s="3">
        <f t="shared" si="240"/>
        <v>60.6875</v>
      </c>
      <c r="P2980" s="3" t="s">
        <v>8271</v>
      </c>
      <c r="Q2980" s="3" t="str">
        <f t="shared" si="237"/>
        <v>theater</v>
      </c>
      <c r="R2980" s="3" t="str">
        <f t="shared" si="238"/>
        <v>plays</v>
      </c>
      <c r="S2980" s="24">
        <f t="shared" si="239"/>
        <v>41922.640590277777</v>
      </c>
    </row>
    <row r="2981" spans="1:19" ht="140.4" x14ac:dyDescent="0.4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26">
        <f t="shared" si="236"/>
        <v>101.4</v>
      </c>
      <c r="O2981" s="3">
        <f t="shared" si="240"/>
        <v>110.21739130434783</v>
      </c>
      <c r="P2981" s="3" t="s">
        <v>8271</v>
      </c>
      <c r="Q2981" s="3" t="str">
        <f t="shared" si="237"/>
        <v>theater</v>
      </c>
      <c r="R2981" s="3" t="str">
        <f t="shared" si="238"/>
        <v>plays</v>
      </c>
      <c r="S2981" s="24">
        <f t="shared" si="239"/>
        <v>41993.824340277773</v>
      </c>
    </row>
    <row r="2982" spans="1:19" ht="93.6" x14ac:dyDescent="0.4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26">
        <f t="shared" si="236"/>
        <v>109.16666666666666</v>
      </c>
      <c r="O2982" s="3">
        <f t="shared" si="240"/>
        <v>136.45833333333334</v>
      </c>
      <c r="P2982" s="3" t="s">
        <v>8271</v>
      </c>
      <c r="Q2982" s="3" t="str">
        <f t="shared" si="237"/>
        <v>theater</v>
      </c>
      <c r="R2982" s="3" t="str">
        <f t="shared" si="238"/>
        <v>plays</v>
      </c>
      <c r="S2982" s="24">
        <f t="shared" si="239"/>
        <v>42219.915856481486</v>
      </c>
    </row>
    <row r="2983" spans="1:19" ht="117" x14ac:dyDescent="0.4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26">
        <f t="shared" si="236"/>
        <v>128.92500000000001</v>
      </c>
      <c r="O2983" s="3">
        <f t="shared" si="240"/>
        <v>53.164948453608247</v>
      </c>
      <c r="P2983" s="3" t="s">
        <v>8303</v>
      </c>
      <c r="Q2983" s="3" t="str">
        <f t="shared" si="237"/>
        <v>theater</v>
      </c>
      <c r="R2983" s="3" t="str">
        <f t="shared" si="238"/>
        <v>spaces</v>
      </c>
      <c r="S2983" s="24">
        <f t="shared" si="239"/>
        <v>42225.559675925921</v>
      </c>
    </row>
    <row r="2984" spans="1:19" ht="93.6" x14ac:dyDescent="0.4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26">
        <f t="shared" si="236"/>
        <v>102.06</v>
      </c>
      <c r="O2984" s="3">
        <f t="shared" si="240"/>
        <v>86.491525423728817</v>
      </c>
      <c r="P2984" s="3" t="s">
        <v>8303</v>
      </c>
      <c r="Q2984" s="3" t="str">
        <f t="shared" si="237"/>
        <v>theater</v>
      </c>
      <c r="R2984" s="3" t="str">
        <f t="shared" si="238"/>
        <v>spaces</v>
      </c>
      <c r="S2984" s="24">
        <f t="shared" si="239"/>
        <v>42381.686840277776</v>
      </c>
    </row>
    <row r="2985" spans="1:19" ht="117" x14ac:dyDescent="0.4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26">
        <f t="shared" si="236"/>
        <v>146.53957758620692</v>
      </c>
      <c r="O2985" s="3">
        <f t="shared" si="240"/>
        <v>155.23827397260274</v>
      </c>
      <c r="P2985" s="3" t="s">
        <v>8303</v>
      </c>
      <c r="Q2985" s="3" t="str">
        <f t="shared" si="237"/>
        <v>theater</v>
      </c>
      <c r="R2985" s="3" t="str">
        <f t="shared" si="238"/>
        <v>spaces</v>
      </c>
      <c r="S2985" s="24">
        <f t="shared" si="239"/>
        <v>41894.632361111115</v>
      </c>
    </row>
    <row r="2986" spans="1:19" ht="140.4" x14ac:dyDescent="0.4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26">
        <f t="shared" si="236"/>
        <v>100.352</v>
      </c>
      <c r="O2986" s="3">
        <f t="shared" si="240"/>
        <v>115.08256880733946</v>
      </c>
      <c r="P2986" s="3" t="s">
        <v>8303</v>
      </c>
      <c r="Q2986" s="3" t="str">
        <f t="shared" si="237"/>
        <v>theater</v>
      </c>
      <c r="R2986" s="3" t="str">
        <f t="shared" si="238"/>
        <v>spaces</v>
      </c>
      <c r="S2986" s="24">
        <f t="shared" si="239"/>
        <v>42576.278715277775</v>
      </c>
    </row>
    <row r="2987" spans="1:19" ht="117" x14ac:dyDescent="0.4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26">
        <f t="shared" si="236"/>
        <v>121.64999999999999</v>
      </c>
      <c r="O2987" s="3">
        <f t="shared" si="240"/>
        <v>109.5945945945946</v>
      </c>
      <c r="P2987" s="3" t="s">
        <v>8303</v>
      </c>
      <c r="Q2987" s="3" t="str">
        <f t="shared" si="237"/>
        <v>theater</v>
      </c>
      <c r="R2987" s="3" t="str">
        <f t="shared" si="238"/>
        <v>spaces</v>
      </c>
      <c r="S2987" s="24">
        <f t="shared" si="239"/>
        <v>42654.973703703705</v>
      </c>
    </row>
    <row r="2988" spans="1:19" ht="117" x14ac:dyDescent="0.4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26">
        <f t="shared" si="236"/>
        <v>105.5</v>
      </c>
      <c r="O2988" s="3">
        <f t="shared" si="240"/>
        <v>45.214285714285715</v>
      </c>
      <c r="P2988" s="3" t="s">
        <v>8303</v>
      </c>
      <c r="Q2988" s="3" t="str">
        <f t="shared" si="237"/>
        <v>theater</v>
      </c>
      <c r="R2988" s="3" t="str">
        <f t="shared" si="238"/>
        <v>spaces</v>
      </c>
      <c r="S2988" s="24">
        <f t="shared" si="239"/>
        <v>42431.500069444446</v>
      </c>
    </row>
    <row r="2989" spans="1:19" ht="140.4" x14ac:dyDescent="0.4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26">
        <f t="shared" si="236"/>
        <v>110.4008</v>
      </c>
      <c r="O2989" s="3">
        <f t="shared" si="240"/>
        <v>104.15169811320754</v>
      </c>
      <c r="P2989" s="3" t="s">
        <v>8303</v>
      </c>
      <c r="Q2989" s="3" t="str">
        <f t="shared" si="237"/>
        <v>theater</v>
      </c>
      <c r="R2989" s="3" t="str">
        <f t="shared" si="238"/>
        <v>spaces</v>
      </c>
      <c r="S2989" s="24">
        <f t="shared" si="239"/>
        <v>42627.307303240741</v>
      </c>
    </row>
    <row r="2990" spans="1:19" ht="117" x14ac:dyDescent="0.4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26">
        <f t="shared" si="236"/>
        <v>100</v>
      </c>
      <c r="O2990" s="3">
        <f t="shared" si="240"/>
        <v>35.714285714285715</v>
      </c>
      <c r="P2990" s="3" t="s">
        <v>8303</v>
      </c>
      <c r="Q2990" s="3" t="str">
        <f t="shared" si="237"/>
        <v>theater</v>
      </c>
      <c r="R2990" s="3" t="str">
        <f t="shared" si="238"/>
        <v>spaces</v>
      </c>
      <c r="S2990" s="24">
        <f t="shared" si="239"/>
        <v>42511.36204861111</v>
      </c>
    </row>
    <row r="2991" spans="1:19" ht="46.8" x14ac:dyDescent="0.4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26">
        <f t="shared" si="236"/>
        <v>176.535</v>
      </c>
      <c r="O2991" s="3">
        <f t="shared" si="240"/>
        <v>96.997252747252745</v>
      </c>
      <c r="P2991" s="3" t="s">
        <v>8303</v>
      </c>
      <c r="Q2991" s="3" t="str">
        <f t="shared" si="237"/>
        <v>theater</v>
      </c>
      <c r="R2991" s="3" t="str">
        <f t="shared" si="238"/>
        <v>spaces</v>
      </c>
      <c r="S2991" s="24">
        <f t="shared" si="239"/>
        <v>42337.02039351852</v>
      </c>
    </row>
    <row r="2992" spans="1:19" ht="140.4" x14ac:dyDescent="0.4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26">
        <f t="shared" si="236"/>
        <v>100</v>
      </c>
      <c r="O2992" s="3">
        <f t="shared" si="240"/>
        <v>370.37037037037038</v>
      </c>
      <c r="P2992" s="3" t="s">
        <v>8303</v>
      </c>
      <c r="Q2992" s="3" t="str">
        <f t="shared" si="237"/>
        <v>theater</v>
      </c>
      <c r="R2992" s="3" t="str">
        <f t="shared" si="238"/>
        <v>spaces</v>
      </c>
      <c r="S2992" s="24">
        <f t="shared" si="239"/>
        <v>42341.57430555555</v>
      </c>
    </row>
    <row r="2993" spans="1:19" ht="117" x14ac:dyDescent="0.4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26">
        <f t="shared" si="236"/>
        <v>103.29411764705883</v>
      </c>
      <c r="O2993" s="3">
        <f t="shared" si="240"/>
        <v>94.408602150537632</v>
      </c>
      <c r="P2993" s="3" t="s">
        <v>8303</v>
      </c>
      <c r="Q2993" s="3" t="str">
        <f t="shared" si="237"/>
        <v>theater</v>
      </c>
      <c r="R2993" s="3" t="str">
        <f t="shared" si="238"/>
        <v>spaces</v>
      </c>
      <c r="S2993" s="24">
        <f t="shared" si="239"/>
        <v>42740.837152777778</v>
      </c>
    </row>
    <row r="2994" spans="1:19" ht="117" x14ac:dyDescent="0.4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26">
        <f t="shared" si="236"/>
        <v>104.5</v>
      </c>
      <c r="O2994" s="3">
        <f t="shared" si="240"/>
        <v>48.984375</v>
      </c>
      <c r="P2994" s="3" t="s">
        <v>8303</v>
      </c>
      <c r="Q2994" s="3" t="str">
        <f t="shared" si="237"/>
        <v>theater</v>
      </c>
      <c r="R2994" s="3" t="str">
        <f t="shared" si="238"/>
        <v>spaces</v>
      </c>
      <c r="S2994" s="24">
        <f t="shared" si="239"/>
        <v>42622.767476851848</v>
      </c>
    </row>
    <row r="2995" spans="1:19" ht="46.8" x14ac:dyDescent="0.4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26">
        <f t="shared" si="236"/>
        <v>100.29999999999998</v>
      </c>
      <c r="O2995" s="3">
        <f t="shared" ref="O2995:O3026" si="241">E2995/L2995</f>
        <v>45.590909090909093</v>
      </c>
      <c r="P2995" s="3" t="s">
        <v>8303</v>
      </c>
      <c r="Q2995" s="3" t="str">
        <f t="shared" si="237"/>
        <v>theater</v>
      </c>
      <c r="R2995" s="3" t="str">
        <f t="shared" si="238"/>
        <v>spaces</v>
      </c>
      <c r="S2995" s="24">
        <f t="shared" si="239"/>
        <v>42390.838738425926</v>
      </c>
    </row>
    <row r="2996" spans="1:19" ht="117" x14ac:dyDescent="0.4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26">
        <f t="shared" si="236"/>
        <v>457.74666666666673</v>
      </c>
      <c r="O2996" s="3">
        <f t="shared" si="241"/>
        <v>23.275254237288134</v>
      </c>
      <c r="P2996" s="3" t="s">
        <v>8303</v>
      </c>
      <c r="Q2996" s="3" t="str">
        <f t="shared" si="237"/>
        <v>theater</v>
      </c>
      <c r="R2996" s="3" t="str">
        <f t="shared" si="238"/>
        <v>spaces</v>
      </c>
      <c r="S2996" s="24">
        <f t="shared" si="239"/>
        <v>41885.478842592594</v>
      </c>
    </row>
    <row r="2997" spans="1:19" ht="117" x14ac:dyDescent="0.4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26">
        <f t="shared" si="236"/>
        <v>104.96000000000001</v>
      </c>
      <c r="O2997" s="3">
        <f t="shared" si="241"/>
        <v>63.2289156626506</v>
      </c>
      <c r="P2997" s="3" t="s">
        <v>8303</v>
      </c>
      <c r="Q2997" s="3" t="str">
        <f t="shared" si="237"/>
        <v>theater</v>
      </c>
      <c r="R2997" s="3" t="str">
        <f t="shared" si="238"/>
        <v>spaces</v>
      </c>
      <c r="S2997" s="24">
        <f t="shared" si="239"/>
        <v>42724.665173611109</v>
      </c>
    </row>
    <row r="2998" spans="1:19" ht="70.2" x14ac:dyDescent="0.4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26">
        <f t="shared" si="236"/>
        <v>171.94285714285715</v>
      </c>
      <c r="O2998" s="3">
        <f t="shared" si="241"/>
        <v>153.5204081632653</v>
      </c>
      <c r="P2998" s="3" t="s">
        <v>8303</v>
      </c>
      <c r="Q2998" s="3" t="str">
        <f t="shared" si="237"/>
        <v>theater</v>
      </c>
      <c r="R2998" s="3" t="str">
        <f t="shared" si="238"/>
        <v>spaces</v>
      </c>
      <c r="S2998" s="24">
        <f t="shared" si="239"/>
        <v>42090.912499999999</v>
      </c>
    </row>
    <row r="2999" spans="1:19" ht="117" x14ac:dyDescent="0.4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26">
        <f t="shared" si="236"/>
        <v>103.73000000000002</v>
      </c>
      <c r="O2999" s="3">
        <f t="shared" si="241"/>
        <v>90.2</v>
      </c>
      <c r="P2999" s="3" t="s">
        <v>8303</v>
      </c>
      <c r="Q2999" s="3" t="str">
        <f t="shared" si="237"/>
        <v>theater</v>
      </c>
      <c r="R2999" s="3" t="str">
        <f t="shared" si="238"/>
        <v>spaces</v>
      </c>
      <c r="S2999" s="24">
        <f t="shared" si="239"/>
        <v>42775.733715277776</v>
      </c>
    </row>
    <row r="3000" spans="1:19" ht="117" x14ac:dyDescent="0.4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26">
        <f t="shared" si="236"/>
        <v>103.029</v>
      </c>
      <c r="O3000" s="3">
        <f t="shared" si="241"/>
        <v>118.97113163972287</v>
      </c>
      <c r="P3000" s="3" t="s">
        <v>8303</v>
      </c>
      <c r="Q3000" s="3" t="str">
        <f t="shared" si="237"/>
        <v>theater</v>
      </c>
      <c r="R3000" s="3" t="str">
        <f t="shared" si="238"/>
        <v>spaces</v>
      </c>
      <c r="S3000" s="24">
        <f t="shared" si="239"/>
        <v>41778.193622685183</v>
      </c>
    </row>
    <row r="3001" spans="1:19" ht="117" x14ac:dyDescent="0.4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26">
        <f t="shared" si="236"/>
        <v>118.88888888888889</v>
      </c>
      <c r="O3001" s="3">
        <f t="shared" si="241"/>
        <v>80.25</v>
      </c>
      <c r="P3001" s="3" t="s">
        <v>8303</v>
      </c>
      <c r="Q3001" s="3" t="str">
        <f t="shared" si="237"/>
        <v>theater</v>
      </c>
      <c r="R3001" s="3" t="str">
        <f t="shared" si="238"/>
        <v>spaces</v>
      </c>
      <c r="S3001" s="24">
        <f t="shared" si="239"/>
        <v>42780.740277777775</v>
      </c>
    </row>
    <row r="3002" spans="1:19" ht="117" x14ac:dyDescent="0.4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26">
        <f t="shared" si="236"/>
        <v>100</v>
      </c>
      <c r="O3002" s="3">
        <f t="shared" si="241"/>
        <v>62.5</v>
      </c>
      <c r="P3002" s="3" t="s">
        <v>8303</v>
      </c>
      <c r="Q3002" s="3" t="str">
        <f t="shared" si="237"/>
        <v>theater</v>
      </c>
      <c r="R3002" s="3" t="str">
        <f t="shared" si="238"/>
        <v>spaces</v>
      </c>
      <c r="S3002" s="24">
        <f t="shared" si="239"/>
        <v>42752.827199074076</v>
      </c>
    </row>
    <row r="3003" spans="1:19" ht="140.4" x14ac:dyDescent="0.4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26">
        <f t="shared" si="236"/>
        <v>318.69988910451895</v>
      </c>
      <c r="O3003" s="3">
        <f t="shared" si="241"/>
        <v>131.37719999999999</v>
      </c>
      <c r="P3003" s="3" t="s">
        <v>8303</v>
      </c>
      <c r="Q3003" s="3" t="str">
        <f t="shared" si="237"/>
        <v>theater</v>
      </c>
      <c r="R3003" s="3" t="str">
        <f t="shared" si="238"/>
        <v>spaces</v>
      </c>
      <c r="S3003" s="24">
        <f t="shared" si="239"/>
        <v>42534.895625000005</v>
      </c>
    </row>
    <row r="3004" spans="1:19" ht="70.2" x14ac:dyDescent="0.4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26">
        <f t="shared" si="236"/>
        <v>108.50614285714286</v>
      </c>
      <c r="O3004" s="3">
        <f t="shared" si="241"/>
        <v>73.032980769230775</v>
      </c>
      <c r="P3004" s="3" t="s">
        <v>8303</v>
      </c>
      <c r="Q3004" s="3" t="str">
        <f t="shared" si="237"/>
        <v>theater</v>
      </c>
      <c r="R3004" s="3" t="str">
        <f t="shared" si="238"/>
        <v>spaces</v>
      </c>
      <c r="S3004" s="24">
        <f t="shared" si="239"/>
        <v>41239.83625</v>
      </c>
    </row>
    <row r="3005" spans="1:19" ht="117" x14ac:dyDescent="0.4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26">
        <f t="shared" si="236"/>
        <v>101.16666666666667</v>
      </c>
      <c r="O3005" s="3">
        <f t="shared" si="241"/>
        <v>178.52941176470588</v>
      </c>
      <c r="P3005" s="3" t="s">
        <v>8303</v>
      </c>
      <c r="Q3005" s="3" t="str">
        <f t="shared" si="237"/>
        <v>theater</v>
      </c>
      <c r="R3005" s="3" t="str">
        <f t="shared" si="238"/>
        <v>spaces</v>
      </c>
      <c r="S3005" s="24">
        <f t="shared" si="239"/>
        <v>42398.849259259259</v>
      </c>
    </row>
    <row r="3006" spans="1:19" ht="117" x14ac:dyDescent="0.4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26">
        <f t="shared" si="236"/>
        <v>112.815</v>
      </c>
      <c r="O3006" s="3">
        <f t="shared" si="241"/>
        <v>162.90974729241879</v>
      </c>
      <c r="P3006" s="3" t="s">
        <v>8303</v>
      </c>
      <c r="Q3006" s="3" t="str">
        <f t="shared" si="237"/>
        <v>theater</v>
      </c>
      <c r="R3006" s="3" t="str">
        <f t="shared" si="238"/>
        <v>spaces</v>
      </c>
      <c r="S3006" s="24">
        <f t="shared" si="239"/>
        <v>41928.881064814814</v>
      </c>
    </row>
    <row r="3007" spans="1:19" ht="140.4" x14ac:dyDescent="0.4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26">
        <f t="shared" si="236"/>
        <v>120.49622641509434</v>
      </c>
      <c r="O3007" s="3">
        <f t="shared" si="241"/>
        <v>108.24237288135593</v>
      </c>
      <c r="P3007" s="3" t="s">
        <v>8303</v>
      </c>
      <c r="Q3007" s="3" t="str">
        <f t="shared" si="237"/>
        <v>theater</v>
      </c>
      <c r="R3007" s="3" t="str">
        <f t="shared" si="238"/>
        <v>spaces</v>
      </c>
      <c r="S3007" s="24">
        <f t="shared" si="239"/>
        <v>41888.674826388888</v>
      </c>
    </row>
    <row r="3008" spans="1:19" ht="93.6" x14ac:dyDescent="0.4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26">
        <f t="shared" si="236"/>
        <v>107.74999999999999</v>
      </c>
      <c r="O3008" s="3">
        <f t="shared" si="241"/>
        <v>88.865979381443296</v>
      </c>
      <c r="P3008" s="3" t="s">
        <v>8303</v>
      </c>
      <c r="Q3008" s="3" t="str">
        <f t="shared" si="237"/>
        <v>theater</v>
      </c>
      <c r="R3008" s="3" t="str">
        <f t="shared" si="238"/>
        <v>spaces</v>
      </c>
      <c r="S3008" s="24">
        <f t="shared" si="239"/>
        <v>41957.756840277776</v>
      </c>
    </row>
    <row r="3009" spans="1:19" ht="46.8" x14ac:dyDescent="0.4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26">
        <f t="shared" si="236"/>
        <v>180</v>
      </c>
      <c r="O3009" s="3">
        <f t="shared" si="241"/>
        <v>54</v>
      </c>
      <c r="P3009" s="3" t="s">
        <v>8303</v>
      </c>
      <c r="Q3009" s="3" t="str">
        <f t="shared" si="237"/>
        <v>theater</v>
      </c>
      <c r="R3009" s="3" t="str">
        <f t="shared" si="238"/>
        <v>spaces</v>
      </c>
      <c r="S3009" s="24">
        <f t="shared" si="239"/>
        <v>42098.216238425928</v>
      </c>
    </row>
    <row r="3010" spans="1:19" ht="117" x14ac:dyDescent="0.4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26">
        <f t="shared" ref="N3010:N3073" si="242">E3010/D3010*100</f>
        <v>101.16666666666667</v>
      </c>
      <c r="O3010" s="3">
        <f t="shared" si="241"/>
        <v>116.73076923076923</v>
      </c>
      <c r="P3010" s="3" t="s">
        <v>8303</v>
      </c>
      <c r="Q3010" s="3" t="str">
        <f t="shared" si="237"/>
        <v>theater</v>
      </c>
      <c r="R3010" s="3" t="str">
        <f t="shared" si="238"/>
        <v>spaces</v>
      </c>
      <c r="S3010" s="24">
        <f t="shared" si="239"/>
        <v>42360.212025462963</v>
      </c>
    </row>
    <row r="3011" spans="1:19" ht="117" x14ac:dyDescent="0.4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26">
        <f t="shared" si="242"/>
        <v>119.756</v>
      </c>
      <c r="O3011" s="3">
        <f t="shared" si="241"/>
        <v>233.8984375</v>
      </c>
      <c r="P3011" s="3" t="s">
        <v>8303</v>
      </c>
      <c r="Q3011" s="3" t="str">
        <f t="shared" ref="Q3011:Q3074" si="243">LEFT(P:P,SEARCH("/",P:P,1)-1)</f>
        <v>theater</v>
      </c>
      <c r="R3011" s="3" t="str">
        <f t="shared" ref="R3011:R3074" si="244">RIGHT(P:P, LEN(P:P) - FIND("/", P:P))</f>
        <v>spaces</v>
      </c>
      <c r="S3011" s="24">
        <f t="shared" ref="S3011:S3074" si="245">(J3011/86400) +25569</f>
        <v>41939.569907407407</v>
      </c>
    </row>
    <row r="3012" spans="1:19" ht="117" x14ac:dyDescent="0.4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26">
        <f t="shared" si="242"/>
        <v>158</v>
      </c>
      <c r="O3012" s="3">
        <f t="shared" si="241"/>
        <v>158</v>
      </c>
      <c r="P3012" s="3" t="s">
        <v>8303</v>
      </c>
      <c r="Q3012" s="3" t="str">
        <f t="shared" si="243"/>
        <v>theater</v>
      </c>
      <c r="R3012" s="3" t="str">
        <f t="shared" si="244"/>
        <v>spaces</v>
      </c>
      <c r="S3012" s="24">
        <f t="shared" si="245"/>
        <v>41996.832395833335</v>
      </c>
    </row>
    <row r="3013" spans="1:19" ht="117" x14ac:dyDescent="0.4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26">
        <f t="shared" si="242"/>
        <v>123.66666666666666</v>
      </c>
      <c r="O3013" s="3">
        <f t="shared" si="241"/>
        <v>14.84</v>
      </c>
      <c r="P3013" s="3" t="s">
        <v>8303</v>
      </c>
      <c r="Q3013" s="3" t="str">
        <f t="shared" si="243"/>
        <v>theater</v>
      </c>
      <c r="R3013" s="3" t="str">
        <f t="shared" si="244"/>
        <v>spaces</v>
      </c>
      <c r="S3013" s="24">
        <f t="shared" si="245"/>
        <v>42334.468935185185</v>
      </c>
    </row>
    <row r="3014" spans="1:19" ht="117" x14ac:dyDescent="0.4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26">
        <f t="shared" si="242"/>
        <v>117.12499999999999</v>
      </c>
      <c r="O3014" s="3">
        <f t="shared" si="241"/>
        <v>85.181818181818187</v>
      </c>
      <c r="P3014" s="3" t="s">
        <v>8303</v>
      </c>
      <c r="Q3014" s="3" t="str">
        <f t="shared" si="243"/>
        <v>theater</v>
      </c>
      <c r="R3014" s="3" t="str">
        <f t="shared" si="244"/>
        <v>spaces</v>
      </c>
      <c r="S3014" s="24">
        <f t="shared" si="245"/>
        <v>42024.702893518523</v>
      </c>
    </row>
    <row r="3015" spans="1:19" ht="117" x14ac:dyDescent="0.4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26">
        <f t="shared" si="242"/>
        <v>156.96</v>
      </c>
      <c r="O3015" s="3">
        <f t="shared" si="241"/>
        <v>146.69158878504672</v>
      </c>
      <c r="P3015" s="3" t="s">
        <v>8303</v>
      </c>
      <c r="Q3015" s="3" t="str">
        <f t="shared" si="243"/>
        <v>theater</v>
      </c>
      <c r="R3015" s="3" t="str">
        <f t="shared" si="244"/>
        <v>spaces</v>
      </c>
      <c r="S3015" s="24">
        <f t="shared" si="245"/>
        <v>42146.836215277777</v>
      </c>
    </row>
    <row r="3016" spans="1:19" ht="117" x14ac:dyDescent="0.4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26">
        <f t="shared" si="242"/>
        <v>113.104</v>
      </c>
      <c r="O3016" s="3">
        <f t="shared" si="241"/>
        <v>50.764811490125673</v>
      </c>
      <c r="P3016" s="3" t="s">
        <v>8303</v>
      </c>
      <c r="Q3016" s="3" t="str">
        <f t="shared" si="243"/>
        <v>theater</v>
      </c>
      <c r="R3016" s="3" t="str">
        <f t="shared" si="244"/>
        <v>spaces</v>
      </c>
      <c r="S3016" s="24">
        <f t="shared" si="245"/>
        <v>41920.123611111107</v>
      </c>
    </row>
    <row r="3017" spans="1:19" ht="93.6" x14ac:dyDescent="0.4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26">
        <f t="shared" si="242"/>
        <v>103.17647058823529</v>
      </c>
      <c r="O3017" s="3">
        <f t="shared" si="241"/>
        <v>87.7</v>
      </c>
      <c r="P3017" s="3" t="s">
        <v>8303</v>
      </c>
      <c r="Q3017" s="3" t="str">
        <f t="shared" si="243"/>
        <v>theater</v>
      </c>
      <c r="R3017" s="3" t="str">
        <f t="shared" si="244"/>
        <v>spaces</v>
      </c>
      <c r="S3017" s="24">
        <f t="shared" si="245"/>
        <v>41785.72729166667</v>
      </c>
    </row>
    <row r="3018" spans="1:19" ht="140.4" x14ac:dyDescent="0.4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26">
        <f t="shared" si="242"/>
        <v>102.61176470588236</v>
      </c>
      <c r="O3018" s="3">
        <f t="shared" si="241"/>
        <v>242.27777777777777</v>
      </c>
      <c r="P3018" s="3" t="s">
        <v>8303</v>
      </c>
      <c r="Q3018" s="3" t="str">
        <f t="shared" si="243"/>
        <v>theater</v>
      </c>
      <c r="R3018" s="3" t="str">
        <f t="shared" si="244"/>
        <v>spaces</v>
      </c>
      <c r="S3018" s="24">
        <f t="shared" si="245"/>
        <v>41778.548055555555</v>
      </c>
    </row>
    <row r="3019" spans="1:19" ht="117" x14ac:dyDescent="0.4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26">
        <f t="shared" si="242"/>
        <v>105.84090909090908</v>
      </c>
      <c r="O3019" s="3">
        <f t="shared" si="241"/>
        <v>146.44654088050314</v>
      </c>
      <c r="P3019" s="3" t="s">
        <v>8303</v>
      </c>
      <c r="Q3019" s="3" t="str">
        <f t="shared" si="243"/>
        <v>theater</v>
      </c>
      <c r="R3019" s="3" t="str">
        <f t="shared" si="244"/>
        <v>spaces</v>
      </c>
      <c r="S3019" s="24">
        <f t="shared" si="245"/>
        <v>41841.850034722222</v>
      </c>
    </row>
    <row r="3020" spans="1:19" ht="117" x14ac:dyDescent="0.4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26">
        <f t="shared" si="242"/>
        <v>100.71428571428571</v>
      </c>
      <c r="O3020" s="3">
        <f t="shared" si="241"/>
        <v>103.17073170731707</v>
      </c>
      <c r="P3020" s="3" t="s">
        <v>8303</v>
      </c>
      <c r="Q3020" s="3" t="str">
        <f t="shared" si="243"/>
        <v>theater</v>
      </c>
      <c r="R3020" s="3" t="str">
        <f t="shared" si="244"/>
        <v>spaces</v>
      </c>
      <c r="S3020" s="24">
        <f t="shared" si="245"/>
        <v>42163.298333333332</v>
      </c>
    </row>
    <row r="3021" spans="1:19" ht="140.4" x14ac:dyDescent="0.4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26">
        <f t="shared" si="242"/>
        <v>121.23333333333332</v>
      </c>
      <c r="O3021" s="3">
        <f t="shared" si="241"/>
        <v>80.464601769911511</v>
      </c>
      <c r="P3021" s="3" t="s">
        <v>8303</v>
      </c>
      <c r="Q3021" s="3" t="str">
        <f t="shared" si="243"/>
        <v>theater</v>
      </c>
      <c r="R3021" s="3" t="str">
        <f t="shared" si="244"/>
        <v>spaces</v>
      </c>
      <c r="S3021" s="24">
        <f t="shared" si="245"/>
        <v>41758.833564814813</v>
      </c>
    </row>
    <row r="3022" spans="1:19" ht="117" x14ac:dyDescent="0.4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26">
        <f t="shared" si="242"/>
        <v>100.57142857142858</v>
      </c>
      <c r="O3022" s="3">
        <f t="shared" si="241"/>
        <v>234.66666666666666</v>
      </c>
      <c r="P3022" s="3" t="s">
        <v>8303</v>
      </c>
      <c r="Q3022" s="3" t="str">
        <f t="shared" si="243"/>
        <v>theater</v>
      </c>
      <c r="R3022" s="3" t="str">
        <f t="shared" si="244"/>
        <v>spaces</v>
      </c>
      <c r="S3022" s="24">
        <f t="shared" si="245"/>
        <v>42170.846446759257</v>
      </c>
    </row>
    <row r="3023" spans="1:19" ht="117" x14ac:dyDescent="0.4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26">
        <f t="shared" si="242"/>
        <v>116.02222222222223</v>
      </c>
      <c r="O3023" s="3">
        <f t="shared" si="241"/>
        <v>50.689320388349515</v>
      </c>
      <c r="P3023" s="3" t="s">
        <v>8303</v>
      </c>
      <c r="Q3023" s="3" t="str">
        <f t="shared" si="243"/>
        <v>theater</v>
      </c>
      <c r="R3023" s="3" t="str">
        <f t="shared" si="244"/>
        <v>spaces</v>
      </c>
      <c r="S3023" s="24">
        <f t="shared" si="245"/>
        <v>42660.618854166663</v>
      </c>
    </row>
    <row r="3024" spans="1:19" ht="140.4" x14ac:dyDescent="0.4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26">
        <f t="shared" si="242"/>
        <v>100.88</v>
      </c>
      <c r="O3024" s="3">
        <f t="shared" si="241"/>
        <v>162.70967741935485</v>
      </c>
      <c r="P3024" s="3" t="s">
        <v>8303</v>
      </c>
      <c r="Q3024" s="3" t="str">
        <f t="shared" si="243"/>
        <v>theater</v>
      </c>
      <c r="R3024" s="3" t="str">
        <f t="shared" si="244"/>
        <v>spaces</v>
      </c>
      <c r="S3024" s="24">
        <f t="shared" si="245"/>
        <v>42564.95380787037</v>
      </c>
    </row>
    <row r="3025" spans="1:19" ht="140.4" x14ac:dyDescent="0.4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26">
        <f t="shared" si="242"/>
        <v>103</v>
      </c>
      <c r="O3025" s="3">
        <f t="shared" si="241"/>
        <v>120.16666666666667</v>
      </c>
      <c r="P3025" s="3" t="s">
        <v>8303</v>
      </c>
      <c r="Q3025" s="3" t="str">
        <f t="shared" si="243"/>
        <v>theater</v>
      </c>
      <c r="R3025" s="3" t="str">
        <f t="shared" si="244"/>
        <v>spaces</v>
      </c>
      <c r="S3025" s="24">
        <f t="shared" si="245"/>
        <v>42121.675763888888</v>
      </c>
    </row>
    <row r="3026" spans="1:19" ht="117" x14ac:dyDescent="0.4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26">
        <f t="shared" si="242"/>
        <v>246.42</v>
      </c>
      <c r="O3026" s="3">
        <f t="shared" si="241"/>
        <v>67.697802197802204</v>
      </c>
      <c r="P3026" s="3" t="s">
        <v>8303</v>
      </c>
      <c r="Q3026" s="3" t="str">
        <f t="shared" si="243"/>
        <v>theater</v>
      </c>
      <c r="R3026" s="3" t="str">
        <f t="shared" si="244"/>
        <v>spaces</v>
      </c>
      <c r="S3026" s="24">
        <f t="shared" si="245"/>
        <v>41158.993923611109</v>
      </c>
    </row>
    <row r="3027" spans="1:19" ht="93.6" x14ac:dyDescent="0.4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26">
        <f t="shared" si="242"/>
        <v>302.2</v>
      </c>
      <c r="O3027" s="3">
        <f t="shared" ref="O3027:O3052" si="246">E3027/L3027</f>
        <v>52.103448275862071</v>
      </c>
      <c r="P3027" s="3" t="s">
        <v>8303</v>
      </c>
      <c r="Q3027" s="3" t="str">
        <f t="shared" si="243"/>
        <v>theater</v>
      </c>
      <c r="R3027" s="3" t="str">
        <f t="shared" si="244"/>
        <v>spaces</v>
      </c>
      <c r="S3027" s="24">
        <f t="shared" si="245"/>
        <v>41761.509409722225</v>
      </c>
    </row>
    <row r="3028" spans="1:19" ht="117" x14ac:dyDescent="0.4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26">
        <f t="shared" si="242"/>
        <v>143.33333333333334</v>
      </c>
      <c r="O3028" s="3">
        <f t="shared" si="246"/>
        <v>51.6</v>
      </c>
      <c r="P3028" s="3" t="s">
        <v>8303</v>
      </c>
      <c r="Q3028" s="3" t="str">
        <f t="shared" si="243"/>
        <v>theater</v>
      </c>
      <c r="R3028" s="3" t="str">
        <f t="shared" si="244"/>
        <v>spaces</v>
      </c>
      <c r="S3028" s="24">
        <f t="shared" si="245"/>
        <v>42783.459398148145</v>
      </c>
    </row>
    <row r="3029" spans="1:19" ht="93.6" x14ac:dyDescent="0.4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26">
        <f t="shared" si="242"/>
        <v>131.44</v>
      </c>
      <c r="O3029" s="3">
        <f t="shared" si="246"/>
        <v>164.3</v>
      </c>
      <c r="P3029" s="3" t="s">
        <v>8303</v>
      </c>
      <c r="Q3029" s="3" t="str">
        <f t="shared" si="243"/>
        <v>theater</v>
      </c>
      <c r="R3029" s="3" t="str">
        <f t="shared" si="244"/>
        <v>spaces</v>
      </c>
      <c r="S3029" s="24">
        <f t="shared" si="245"/>
        <v>42053.704293981486</v>
      </c>
    </row>
    <row r="3030" spans="1:19" ht="70.2" x14ac:dyDescent="0.4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26">
        <f t="shared" si="242"/>
        <v>168.01999999999998</v>
      </c>
      <c r="O3030" s="3">
        <f t="shared" si="246"/>
        <v>84.858585858585855</v>
      </c>
      <c r="P3030" s="3" t="s">
        <v>8303</v>
      </c>
      <c r="Q3030" s="3" t="str">
        <f t="shared" si="243"/>
        <v>theater</v>
      </c>
      <c r="R3030" s="3" t="str">
        <f t="shared" si="244"/>
        <v>spaces</v>
      </c>
      <c r="S3030" s="24">
        <f t="shared" si="245"/>
        <v>42567.264178240745</v>
      </c>
    </row>
    <row r="3031" spans="1:19" ht="117" x14ac:dyDescent="0.4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26">
        <f t="shared" si="242"/>
        <v>109.67666666666666</v>
      </c>
      <c r="O3031" s="3">
        <f t="shared" si="246"/>
        <v>94.548850574712645</v>
      </c>
      <c r="P3031" s="3" t="s">
        <v>8303</v>
      </c>
      <c r="Q3031" s="3" t="str">
        <f t="shared" si="243"/>
        <v>theater</v>
      </c>
      <c r="R3031" s="3" t="str">
        <f t="shared" si="244"/>
        <v>spaces</v>
      </c>
      <c r="S3031" s="24">
        <f t="shared" si="245"/>
        <v>41932.708877314813</v>
      </c>
    </row>
    <row r="3032" spans="1:19" ht="117" x14ac:dyDescent="0.4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26">
        <f t="shared" si="242"/>
        <v>106.6857142857143</v>
      </c>
      <c r="O3032" s="3">
        <f t="shared" si="246"/>
        <v>45.536585365853661</v>
      </c>
      <c r="P3032" s="3" t="s">
        <v>8303</v>
      </c>
      <c r="Q3032" s="3" t="str">
        <f t="shared" si="243"/>
        <v>theater</v>
      </c>
      <c r="R3032" s="3" t="str">
        <f t="shared" si="244"/>
        <v>spaces</v>
      </c>
      <c r="S3032" s="24">
        <f t="shared" si="245"/>
        <v>42233.747349537036</v>
      </c>
    </row>
    <row r="3033" spans="1:19" ht="140.4" x14ac:dyDescent="0.4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26">
        <f t="shared" si="242"/>
        <v>100</v>
      </c>
      <c r="O3033" s="3">
        <f t="shared" si="246"/>
        <v>51.724137931034484</v>
      </c>
      <c r="P3033" s="3" t="s">
        <v>8303</v>
      </c>
      <c r="Q3033" s="3" t="str">
        <f t="shared" si="243"/>
        <v>theater</v>
      </c>
      <c r="R3033" s="3" t="str">
        <f t="shared" si="244"/>
        <v>spaces</v>
      </c>
      <c r="S3033" s="24">
        <f t="shared" si="245"/>
        <v>42597.882488425923</v>
      </c>
    </row>
    <row r="3034" spans="1:19" ht="117" x14ac:dyDescent="0.4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26">
        <f t="shared" si="242"/>
        <v>127.2</v>
      </c>
      <c r="O3034" s="3">
        <f t="shared" si="246"/>
        <v>50.88</v>
      </c>
      <c r="P3034" s="3" t="s">
        <v>8303</v>
      </c>
      <c r="Q3034" s="3" t="str">
        <f t="shared" si="243"/>
        <v>theater</v>
      </c>
      <c r="R3034" s="3" t="str">
        <f t="shared" si="244"/>
        <v>spaces</v>
      </c>
      <c r="S3034" s="24">
        <f t="shared" si="245"/>
        <v>42228.044664351852</v>
      </c>
    </row>
    <row r="3035" spans="1:19" ht="93.6" x14ac:dyDescent="0.4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26">
        <f t="shared" si="242"/>
        <v>146.53333333333333</v>
      </c>
      <c r="O3035" s="3">
        <f t="shared" si="246"/>
        <v>191.13043478260869</v>
      </c>
      <c r="P3035" s="3" t="s">
        <v>8303</v>
      </c>
      <c r="Q3035" s="3" t="str">
        <f t="shared" si="243"/>
        <v>theater</v>
      </c>
      <c r="R3035" s="3" t="str">
        <f t="shared" si="244"/>
        <v>spaces</v>
      </c>
      <c r="S3035" s="24">
        <f t="shared" si="245"/>
        <v>42570.110243055555</v>
      </c>
    </row>
    <row r="3036" spans="1:19" ht="163.80000000000001" x14ac:dyDescent="0.4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26">
        <f t="shared" si="242"/>
        <v>112.53599999999999</v>
      </c>
      <c r="O3036" s="3">
        <f t="shared" si="246"/>
        <v>89.314285714285717</v>
      </c>
      <c r="P3036" s="3" t="s">
        <v>8303</v>
      </c>
      <c r="Q3036" s="3" t="str">
        <f t="shared" si="243"/>
        <v>theater</v>
      </c>
      <c r="R3036" s="3" t="str">
        <f t="shared" si="244"/>
        <v>spaces</v>
      </c>
      <c r="S3036" s="24">
        <f t="shared" si="245"/>
        <v>42644.535358796296</v>
      </c>
    </row>
    <row r="3037" spans="1:19" ht="93.6" x14ac:dyDescent="0.4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26">
        <f t="shared" si="242"/>
        <v>108.78684000000001</v>
      </c>
      <c r="O3037" s="3">
        <f t="shared" si="246"/>
        <v>88.588631921824103</v>
      </c>
      <c r="P3037" s="3" t="s">
        <v>8303</v>
      </c>
      <c r="Q3037" s="3" t="str">
        <f t="shared" si="243"/>
        <v>theater</v>
      </c>
      <c r="R3037" s="3" t="str">
        <f t="shared" si="244"/>
        <v>spaces</v>
      </c>
      <c r="S3037" s="24">
        <f t="shared" si="245"/>
        <v>41368.560289351852</v>
      </c>
    </row>
    <row r="3038" spans="1:19" ht="117" x14ac:dyDescent="0.4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26">
        <f t="shared" si="242"/>
        <v>126.732</v>
      </c>
      <c r="O3038" s="3">
        <f t="shared" si="246"/>
        <v>96.300911854103347</v>
      </c>
      <c r="P3038" s="3" t="s">
        <v>8303</v>
      </c>
      <c r="Q3038" s="3" t="str">
        <f t="shared" si="243"/>
        <v>theater</v>
      </c>
      <c r="R3038" s="3" t="str">
        <f t="shared" si="244"/>
        <v>spaces</v>
      </c>
      <c r="S3038" s="24">
        <f t="shared" si="245"/>
        <v>41466.785231481481</v>
      </c>
    </row>
    <row r="3039" spans="1:19" ht="140.4" x14ac:dyDescent="0.4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26">
        <f t="shared" si="242"/>
        <v>213.20000000000002</v>
      </c>
      <c r="O3039" s="3">
        <f t="shared" si="246"/>
        <v>33.3125</v>
      </c>
      <c r="P3039" s="3" t="s">
        <v>8303</v>
      </c>
      <c r="Q3039" s="3" t="str">
        <f t="shared" si="243"/>
        <v>theater</v>
      </c>
      <c r="R3039" s="3" t="str">
        <f t="shared" si="244"/>
        <v>spaces</v>
      </c>
      <c r="S3039" s="24">
        <f t="shared" si="245"/>
        <v>40378.893206018518</v>
      </c>
    </row>
    <row r="3040" spans="1:19" ht="117" x14ac:dyDescent="0.4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26">
        <f t="shared" si="242"/>
        <v>100.49999999999999</v>
      </c>
      <c r="O3040" s="3">
        <f t="shared" si="246"/>
        <v>37.222222222222221</v>
      </c>
      <c r="P3040" s="3" t="s">
        <v>8303</v>
      </c>
      <c r="Q3040" s="3" t="str">
        <f t="shared" si="243"/>
        <v>theater</v>
      </c>
      <c r="R3040" s="3" t="str">
        <f t="shared" si="244"/>
        <v>spaces</v>
      </c>
      <c r="S3040" s="24">
        <f t="shared" si="245"/>
        <v>42373.252280092594</v>
      </c>
    </row>
    <row r="3041" spans="1:19" ht="117" x14ac:dyDescent="0.4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26">
        <f t="shared" si="242"/>
        <v>108.71389999999998</v>
      </c>
      <c r="O3041" s="3">
        <f t="shared" si="246"/>
        <v>92.130423728813554</v>
      </c>
      <c r="P3041" s="3" t="s">
        <v>8303</v>
      </c>
      <c r="Q3041" s="3" t="str">
        <f t="shared" si="243"/>
        <v>theater</v>
      </c>
      <c r="R3041" s="3" t="str">
        <f t="shared" si="244"/>
        <v>spaces</v>
      </c>
      <c r="S3041" s="24">
        <f t="shared" si="245"/>
        <v>41610.794421296298</v>
      </c>
    </row>
    <row r="3042" spans="1:19" ht="93.6" x14ac:dyDescent="0.4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26">
        <f t="shared" si="242"/>
        <v>107.5</v>
      </c>
      <c r="O3042" s="3">
        <f t="shared" si="246"/>
        <v>76.785714285714292</v>
      </c>
      <c r="P3042" s="3" t="s">
        <v>8303</v>
      </c>
      <c r="Q3042" s="3" t="str">
        <f t="shared" si="243"/>
        <v>theater</v>
      </c>
      <c r="R3042" s="3" t="str">
        <f t="shared" si="244"/>
        <v>spaces</v>
      </c>
      <c r="S3042" s="24">
        <f t="shared" si="245"/>
        <v>42177.791909722218</v>
      </c>
    </row>
    <row r="3043" spans="1:19" ht="93.6" x14ac:dyDescent="0.4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26">
        <f t="shared" si="242"/>
        <v>110.48192771084338</v>
      </c>
      <c r="O3043" s="3">
        <f t="shared" si="246"/>
        <v>96.526315789473685</v>
      </c>
      <c r="P3043" s="3" t="s">
        <v>8303</v>
      </c>
      <c r="Q3043" s="3" t="str">
        <f t="shared" si="243"/>
        <v>theater</v>
      </c>
      <c r="R3043" s="3" t="str">
        <f t="shared" si="244"/>
        <v>spaces</v>
      </c>
      <c r="S3043" s="24">
        <f t="shared" si="245"/>
        <v>42359.868611111116</v>
      </c>
    </row>
    <row r="3044" spans="1:19" ht="140.4" x14ac:dyDescent="0.4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26">
        <f t="shared" si="242"/>
        <v>128</v>
      </c>
      <c r="O3044" s="3">
        <f t="shared" si="246"/>
        <v>51.891891891891895</v>
      </c>
      <c r="P3044" s="3" t="s">
        <v>8303</v>
      </c>
      <c r="Q3044" s="3" t="str">
        <f t="shared" si="243"/>
        <v>theater</v>
      </c>
      <c r="R3044" s="3" t="str">
        <f t="shared" si="244"/>
        <v>spaces</v>
      </c>
      <c r="S3044" s="24">
        <f t="shared" si="245"/>
        <v>42253.688043981485</v>
      </c>
    </row>
    <row r="3045" spans="1:19" ht="117" x14ac:dyDescent="0.4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26">
        <f t="shared" si="242"/>
        <v>110.00666666666667</v>
      </c>
      <c r="O3045" s="3">
        <f t="shared" si="246"/>
        <v>128.9140625</v>
      </c>
      <c r="P3045" s="3" t="s">
        <v>8303</v>
      </c>
      <c r="Q3045" s="3" t="str">
        <f t="shared" si="243"/>
        <v>theater</v>
      </c>
      <c r="R3045" s="3" t="str">
        <f t="shared" si="244"/>
        <v>spaces</v>
      </c>
      <c r="S3045" s="24">
        <f t="shared" si="245"/>
        <v>42083.070590277777</v>
      </c>
    </row>
    <row r="3046" spans="1:19" ht="117" x14ac:dyDescent="0.4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26">
        <f t="shared" si="242"/>
        <v>109.34166666666667</v>
      </c>
      <c r="O3046" s="3">
        <f t="shared" si="246"/>
        <v>84.108974358974365</v>
      </c>
      <c r="P3046" s="3" t="s">
        <v>8303</v>
      </c>
      <c r="Q3046" s="3" t="str">
        <f t="shared" si="243"/>
        <v>theater</v>
      </c>
      <c r="R3046" s="3" t="str">
        <f t="shared" si="244"/>
        <v>spaces</v>
      </c>
      <c r="S3046" s="24">
        <f t="shared" si="245"/>
        <v>42387.7268287037</v>
      </c>
    </row>
    <row r="3047" spans="1:19" ht="117" x14ac:dyDescent="0.4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26">
        <f t="shared" si="242"/>
        <v>132.70650000000001</v>
      </c>
      <c r="O3047" s="3">
        <f t="shared" si="246"/>
        <v>82.941562500000003</v>
      </c>
      <c r="P3047" s="3" t="s">
        <v>8303</v>
      </c>
      <c r="Q3047" s="3" t="str">
        <f t="shared" si="243"/>
        <v>theater</v>
      </c>
      <c r="R3047" s="3" t="str">
        <f t="shared" si="244"/>
        <v>spaces</v>
      </c>
      <c r="S3047" s="24">
        <f t="shared" si="245"/>
        <v>41843.155729166669</v>
      </c>
    </row>
    <row r="3048" spans="1:19" ht="140.4" x14ac:dyDescent="0.4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26">
        <f t="shared" si="242"/>
        <v>190.84810126582278</v>
      </c>
      <c r="O3048" s="3">
        <f t="shared" si="246"/>
        <v>259.94827586206895</v>
      </c>
      <c r="P3048" s="3" t="s">
        <v>8303</v>
      </c>
      <c r="Q3048" s="3" t="str">
        <f t="shared" si="243"/>
        <v>theater</v>
      </c>
      <c r="R3048" s="3" t="str">
        <f t="shared" si="244"/>
        <v>spaces</v>
      </c>
      <c r="S3048" s="24">
        <f t="shared" si="245"/>
        <v>41862.803078703706</v>
      </c>
    </row>
    <row r="3049" spans="1:19" ht="93.6" x14ac:dyDescent="0.4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26">
        <f t="shared" si="242"/>
        <v>149</v>
      </c>
      <c r="O3049" s="3">
        <f t="shared" si="246"/>
        <v>37.25</v>
      </c>
      <c r="P3049" s="3" t="s">
        <v>8303</v>
      </c>
      <c r="Q3049" s="3" t="str">
        <f t="shared" si="243"/>
        <v>theater</v>
      </c>
      <c r="R3049" s="3" t="str">
        <f t="shared" si="244"/>
        <v>spaces</v>
      </c>
      <c r="S3049" s="24">
        <f t="shared" si="245"/>
        <v>42443.989050925928</v>
      </c>
    </row>
    <row r="3050" spans="1:19" ht="140.4" x14ac:dyDescent="0.4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26">
        <f t="shared" si="242"/>
        <v>166.4</v>
      </c>
      <c r="O3050" s="3">
        <f t="shared" si="246"/>
        <v>177.02127659574469</v>
      </c>
      <c r="P3050" s="3" t="s">
        <v>8303</v>
      </c>
      <c r="Q3050" s="3" t="str">
        <f t="shared" si="243"/>
        <v>theater</v>
      </c>
      <c r="R3050" s="3" t="str">
        <f t="shared" si="244"/>
        <v>spaces</v>
      </c>
      <c r="S3050" s="24">
        <f t="shared" si="245"/>
        <v>41975.901180555556</v>
      </c>
    </row>
    <row r="3051" spans="1:19" ht="117" x14ac:dyDescent="0.4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26">
        <f t="shared" si="242"/>
        <v>106.66666666666667</v>
      </c>
      <c r="O3051" s="3">
        <f t="shared" si="246"/>
        <v>74.074074074074076</v>
      </c>
      <c r="P3051" s="3" t="s">
        <v>8303</v>
      </c>
      <c r="Q3051" s="3" t="str">
        <f t="shared" si="243"/>
        <v>theater</v>
      </c>
      <c r="R3051" s="3" t="str">
        <f t="shared" si="244"/>
        <v>spaces</v>
      </c>
      <c r="S3051" s="24">
        <f t="shared" si="245"/>
        <v>42139.014525462961</v>
      </c>
    </row>
    <row r="3052" spans="1:19" ht="70.2" x14ac:dyDescent="0.4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26">
        <f t="shared" si="242"/>
        <v>106</v>
      </c>
      <c r="O3052" s="3">
        <f t="shared" si="246"/>
        <v>70.666666666666671</v>
      </c>
      <c r="P3052" s="3" t="s">
        <v>8303</v>
      </c>
      <c r="Q3052" s="3" t="str">
        <f t="shared" si="243"/>
        <v>theater</v>
      </c>
      <c r="R3052" s="3" t="str">
        <f t="shared" si="244"/>
        <v>spaces</v>
      </c>
      <c r="S3052" s="24">
        <f t="shared" si="245"/>
        <v>42465.16851851852</v>
      </c>
    </row>
    <row r="3053" spans="1:19" ht="140.4" x14ac:dyDescent="0.4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26">
        <f t="shared" si="242"/>
        <v>23.62857142857143</v>
      </c>
      <c r="P3053" s="3" t="s">
        <v>8303</v>
      </c>
      <c r="Q3053" s="3" t="str">
        <f t="shared" si="243"/>
        <v>theater</v>
      </c>
      <c r="R3053" s="3" t="str">
        <f t="shared" si="244"/>
        <v>spaces</v>
      </c>
      <c r="S3053" s="24">
        <f t="shared" si="245"/>
        <v>42744.416030092594</v>
      </c>
    </row>
    <row r="3054" spans="1:19" ht="93.6" x14ac:dyDescent="0.4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26">
        <f t="shared" si="242"/>
        <v>0.15</v>
      </c>
      <c r="P3054" s="3" t="s">
        <v>8303</v>
      </c>
      <c r="Q3054" s="3" t="str">
        <f t="shared" si="243"/>
        <v>theater</v>
      </c>
      <c r="R3054" s="3" t="str">
        <f t="shared" si="244"/>
        <v>spaces</v>
      </c>
      <c r="S3054" s="24">
        <f t="shared" si="245"/>
        <v>42122.670069444444</v>
      </c>
    </row>
    <row r="3055" spans="1:19" ht="117" x14ac:dyDescent="0.4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26">
        <f t="shared" si="242"/>
        <v>0.4</v>
      </c>
      <c r="P3055" s="3" t="s">
        <v>8303</v>
      </c>
      <c r="Q3055" s="3" t="str">
        <f t="shared" si="243"/>
        <v>theater</v>
      </c>
      <c r="R3055" s="3" t="str">
        <f t="shared" si="244"/>
        <v>spaces</v>
      </c>
      <c r="S3055" s="24">
        <f t="shared" si="245"/>
        <v>41862.761724537035</v>
      </c>
    </row>
    <row r="3056" spans="1:19" ht="140.4" x14ac:dyDescent="0.4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26">
        <f t="shared" si="242"/>
        <v>0</v>
      </c>
      <c r="P3056" s="3" t="s">
        <v>8303</v>
      </c>
      <c r="Q3056" s="3" t="str">
        <f t="shared" si="243"/>
        <v>theater</v>
      </c>
      <c r="R3056" s="3" t="str">
        <f t="shared" si="244"/>
        <v>spaces</v>
      </c>
      <c r="S3056" s="24">
        <f t="shared" si="245"/>
        <v>42027.832800925928</v>
      </c>
    </row>
    <row r="3057" spans="1:19" ht="117" x14ac:dyDescent="0.4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26">
        <f t="shared" si="242"/>
        <v>5.0000000000000001E-3</v>
      </c>
      <c r="P3057" s="3" t="s">
        <v>8303</v>
      </c>
      <c r="Q3057" s="3" t="str">
        <f t="shared" si="243"/>
        <v>theater</v>
      </c>
      <c r="R3057" s="3" t="str">
        <f t="shared" si="244"/>
        <v>spaces</v>
      </c>
      <c r="S3057" s="24">
        <f t="shared" si="245"/>
        <v>41953.95821759259</v>
      </c>
    </row>
    <row r="3058" spans="1:19" ht="140.4" x14ac:dyDescent="0.4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26">
        <f t="shared" si="242"/>
        <v>0</v>
      </c>
      <c r="P3058" s="3" t="s">
        <v>8303</v>
      </c>
      <c r="Q3058" s="3" t="str">
        <f t="shared" si="243"/>
        <v>theater</v>
      </c>
      <c r="R3058" s="3" t="str">
        <f t="shared" si="244"/>
        <v>spaces</v>
      </c>
      <c r="S3058" s="24">
        <f t="shared" si="245"/>
        <v>41851.636388888888</v>
      </c>
    </row>
    <row r="3059" spans="1:19" ht="117" x14ac:dyDescent="0.4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26">
        <f t="shared" si="242"/>
        <v>0</v>
      </c>
      <c r="P3059" s="3" t="s">
        <v>8303</v>
      </c>
      <c r="Q3059" s="3" t="str">
        <f t="shared" si="243"/>
        <v>theater</v>
      </c>
      <c r="R3059" s="3" t="str">
        <f t="shared" si="244"/>
        <v>spaces</v>
      </c>
      <c r="S3059" s="24">
        <f t="shared" si="245"/>
        <v>42433.650590277779</v>
      </c>
    </row>
    <row r="3060" spans="1:19" ht="117" x14ac:dyDescent="0.4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26">
        <f t="shared" si="242"/>
        <v>1.6666666666666666E-2</v>
      </c>
      <c r="P3060" s="3" t="s">
        <v>8303</v>
      </c>
      <c r="Q3060" s="3" t="str">
        <f t="shared" si="243"/>
        <v>theater</v>
      </c>
      <c r="R3060" s="3" t="str">
        <f t="shared" si="244"/>
        <v>spaces</v>
      </c>
      <c r="S3060" s="24">
        <f t="shared" si="245"/>
        <v>42460.374305555553</v>
      </c>
    </row>
    <row r="3061" spans="1:19" ht="117" x14ac:dyDescent="0.4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26">
        <f t="shared" si="242"/>
        <v>3.0066666666666664</v>
      </c>
      <c r="P3061" s="3" t="s">
        <v>8303</v>
      </c>
      <c r="Q3061" s="3" t="str">
        <f t="shared" si="243"/>
        <v>theater</v>
      </c>
      <c r="R3061" s="3" t="str">
        <f t="shared" si="244"/>
        <v>spaces</v>
      </c>
      <c r="S3061" s="24">
        <f t="shared" si="245"/>
        <v>41829.935717592591</v>
      </c>
    </row>
    <row r="3062" spans="1:19" ht="93.6" x14ac:dyDescent="0.4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26">
        <f t="shared" si="242"/>
        <v>0.15227272727272728</v>
      </c>
      <c r="P3062" s="3" t="s">
        <v>8303</v>
      </c>
      <c r="Q3062" s="3" t="str">
        <f t="shared" si="243"/>
        <v>theater</v>
      </c>
      <c r="R3062" s="3" t="str">
        <f t="shared" si="244"/>
        <v>spaces</v>
      </c>
      <c r="S3062" s="24">
        <f t="shared" si="245"/>
        <v>42245.274699074071</v>
      </c>
    </row>
    <row r="3063" spans="1:19" ht="46.8" x14ac:dyDescent="0.4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26">
        <f t="shared" si="242"/>
        <v>0</v>
      </c>
      <c r="P3063" s="3" t="s">
        <v>8303</v>
      </c>
      <c r="Q3063" s="3" t="str">
        <f t="shared" si="243"/>
        <v>theater</v>
      </c>
      <c r="R3063" s="3" t="str">
        <f t="shared" si="244"/>
        <v>spaces</v>
      </c>
      <c r="S3063" s="24">
        <f t="shared" si="245"/>
        <v>41834.784120370372</v>
      </c>
    </row>
    <row r="3064" spans="1:19" ht="140.4" x14ac:dyDescent="0.4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26">
        <f t="shared" si="242"/>
        <v>66.84</v>
      </c>
      <c r="P3064" s="3" t="s">
        <v>8303</v>
      </c>
      <c r="Q3064" s="3" t="str">
        <f t="shared" si="243"/>
        <v>theater</v>
      </c>
      <c r="R3064" s="3" t="str">
        <f t="shared" si="244"/>
        <v>spaces</v>
      </c>
      <c r="S3064" s="24">
        <f t="shared" si="245"/>
        <v>42248.535787037035</v>
      </c>
    </row>
    <row r="3065" spans="1:19" ht="93.6" x14ac:dyDescent="0.4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26">
        <f t="shared" si="242"/>
        <v>19.566666666666666</v>
      </c>
      <c r="P3065" s="3" t="s">
        <v>8303</v>
      </c>
      <c r="Q3065" s="3" t="str">
        <f t="shared" si="243"/>
        <v>theater</v>
      </c>
      <c r="R3065" s="3" t="str">
        <f t="shared" si="244"/>
        <v>spaces</v>
      </c>
      <c r="S3065" s="24">
        <f t="shared" si="245"/>
        <v>42630.922893518524</v>
      </c>
    </row>
    <row r="3066" spans="1:19" ht="70.2" x14ac:dyDescent="0.4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26">
        <f t="shared" si="242"/>
        <v>11.294666666666666</v>
      </c>
      <c r="P3066" s="3" t="s">
        <v>8303</v>
      </c>
      <c r="Q3066" s="3" t="str">
        <f t="shared" si="243"/>
        <v>theater</v>
      </c>
      <c r="R3066" s="3" t="str">
        <f t="shared" si="244"/>
        <v>spaces</v>
      </c>
      <c r="S3066" s="24">
        <f t="shared" si="245"/>
        <v>42299.130162037036</v>
      </c>
    </row>
    <row r="3067" spans="1:19" ht="117" x14ac:dyDescent="0.4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26">
        <f t="shared" si="242"/>
        <v>0.04</v>
      </c>
      <c r="P3067" s="3" t="s">
        <v>8303</v>
      </c>
      <c r="Q3067" s="3" t="str">
        <f t="shared" si="243"/>
        <v>theater</v>
      </c>
      <c r="R3067" s="3" t="str">
        <f t="shared" si="244"/>
        <v>spaces</v>
      </c>
      <c r="S3067" s="24">
        <f t="shared" si="245"/>
        <v>41825.055231481485</v>
      </c>
    </row>
    <row r="3068" spans="1:19" ht="117" x14ac:dyDescent="0.4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26">
        <f t="shared" si="242"/>
        <v>11.985714285714286</v>
      </c>
      <c r="P3068" s="3" t="s">
        <v>8303</v>
      </c>
      <c r="Q3068" s="3" t="str">
        <f t="shared" si="243"/>
        <v>theater</v>
      </c>
      <c r="R3068" s="3" t="str">
        <f t="shared" si="244"/>
        <v>spaces</v>
      </c>
      <c r="S3068" s="24">
        <f t="shared" si="245"/>
        <v>42531.228437500002</v>
      </c>
    </row>
    <row r="3069" spans="1:19" ht="117" x14ac:dyDescent="0.4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26">
        <f t="shared" si="242"/>
        <v>2.5</v>
      </c>
      <c r="P3069" s="3" t="s">
        <v>8303</v>
      </c>
      <c r="Q3069" s="3" t="str">
        <f t="shared" si="243"/>
        <v>theater</v>
      </c>
      <c r="R3069" s="3" t="str">
        <f t="shared" si="244"/>
        <v>spaces</v>
      </c>
      <c r="S3069" s="24">
        <f t="shared" si="245"/>
        <v>42226.938414351855</v>
      </c>
    </row>
    <row r="3070" spans="1:19" ht="140.4" x14ac:dyDescent="0.4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26">
        <f t="shared" si="242"/>
        <v>6.9999999999999993E-2</v>
      </c>
      <c r="P3070" s="3" t="s">
        <v>8303</v>
      </c>
      <c r="Q3070" s="3" t="str">
        <f t="shared" si="243"/>
        <v>theater</v>
      </c>
      <c r="R3070" s="3" t="str">
        <f t="shared" si="244"/>
        <v>spaces</v>
      </c>
      <c r="S3070" s="24">
        <f t="shared" si="245"/>
        <v>42263.691574074073</v>
      </c>
    </row>
    <row r="3071" spans="1:19" ht="117" x14ac:dyDescent="0.4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26">
        <f t="shared" si="242"/>
        <v>14.099999999999998</v>
      </c>
      <c r="P3071" s="3" t="s">
        <v>8303</v>
      </c>
      <c r="Q3071" s="3" t="str">
        <f t="shared" si="243"/>
        <v>theater</v>
      </c>
      <c r="R3071" s="3" t="str">
        <f t="shared" si="244"/>
        <v>spaces</v>
      </c>
      <c r="S3071" s="24">
        <f t="shared" si="245"/>
        <v>41957.833726851852</v>
      </c>
    </row>
    <row r="3072" spans="1:19" ht="93.6" x14ac:dyDescent="0.4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26">
        <f t="shared" si="242"/>
        <v>3.34</v>
      </c>
      <c r="P3072" s="3" t="s">
        <v>8303</v>
      </c>
      <c r="Q3072" s="3" t="str">
        <f t="shared" si="243"/>
        <v>theater</v>
      </c>
      <c r="R3072" s="3" t="str">
        <f t="shared" si="244"/>
        <v>spaces</v>
      </c>
      <c r="S3072" s="24">
        <f t="shared" si="245"/>
        <v>42690.733437499999</v>
      </c>
    </row>
    <row r="3073" spans="1:19" ht="117" x14ac:dyDescent="0.4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26">
        <f t="shared" si="242"/>
        <v>59.774999999999999</v>
      </c>
      <c r="P3073" s="3" t="s">
        <v>8303</v>
      </c>
      <c r="Q3073" s="3" t="str">
        <f t="shared" si="243"/>
        <v>theater</v>
      </c>
      <c r="R3073" s="3" t="str">
        <f t="shared" si="244"/>
        <v>spaces</v>
      </c>
      <c r="S3073" s="24">
        <f t="shared" si="245"/>
        <v>42097.732418981483</v>
      </c>
    </row>
    <row r="3074" spans="1:19" ht="117" x14ac:dyDescent="0.4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26">
        <f t="shared" ref="N3074:N3137" si="247">E3074/D3074*100</f>
        <v>1.6666666666666666E-2</v>
      </c>
      <c r="P3074" s="3" t="s">
        <v>8303</v>
      </c>
      <c r="Q3074" s="3" t="str">
        <f t="shared" si="243"/>
        <v>theater</v>
      </c>
      <c r="R3074" s="3" t="str">
        <f t="shared" si="244"/>
        <v>spaces</v>
      </c>
      <c r="S3074" s="24">
        <f t="shared" si="245"/>
        <v>42658.690532407403</v>
      </c>
    </row>
    <row r="3075" spans="1:19" ht="117" x14ac:dyDescent="0.4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26">
        <f t="shared" si="247"/>
        <v>2.3035714285714284E-2</v>
      </c>
      <c r="P3075" s="3" t="s">
        <v>8303</v>
      </c>
      <c r="Q3075" s="3" t="str">
        <f t="shared" ref="Q3075:Q3138" si="248">LEFT(P:P,SEARCH("/",P:P,1)-1)</f>
        <v>theater</v>
      </c>
      <c r="R3075" s="3" t="str">
        <f t="shared" ref="R3075:R3138" si="249">RIGHT(P:P, LEN(P:P) - FIND("/", P:P))</f>
        <v>spaces</v>
      </c>
      <c r="S3075" s="24">
        <f t="shared" ref="S3075:S3138" si="250">(J3075/86400) +25569</f>
        <v>42111.684027777781</v>
      </c>
    </row>
    <row r="3076" spans="1:19" ht="140.4" x14ac:dyDescent="0.4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26">
        <f t="shared" si="247"/>
        <v>8.8000000000000009E-2</v>
      </c>
      <c r="P3076" s="3" t="s">
        <v>8303</v>
      </c>
      <c r="Q3076" s="3" t="str">
        <f t="shared" si="248"/>
        <v>theater</v>
      </c>
      <c r="R3076" s="3" t="str">
        <f t="shared" si="249"/>
        <v>spaces</v>
      </c>
      <c r="S3076" s="24">
        <f t="shared" si="250"/>
        <v>42409.571284722224</v>
      </c>
    </row>
    <row r="3077" spans="1:19" ht="93.6" x14ac:dyDescent="0.4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26">
        <f t="shared" si="247"/>
        <v>8.64</v>
      </c>
      <c r="P3077" s="3" t="s">
        <v>8303</v>
      </c>
      <c r="Q3077" s="3" t="str">
        <f t="shared" si="248"/>
        <v>theater</v>
      </c>
      <c r="R3077" s="3" t="str">
        <f t="shared" si="249"/>
        <v>spaces</v>
      </c>
      <c r="S3077" s="24">
        <f t="shared" si="250"/>
        <v>42551.102314814816</v>
      </c>
    </row>
    <row r="3078" spans="1:19" ht="70.2" x14ac:dyDescent="0.4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26">
        <f t="shared" si="247"/>
        <v>15.06</v>
      </c>
      <c r="P3078" s="3" t="s">
        <v>8303</v>
      </c>
      <c r="Q3078" s="3" t="str">
        <f t="shared" si="248"/>
        <v>theater</v>
      </c>
      <c r="R3078" s="3" t="str">
        <f t="shared" si="249"/>
        <v>spaces</v>
      </c>
      <c r="S3078" s="24">
        <f t="shared" si="250"/>
        <v>42226.651886574073</v>
      </c>
    </row>
    <row r="3079" spans="1:19" ht="117" x14ac:dyDescent="0.4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26">
        <f t="shared" si="247"/>
        <v>0.47727272727272729</v>
      </c>
      <c r="P3079" s="3" t="s">
        <v>8303</v>
      </c>
      <c r="Q3079" s="3" t="str">
        <f t="shared" si="248"/>
        <v>theater</v>
      </c>
      <c r="R3079" s="3" t="str">
        <f t="shared" si="249"/>
        <v>spaces</v>
      </c>
      <c r="S3079" s="24">
        <f t="shared" si="250"/>
        <v>42766.956921296296</v>
      </c>
    </row>
    <row r="3080" spans="1:19" ht="117" x14ac:dyDescent="0.4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26">
        <f t="shared" si="247"/>
        <v>0.11833333333333333</v>
      </c>
      <c r="P3080" s="3" t="s">
        <v>8303</v>
      </c>
      <c r="Q3080" s="3" t="str">
        <f t="shared" si="248"/>
        <v>theater</v>
      </c>
      <c r="R3080" s="3" t="str">
        <f t="shared" si="249"/>
        <v>spaces</v>
      </c>
      <c r="S3080" s="24">
        <f t="shared" si="250"/>
        <v>42031.138831018514</v>
      </c>
    </row>
    <row r="3081" spans="1:19" ht="140.4" x14ac:dyDescent="0.4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26">
        <f t="shared" si="247"/>
        <v>0.8417399858735245</v>
      </c>
      <c r="P3081" s="3" t="s">
        <v>8303</v>
      </c>
      <c r="Q3081" s="3" t="str">
        <f t="shared" si="248"/>
        <v>theater</v>
      </c>
      <c r="R3081" s="3" t="str">
        <f t="shared" si="249"/>
        <v>spaces</v>
      </c>
      <c r="S3081" s="24">
        <f t="shared" si="250"/>
        <v>42055.713368055556</v>
      </c>
    </row>
    <row r="3082" spans="1:19" ht="140.4" x14ac:dyDescent="0.4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26">
        <f t="shared" si="247"/>
        <v>1.8799999999999997E-2</v>
      </c>
      <c r="P3082" s="3" t="s">
        <v>8303</v>
      </c>
      <c r="Q3082" s="3" t="str">
        <f t="shared" si="248"/>
        <v>theater</v>
      </c>
      <c r="R3082" s="3" t="str">
        <f t="shared" si="249"/>
        <v>spaces</v>
      </c>
      <c r="S3082" s="24">
        <f t="shared" si="250"/>
        <v>41940.028287037036</v>
      </c>
    </row>
    <row r="3083" spans="1:19" ht="117" x14ac:dyDescent="0.4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26">
        <f t="shared" si="247"/>
        <v>0.21029999999999999</v>
      </c>
      <c r="P3083" s="3" t="s">
        <v>8303</v>
      </c>
      <c r="Q3083" s="3" t="str">
        <f t="shared" si="248"/>
        <v>theater</v>
      </c>
      <c r="R3083" s="3" t="str">
        <f t="shared" si="249"/>
        <v>spaces</v>
      </c>
      <c r="S3083" s="24">
        <f t="shared" si="250"/>
        <v>42237.181608796294</v>
      </c>
    </row>
    <row r="3084" spans="1:19" ht="117" x14ac:dyDescent="0.4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26">
        <f t="shared" si="247"/>
        <v>0</v>
      </c>
      <c r="P3084" s="3" t="s">
        <v>8303</v>
      </c>
      <c r="Q3084" s="3" t="str">
        <f t="shared" si="248"/>
        <v>theater</v>
      </c>
      <c r="R3084" s="3" t="str">
        <f t="shared" si="249"/>
        <v>spaces</v>
      </c>
      <c r="S3084" s="24">
        <f t="shared" si="250"/>
        <v>42293.922986111109</v>
      </c>
    </row>
    <row r="3085" spans="1:19" ht="117" x14ac:dyDescent="0.4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26">
        <f t="shared" si="247"/>
        <v>0.27999999999999997</v>
      </c>
      <c r="P3085" s="3" t="s">
        <v>8303</v>
      </c>
      <c r="Q3085" s="3" t="str">
        <f t="shared" si="248"/>
        <v>theater</v>
      </c>
      <c r="R3085" s="3" t="str">
        <f t="shared" si="249"/>
        <v>spaces</v>
      </c>
      <c r="S3085" s="24">
        <f t="shared" si="250"/>
        <v>41853.563402777778</v>
      </c>
    </row>
    <row r="3086" spans="1:19" ht="140.4" x14ac:dyDescent="0.4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26">
        <f t="shared" si="247"/>
        <v>11.57920670115792</v>
      </c>
      <c r="P3086" s="3" t="s">
        <v>8303</v>
      </c>
      <c r="Q3086" s="3" t="str">
        <f t="shared" si="248"/>
        <v>theater</v>
      </c>
      <c r="R3086" s="3" t="str">
        <f t="shared" si="249"/>
        <v>spaces</v>
      </c>
      <c r="S3086" s="24">
        <f t="shared" si="250"/>
        <v>42100.723738425921</v>
      </c>
    </row>
    <row r="3087" spans="1:19" ht="117" x14ac:dyDescent="0.4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26">
        <f t="shared" si="247"/>
        <v>2.44</v>
      </c>
      <c r="P3087" s="3" t="s">
        <v>8303</v>
      </c>
      <c r="Q3087" s="3" t="str">
        <f t="shared" si="248"/>
        <v>theater</v>
      </c>
      <c r="R3087" s="3" t="str">
        <f t="shared" si="249"/>
        <v>spaces</v>
      </c>
      <c r="S3087" s="24">
        <f t="shared" si="250"/>
        <v>42246.883784722224</v>
      </c>
    </row>
    <row r="3088" spans="1:19" ht="140.4" x14ac:dyDescent="0.4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26">
        <f t="shared" si="247"/>
        <v>0.25</v>
      </c>
      <c r="P3088" s="3" t="s">
        <v>8303</v>
      </c>
      <c r="Q3088" s="3" t="str">
        <f t="shared" si="248"/>
        <v>theater</v>
      </c>
      <c r="R3088" s="3" t="str">
        <f t="shared" si="249"/>
        <v>spaces</v>
      </c>
      <c r="S3088" s="24">
        <f t="shared" si="250"/>
        <v>42173.67082175926</v>
      </c>
    </row>
    <row r="3089" spans="1:19" ht="140.4" x14ac:dyDescent="0.4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26">
        <f t="shared" si="247"/>
        <v>0.625</v>
      </c>
      <c r="P3089" s="3" t="s">
        <v>8303</v>
      </c>
      <c r="Q3089" s="3" t="str">
        <f t="shared" si="248"/>
        <v>theater</v>
      </c>
      <c r="R3089" s="3" t="str">
        <f t="shared" si="249"/>
        <v>spaces</v>
      </c>
      <c r="S3089" s="24">
        <f t="shared" si="250"/>
        <v>42665.150347222225</v>
      </c>
    </row>
    <row r="3090" spans="1:19" ht="93.6" x14ac:dyDescent="0.4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26">
        <f t="shared" si="247"/>
        <v>0.19384615384615383</v>
      </c>
      <c r="P3090" s="3" t="s">
        <v>8303</v>
      </c>
      <c r="Q3090" s="3" t="str">
        <f t="shared" si="248"/>
        <v>theater</v>
      </c>
      <c r="R3090" s="3" t="str">
        <f t="shared" si="249"/>
        <v>spaces</v>
      </c>
      <c r="S3090" s="24">
        <f t="shared" si="250"/>
        <v>41981.57230324074</v>
      </c>
    </row>
    <row r="3091" spans="1:19" ht="93.6" x14ac:dyDescent="0.4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26">
        <f t="shared" si="247"/>
        <v>23.416</v>
      </c>
      <c r="P3091" s="3" t="s">
        <v>8303</v>
      </c>
      <c r="Q3091" s="3" t="str">
        <f t="shared" si="248"/>
        <v>theater</v>
      </c>
      <c r="R3091" s="3" t="str">
        <f t="shared" si="249"/>
        <v>spaces</v>
      </c>
      <c r="S3091" s="24">
        <f t="shared" si="250"/>
        <v>42528.542627314819</v>
      </c>
    </row>
    <row r="3092" spans="1:19" ht="140.4" x14ac:dyDescent="0.4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26">
        <f t="shared" si="247"/>
        <v>5.0808888888888886</v>
      </c>
      <c r="P3092" s="3" t="s">
        <v>8303</v>
      </c>
      <c r="Q3092" s="3" t="str">
        <f t="shared" si="248"/>
        <v>theater</v>
      </c>
      <c r="R3092" s="3" t="str">
        <f t="shared" si="249"/>
        <v>spaces</v>
      </c>
      <c r="S3092" s="24">
        <f t="shared" si="250"/>
        <v>42065.818807870368</v>
      </c>
    </row>
    <row r="3093" spans="1:19" ht="117" x14ac:dyDescent="0.4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26">
        <f t="shared" si="247"/>
        <v>15.920000000000002</v>
      </c>
      <c r="P3093" s="3" t="s">
        <v>8303</v>
      </c>
      <c r="Q3093" s="3" t="str">
        <f t="shared" si="248"/>
        <v>theater</v>
      </c>
      <c r="R3093" s="3" t="str">
        <f t="shared" si="249"/>
        <v>spaces</v>
      </c>
      <c r="S3093" s="24">
        <f t="shared" si="250"/>
        <v>42566.948414351849</v>
      </c>
    </row>
    <row r="3094" spans="1:19" ht="117" x14ac:dyDescent="0.4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26">
        <f t="shared" si="247"/>
        <v>1.1831900000000002</v>
      </c>
      <c r="P3094" s="3" t="s">
        <v>8303</v>
      </c>
      <c r="Q3094" s="3" t="str">
        <f t="shared" si="248"/>
        <v>theater</v>
      </c>
      <c r="R3094" s="3" t="str">
        <f t="shared" si="249"/>
        <v>spaces</v>
      </c>
      <c r="S3094" s="24">
        <f t="shared" si="250"/>
        <v>42255.619351851856</v>
      </c>
    </row>
    <row r="3095" spans="1:19" ht="140.4" x14ac:dyDescent="0.4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26">
        <f t="shared" si="247"/>
        <v>22.75</v>
      </c>
      <c r="P3095" s="3" t="s">
        <v>8303</v>
      </c>
      <c r="Q3095" s="3" t="str">
        <f t="shared" si="248"/>
        <v>theater</v>
      </c>
      <c r="R3095" s="3" t="str">
        <f t="shared" si="249"/>
        <v>spaces</v>
      </c>
      <c r="S3095" s="24">
        <f t="shared" si="250"/>
        <v>41760.909039351856</v>
      </c>
    </row>
    <row r="3096" spans="1:19" ht="93.6" x14ac:dyDescent="0.4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26">
        <f t="shared" si="247"/>
        <v>2.5000000000000001E-2</v>
      </c>
      <c r="P3096" s="3" t="s">
        <v>8303</v>
      </c>
      <c r="Q3096" s="3" t="str">
        <f t="shared" si="248"/>
        <v>theater</v>
      </c>
      <c r="R3096" s="3" t="str">
        <f t="shared" si="249"/>
        <v>spaces</v>
      </c>
      <c r="S3096" s="24">
        <f t="shared" si="250"/>
        <v>42207.795787037037</v>
      </c>
    </row>
    <row r="3097" spans="1:19" ht="117" x14ac:dyDescent="0.4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26">
        <f t="shared" si="247"/>
        <v>0.33512064343163539</v>
      </c>
      <c r="P3097" s="3" t="s">
        <v>8303</v>
      </c>
      <c r="Q3097" s="3" t="str">
        <f t="shared" si="248"/>
        <v>theater</v>
      </c>
      <c r="R3097" s="3" t="str">
        <f t="shared" si="249"/>
        <v>spaces</v>
      </c>
      <c r="S3097" s="24">
        <f t="shared" si="250"/>
        <v>42523.025231481486</v>
      </c>
    </row>
    <row r="3098" spans="1:19" ht="117" x14ac:dyDescent="0.4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26">
        <f t="shared" si="247"/>
        <v>3.9750000000000001</v>
      </c>
      <c r="P3098" s="3" t="s">
        <v>8303</v>
      </c>
      <c r="Q3098" s="3" t="str">
        <f t="shared" si="248"/>
        <v>theater</v>
      </c>
      <c r="R3098" s="3" t="str">
        <f t="shared" si="249"/>
        <v>spaces</v>
      </c>
      <c r="S3098" s="24">
        <f t="shared" si="250"/>
        <v>42114.825532407413</v>
      </c>
    </row>
    <row r="3099" spans="1:19" ht="117" x14ac:dyDescent="0.4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26">
        <f t="shared" si="247"/>
        <v>17.150000000000002</v>
      </c>
      <c r="P3099" s="3" t="s">
        <v>8303</v>
      </c>
      <c r="Q3099" s="3" t="str">
        <f t="shared" si="248"/>
        <v>theater</v>
      </c>
      <c r="R3099" s="3" t="str">
        <f t="shared" si="249"/>
        <v>spaces</v>
      </c>
      <c r="S3099" s="24">
        <f t="shared" si="250"/>
        <v>42629.503483796296</v>
      </c>
    </row>
    <row r="3100" spans="1:19" ht="117" x14ac:dyDescent="0.4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26">
        <f t="shared" si="247"/>
        <v>3.6080041046690612</v>
      </c>
      <c r="P3100" s="3" t="s">
        <v>8303</v>
      </c>
      <c r="Q3100" s="3" t="str">
        <f t="shared" si="248"/>
        <v>theater</v>
      </c>
      <c r="R3100" s="3" t="str">
        <f t="shared" si="249"/>
        <v>spaces</v>
      </c>
      <c r="S3100" s="24">
        <f t="shared" si="250"/>
        <v>42359.792233796295</v>
      </c>
    </row>
    <row r="3101" spans="1:19" ht="117" x14ac:dyDescent="0.4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26">
        <f t="shared" si="247"/>
        <v>13.900000000000002</v>
      </c>
      <c r="P3101" s="3" t="s">
        <v>8303</v>
      </c>
      <c r="Q3101" s="3" t="str">
        <f t="shared" si="248"/>
        <v>theater</v>
      </c>
      <c r="R3101" s="3" t="str">
        <f t="shared" si="249"/>
        <v>spaces</v>
      </c>
      <c r="S3101" s="24">
        <f t="shared" si="250"/>
        <v>42382.189710648148</v>
      </c>
    </row>
    <row r="3102" spans="1:19" ht="117" x14ac:dyDescent="0.4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26">
        <f t="shared" si="247"/>
        <v>15.225</v>
      </c>
      <c r="P3102" s="3" t="s">
        <v>8303</v>
      </c>
      <c r="Q3102" s="3" t="str">
        <f t="shared" si="248"/>
        <v>theater</v>
      </c>
      <c r="R3102" s="3" t="str">
        <f t="shared" si="249"/>
        <v>spaces</v>
      </c>
      <c r="S3102" s="24">
        <f t="shared" si="250"/>
        <v>41902.622395833336</v>
      </c>
    </row>
    <row r="3103" spans="1:19" ht="140.4" x14ac:dyDescent="0.4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26">
        <f t="shared" si="247"/>
        <v>12</v>
      </c>
      <c r="P3103" s="3" t="s">
        <v>8303</v>
      </c>
      <c r="Q3103" s="3" t="str">
        <f t="shared" si="248"/>
        <v>theater</v>
      </c>
      <c r="R3103" s="3" t="str">
        <f t="shared" si="249"/>
        <v>spaces</v>
      </c>
      <c r="S3103" s="24">
        <f t="shared" si="250"/>
        <v>42171.383530092593</v>
      </c>
    </row>
    <row r="3104" spans="1:19" ht="117" x14ac:dyDescent="0.4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26">
        <f t="shared" si="247"/>
        <v>39.112499999999997</v>
      </c>
      <c r="P3104" s="3" t="s">
        <v>8303</v>
      </c>
      <c r="Q3104" s="3" t="str">
        <f t="shared" si="248"/>
        <v>theater</v>
      </c>
      <c r="R3104" s="3" t="str">
        <f t="shared" si="249"/>
        <v>spaces</v>
      </c>
      <c r="S3104" s="24">
        <f t="shared" si="250"/>
        <v>42555.340486111112</v>
      </c>
    </row>
    <row r="3105" spans="1:19" ht="93.6" x14ac:dyDescent="0.4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26">
        <f t="shared" si="247"/>
        <v>0.26829268292682928</v>
      </c>
      <c r="P3105" s="3" t="s">
        <v>8303</v>
      </c>
      <c r="Q3105" s="3" t="str">
        <f t="shared" si="248"/>
        <v>theater</v>
      </c>
      <c r="R3105" s="3" t="str">
        <f t="shared" si="249"/>
        <v>spaces</v>
      </c>
      <c r="S3105" s="24">
        <f t="shared" si="250"/>
        <v>42107.156319444446</v>
      </c>
    </row>
    <row r="3106" spans="1:19" ht="117" x14ac:dyDescent="0.4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26">
        <f t="shared" si="247"/>
        <v>29.625</v>
      </c>
      <c r="P3106" s="3" t="s">
        <v>8303</v>
      </c>
      <c r="Q3106" s="3" t="str">
        <f t="shared" si="248"/>
        <v>theater</v>
      </c>
      <c r="R3106" s="3" t="str">
        <f t="shared" si="249"/>
        <v>spaces</v>
      </c>
      <c r="S3106" s="24">
        <f t="shared" si="250"/>
        <v>42006.908692129626</v>
      </c>
    </row>
    <row r="3107" spans="1:19" ht="117" x14ac:dyDescent="0.4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26">
        <f t="shared" si="247"/>
        <v>42.360992301112063</v>
      </c>
      <c r="P3107" s="3" t="s">
        <v>8303</v>
      </c>
      <c r="Q3107" s="3" t="str">
        <f t="shared" si="248"/>
        <v>theater</v>
      </c>
      <c r="R3107" s="3" t="str">
        <f t="shared" si="249"/>
        <v>spaces</v>
      </c>
      <c r="S3107" s="24">
        <f t="shared" si="250"/>
        <v>41876.718935185185</v>
      </c>
    </row>
    <row r="3108" spans="1:19" ht="140.4" x14ac:dyDescent="0.4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26">
        <f t="shared" si="247"/>
        <v>4.1000000000000005</v>
      </c>
      <c r="P3108" s="3" t="s">
        <v>8303</v>
      </c>
      <c r="Q3108" s="3" t="str">
        <f t="shared" si="248"/>
        <v>theater</v>
      </c>
      <c r="R3108" s="3" t="str">
        <f t="shared" si="249"/>
        <v>spaces</v>
      </c>
      <c r="S3108" s="24">
        <f t="shared" si="250"/>
        <v>42241.429120370369</v>
      </c>
    </row>
    <row r="3109" spans="1:19" ht="117" x14ac:dyDescent="0.4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26">
        <f t="shared" si="247"/>
        <v>19.762499999999999</v>
      </c>
      <c r="P3109" s="3" t="s">
        <v>8303</v>
      </c>
      <c r="Q3109" s="3" t="str">
        <f t="shared" si="248"/>
        <v>theater</v>
      </c>
      <c r="R3109" s="3" t="str">
        <f t="shared" si="249"/>
        <v>spaces</v>
      </c>
      <c r="S3109" s="24">
        <f t="shared" si="250"/>
        <v>42128.814247685186</v>
      </c>
    </row>
    <row r="3110" spans="1:19" ht="46.8" x14ac:dyDescent="0.4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26">
        <f t="shared" si="247"/>
        <v>5.1999999999999998E-2</v>
      </c>
      <c r="P3110" s="3" t="s">
        <v>8303</v>
      </c>
      <c r="Q3110" s="3" t="str">
        <f t="shared" si="248"/>
        <v>theater</v>
      </c>
      <c r="R3110" s="3" t="str">
        <f t="shared" si="249"/>
        <v>spaces</v>
      </c>
      <c r="S3110" s="24">
        <f t="shared" si="250"/>
        <v>42062.680486111116</v>
      </c>
    </row>
    <row r="3111" spans="1:19" ht="117" x14ac:dyDescent="0.4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26">
        <f t="shared" si="247"/>
        <v>25.030188679245285</v>
      </c>
      <c r="P3111" s="3" t="s">
        <v>8303</v>
      </c>
      <c r="Q3111" s="3" t="str">
        <f t="shared" si="248"/>
        <v>theater</v>
      </c>
      <c r="R3111" s="3" t="str">
        <f t="shared" si="249"/>
        <v>spaces</v>
      </c>
      <c r="S3111" s="24">
        <f t="shared" si="250"/>
        <v>41844.125115740739</v>
      </c>
    </row>
    <row r="3112" spans="1:19" ht="93.6" x14ac:dyDescent="0.4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26">
        <f t="shared" si="247"/>
        <v>0.04</v>
      </c>
      <c r="P3112" s="3" t="s">
        <v>8303</v>
      </c>
      <c r="Q3112" s="3" t="str">
        <f t="shared" si="248"/>
        <v>theater</v>
      </c>
      <c r="R3112" s="3" t="str">
        <f t="shared" si="249"/>
        <v>spaces</v>
      </c>
      <c r="S3112" s="24">
        <f t="shared" si="250"/>
        <v>42745.031469907408</v>
      </c>
    </row>
    <row r="3113" spans="1:19" ht="93.6" x14ac:dyDescent="0.4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26">
        <f t="shared" si="247"/>
        <v>26.640000000000004</v>
      </c>
      <c r="P3113" s="3" t="s">
        <v>8303</v>
      </c>
      <c r="Q3113" s="3" t="str">
        <f t="shared" si="248"/>
        <v>theater</v>
      </c>
      <c r="R3113" s="3" t="str">
        <f t="shared" si="249"/>
        <v>spaces</v>
      </c>
      <c r="S3113" s="24">
        <f t="shared" si="250"/>
        <v>41885.595138888893</v>
      </c>
    </row>
    <row r="3114" spans="1:19" ht="117" x14ac:dyDescent="0.4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26">
        <f t="shared" si="247"/>
        <v>4.7363636363636363</v>
      </c>
      <c r="P3114" s="3" t="s">
        <v>8303</v>
      </c>
      <c r="Q3114" s="3" t="str">
        <f t="shared" si="248"/>
        <v>theater</v>
      </c>
      <c r="R3114" s="3" t="str">
        <f t="shared" si="249"/>
        <v>spaces</v>
      </c>
      <c r="S3114" s="24">
        <f t="shared" si="250"/>
        <v>42615.121921296297</v>
      </c>
    </row>
    <row r="3115" spans="1:19" ht="117" x14ac:dyDescent="0.4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26">
        <f t="shared" si="247"/>
        <v>4.2435339894712749</v>
      </c>
      <c r="P3115" s="3" t="s">
        <v>8303</v>
      </c>
      <c r="Q3115" s="3" t="str">
        <f t="shared" si="248"/>
        <v>theater</v>
      </c>
      <c r="R3115" s="3" t="str">
        <f t="shared" si="249"/>
        <v>spaces</v>
      </c>
      <c r="S3115" s="24">
        <f t="shared" si="250"/>
        <v>42081.731273148151</v>
      </c>
    </row>
    <row r="3116" spans="1:19" ht="117" x14ac:dyDescent="0.4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26">
        <f t="shared" si="247"/>
        <v>0</v>
      </c>
      <c r="P3116" s="3" t="s">
        <v>8303</v>
      </c>
      <c r="Q3116" s="3" t="str">
        <f t="shared" si="248"/>
        <v>theater</v>
      </c>
      <c r="R3116" s="3" t="str">
        <f t="shared" si="249"/>
        <v>spaces</v>
      </c>
      <c r="S3116" s="24">
        <f t="shared" si="250"/>
        <v>41843.632523148146</v>
      </c>
    </row>
    <row r="3117" spans="1:19" ht="117" x14ac:dyDescent="0.4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26">
        <f t="shared" si="247"/>
        <v>3</v>
      </c>
      <c r="P3117" s="3" t="s">
        <v>8303</v>
      </c>
      <c r="Q3117" s="3" t="str">
        <f t="shared" si="248"/>
        <v>theater</v>
      </c>
      <c r="R3117" s="3" t="str">
        <f t="shared" si="249"/>
        <v>spaces</v>
      </c>
      <c r="S3117" s="24">
        <f t="shared" si="250"/>
        <v>42496.447071759263</v>
      </c>
    </row>
    <row r="3118" spans="1:19" ht="117" x14ac:dyDescent="0.4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26">
        <f t="shared" si="247"/>
        <v>57.333333333333336</v>
      </c>
      <c r="P3118" s="3" t="s">
        <v>8303</v>
      </c>
      <c r="Q3118" s="3" t="str">
        <f t="shared" si="248"/>
        <v>theater</v>
      </c>
      <c r="R3118" s="3" t="str">
        <f t="shared" si="249"/>
        <v>spaces</v>
      </c>
      <c r="S3118" s="24">
        <f t="shared" si="250"/>
        <v>42081.515335648146</v>
      </c>
    </row>
    <row r="3119" spans="1:19" ht="117" x14ac:dyDescent="0.4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26">
        <f t="shared" si="247"/>
        <v>0.1</v>
      </c>
      <c r="P3119" s="3" t="s">
        <v>8303</v>
      </c>
      <c r="Q3119" s="3" t="str">
        <f t="shared" si="248"/>
        <v>theater</v>
      </c>
      <c r="R3119" s="3" t="str">
        <f t="shared" si="249"/>
        <v>spaces</v>
      </c>
      <c r="S3119" s="24">
        <f t="shared" si="250"/>
        <v>42509.374537037038</v>
      </c>
    </row>
    <row r="3120" spans="1:19" ht="70.2" x14ac:dyDescent="0.4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26">
        <f t="shared" si="247"/>
        <v>0.31</v>
      </c>
      <c r="P3120" s="3" t="s">
        <v>8303</v>
      </c>
      <c r="Q3120" s="3" t="str">
        <f t="shared" si="248"/>
        <v>theater</v>
      </c>
      <c r="R3120" s="3" t="str">
        <f t="shared" si="249"/>
        <v>spaces</v>
      </c>
      <c r="S3120" s="24">
        <f t="shared" si="250"/>
        <v>42534.649571759262</v>
      </c>
    </row>
    <row r="3121" spans="1:19" ht="140.4" x14ac:dyDescent="0.4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26">
        <f t="shared" si="247"/>
        <v>0.05</v>
      </c>
      <c r="P3121" s="3" t="s">
        <v>8303</v>
      </c>
      <c r="Q3121" s="3" t="str">
        <f t="shared" si="248"/>
        <v>theater</v>
      </c>
      <c r="R3121" s="3" t="str">
        <f t="shared" si="249"/>
        <v>spaces</v>
      </c>
      <c r="S3121" s="24">
        <f t="shared" si="250"/>
        <v>42060.04550925926</v>
      </c>
    </row>
    <row r="3122" spans="1:19" ht="93.6" x14ac:dyDescent="0.4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26">
        <f t="shared" si="247"/>
        <v>9.8461538461538465E-3</v>
      </c>
      <c r="P3122" s="3" t="s">
        <v>8303</v>
      </c>
      <c r="Q3122" s="3" t="str">
        <f t="shared" si="248"/>
        <v>theater</v>
      </c>
      <c r="R3122" s="3" t="str">
        <f t="shared" si="249"/>
        <v>spaces</v>
      </c>
      <c r="S3122" s="24">
        <f t="shared" si="250"/>
        <v>42435.942083333328</v>
      </c>
    </row>
    <row r="3123" spans="1:19" ht="93.6" x14ac:dyDescent="0.4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26">
        <f t="shared" si="247"/>
        <v>0.66666666666666674</v>
      </c>
      <c r="P3123" s="3" t="s">
        <v>8303</v>
      </c>
      <c r="Q3123" s="3" t="str">
        <f t="shared" si="248"/>
        <v>theater</v>
      </c>
      <c r="R3123" s="3" t="str">
        <f t="shared" si="249"/>
        <v>spaces</v>
      </c>
      <c r="S3123" s="24">
        <f t="shared" si="250"/>
        <v>41848.679803240739</v>
      </c>
    </row>
    <row r="3124" spans="1:19" x14ac:dyDescent="0.4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26">
        <f t="shared" si="247"/>
        <v>58.291457286432156</v>
      </c>
      <c r="P3124" s="3" t="s">
        <v>8303</v>
      </c>
      <c r="Q3124" s="3" t="str">
        <f t="shared" si="248"/>
        <v>theater</v>
      </c>
      <c r="R3124" s="3" t="str">
        <f t="shared" si="249"/>
        <v>spaces</v>
      </c>
      <c r="S3124" s="24">
        <f t="shared" si="250"/>
        <v>42678.932083333333</v>
      </c>
    </row>
    <row r="3125" spans="1:19" ht="117" x14ac:dyDescent="0.4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26">
        <f t="shared" si="247"/>
        <v>68.153599999999997</v>
      </c>
      <c r="P3125" s="3" t="s">
        <v>8303</v>
      </c>
      <c r="Q3125" s="3" t="str">
        <f t="shared" si="248"/>
        <v>theater</v>
      </c>
      <c r="R3125" s="3" t="str">
        <f t="shared" si="249"/>
        <v>spaces</v>
      </c>
      <c r="S3125" s="24">
        <f t="shared" si="250"/>
        <v>42530.993032407408</v>
      </c>
    </row>
    <row r="3126" spans="1:19" ht="93.6" x14ac:dyDescent="0.4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26">
        <f t="shared" si="247"/>
        <v>3.2499999999999999E-3</v>
      </c>
      <c r="P3126" s="3" t="s">
        <v>8303</v>
      </c>
      <c r="Q3126" s="3" t="str">
        <f t="shared" si="248"/>
        <v>theater</v>
      </c>
      <c r="R3126" s="3" t="str">
        <f t="shared" si="249"/>
        <v>spaces</v>
      </c>
      <c r="S3126" s="24">
        <f t="shared" si="250"/>
        <v>41977.780104166668</v>
      </c>
    </row>
    <row r="3127" spans="1:19" x14ac:dyDescent="0.4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26">
        <f t="shared" si="247"/>
        <v>0</v>
      </c>
      <c r="P3127" s="3" t="s">
        <v>8303</v>
      </c>
      <c r="Q3127" s="3" t="str">
        <f t="shared" si="248"/>
        <v>theater</v>
      </c>
      <c r="R3127" s="3" t="str">
        <f t="shared" si="249"/>
        <v>spaces</v>
      </c>
      <c r="S3127" s="24">
        <f t="shared" si="250"/>
        <v>42346.20685185185</v>
      </c>
    </row>
    <row r="3128" spans="1:19" ht="140.4" x14ac:dyDescent="0.4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26">
        <f t="shared" si="247"/>
        <v>4.16</v>
      </c>
      <c r="P3128" s="3" t="s">
        <v>8303</v>
      </c>
      <c r="Q3128" s="3" t="str">
        <f t="shared" si="248"/>
        <v>theater</v>
      </c>
      <c r="R3128" s="3" t="str">
        <f t="shared" si="249"/>
        <v>spaces</v>
      </c>
      <c r="S3128" s="24">
        <f t="shared" si="250"/>
        <v>42427.018078703702</v>
      </c>
    </row>
    <row r="3129" spans="1:19" ht="140.4" x14ac:dyDescent="0.4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26">
        <f t="shared" si="247"/>
        <v>0</v>
      </c>
      <c r="P3129" s="3" t="s">
        <v>8303</v>
      </c>
      <c r="Q3129" s="3" t="str">
        <f t="shared" si="248"/>
        <v>theater</v>
      </c>
      <c r="R3129" s="3" t="str">
        <f t="shared" si="249"/>
        <v>spaces</v>
      </c>
      <c r="S3129" s="24">
        <f t="shared" si="250"/>
        <v>42034.856817129628</v>
      </c>
    </row>
    <row r="3130" spans="1:19" ht="117" x14ac:dyDescent="0.4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8219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26">
        <f t="shared" si="247"/>
        <v>108.60666666666667</v>
      </c>
      <c r="O3130" s="3">
        <f>E3130/L3130</f>
        <v>139.23931623931625</v>
      </c>
      <c r="P3130" s="3" t="s">
        <v>8271</v>
      </c>
      <c r="Q3130" s="3" t="str">
        <f t="shared" si="248"/>
        <v>theater</v>
      </c>
      <c r="R3130" s="3" t="str">
        <f t="shared" si="249"/>
        <v>plays</v>
      </c>
      <c r="S3130" s="24">
        <f t="shared" si="250"/>
        <v>42780.825706018513</v>
      </c>
    </row>
    <row r="3131" spans="1:19" ht="140.4" x14ac:dyDescent="0.4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26">
        <f t="shared" si="247"/>
        <v>0.8</v>
      </c>
      <c r="P3131" s="3" t="s">
        <v>8271</v>
      </c>
      <c r="Q3131" s="3" t="str">
        <f t="shared" si="248"/>
        <v>theater</v>
      </c>
      <c r="R3131" s="3" t="str">
        <f t="shared" si="249"/>
        <v>plays</v>
      </c>
      <c r="S3131" s="24">
        <f t="shared" si="250"/>
        <v>42803.842812499999</v>
      </c>
    </row>
    <row r="3132" spans="1:19" ht="93.6" x14ac:dyDescent="0.4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26">
        <f t="shared" si="247"/>
        <v>3.75</v>
      </c>
      <c r="P3132" s="3" t="s">
        <v>8271</v>
      </c>
      <c r="Q3132" s="3" t="str">
        <f t="shared" si="248"/>
        <v>theater</v>
      </c>
      <c r="R3132" s="3" t="str">
        <f t="shared" si="249"/>
        <v>plays</v>
      </c>
      <c r="S3132" s="24">
        <f t="shared" si="250"/>
        <v>42808.640231481477</v>
      </c>
    </row>
    <row r="3133" spans="1:19" ht="70.2" x14ac:dyDescent="0.4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26">
        <f t="shared" si="247"/>
        <v>15.731707317073171</v>
      </c>
      <c r="P3133" s="3" t="s">
        <v>8271</v>
      </c>
      <c r="Q3133" s="3" t="str">
        <f t="shared" si="248"/>
        <v>theater</v>
      </c>
      <c r="R3133" s="3" t="str">
        <f t="shared" si="249"/>
        <v>plays</v>
      </c>
      <c r="S3133" s="24">
        <f t="shared" si="250"/>
        <v>42803.579224537039</v>
      </c>
    </row>
    <row r="3134" spans="1:19" ht="70.2" x14ac:dyDescent="0.4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26">
        <f t="shared" si="247"/>
        <v>3.3333333333333333E-2</v>
      </c>
      <c r="P3134" s="3" t="s">
        <v>8271</v>
      </c>
      <c r="Q3134" s="3" t="str">
        <f t="shared" si="248"/>
        <v>theater</v>
      </c>
      <c r="R3134" s="3" t="str">
        <f t="shared" si="249"/>
        <v>plays</v>
      </c>
      <c r="S3134" s="24">
        <f t="shared" si="250"/>
        <v>42786.350231481483</v>
      </c>
    </row>
    <row r="3135" spans="1:19" ht="117" x14ac:dyDescent="0.4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8219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26">
        <f t="shared" si="247"/>
        <v>108</v>
      </c>
      <c r="O3135" s="3">
        <f>E3135/L3135</f>
        <v>33.75</v>
      </c>
      <c r="P3135" s="3" t="s">
        <v>8271</v>
      </c>
      <c r="Q3135" s="3" t="str">
        <f t="shared" si="248"/>
        <v>theater</v>
      </c>
      <c r="R3135" s="3" t="str">
        <f t="shared" si="249"/>
        <v>plays</v>
      </c>
      <c r="S3135" s="24">
        <f t="shared" si="250"/>
        <v>42788.565208333333</v>
      </c>
    </row>
    <row r="3136" spans="1:19" ht="140.4" x14ac:dyDescent="0.4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26">
        <f t="shared" si="247"/>
        <v>22.5</v>
      </c>
      <c r="P3136" s="3" t="s">
        <v>8271</v>
      </c>
      <c r="Q3136" s="3" t="str">
        <f t="shared" si="248"/>
        <v>theater</v>
      </c>
      <c r="R3136" s="3" t="str">
        <f t="shared" si="249"/>
        <v>plays</v>
      </c>
      <c r="S3136" s="24">
        <f t="shared" si="250"/>
        <v>42800.720127314809</v>
      </c>
    </row>
    <row r="3137" spans="1:19" ht="117" x14ac:dyDescent="0.4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26">
        <f t="shared" si="247"/>
        <v>20.849420849420849</v>
      </c>
      <c r="P3137" s="3" t="s">
        <v>8271</v>
      </c>
      <c r="Q3137" s="3" t="str">
        <f t="shared" si="248"/>
        <v>theater</v>
      </c>
      <c r="R3137" s="3" t="str">
        <f t="shared" si="249"/>
        <v>plays</v>
      </c>
      <c r="S3137" s="24">
        <f t="shared" si="250"/>
        <v>42807.151863425926</v>
      </c>
    </row>
    <row r="3138" spans="1:19" ht="117" x14ac:dyDescent="0.4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8219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26">
        <f t="shared" ref="N3138:N3201" si="251">E3138/D3138*100</f>
        <v>127.8</v>
      </c>
      <c r="O3138" s="3">
        <f>E3138/L3138</f>
        <v>29.045454545454547</v>
      </c>
      <c r="P3138" s="3" t="s">
        <v>8271</v>
      </c>
      <c r="Q3138" s="3" t="str">
        <f t="shared" si="248"/>
        <v>theater</v>
      </c>
      <c r="R3138" s="3" t="str">
        <f t="shared" si="249"/>
        <v>plays</v>
      </c>
      <c r="S3138" s="24">
        <f t="shared" si="250"/>
        <v>42789.462430555555</v>
      </c>
    </row>
    <row r="3139" spans="1:19" ht="93.6" x14ac:dyDescent="0.4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26">
        <f t="shared" si="251"/>
        <v>3.3333333333333335</v>
      </c>
      <c r="P3139" s="3" t="s">
        <v>8271</v>
      </c>
      <c r="Q3139" s="3" t="str">
        <f t="shared" ref="Q3139:Q3202" si="252">LEFT(P:P,SEARCH("/",P:P,1)-1)</f>
        <v>theater</v>
      </c>
      <c r="R3139" s="3" t="str">
        <f t="shared" ref="R3139:R3202" si="253">RIGHT(P:P, LEN(P:P) - FIND("/", P:P))</f>
        <v>plays</v>
      </c>
      <c r="S3139" s="24">
        <f t="shared" ref="S3139:S3202" si="254">(J3139/86400) +25569</f>
        <v>42807.885057870371</v>
      </c>
    </row>
    <row r="3140" spans="1:19" ht="140.4" x14ac:dyDescent="0.4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26">
        <f t="shared" si="251"/>
        <v>0</v>
      </c>
      <c r="P3140" s="3" t="s">
        <v>8271</v>
      </c>
      <c r="Q3140" s="3" t="str">
        <f t="shared" si="252"/>
        <v>theater</v>
      </c>
      <c r="R3140" s="3" t="str">
        <f t="shared" si="253"/>
        <v>plays</v>
      </c>
      <c r="S3140" s="24">
        <f t="shared" si="254"/>
        <v>42809.645914351851</v>
      </c>
    </row>
    <row r="3141" spans="1:19" ht="117" x14ac:dyDescent="0.4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26">
        <f t="shared" si="251"/>
        <v>5.4</v>
      </c>
      <c r="P3141" s="3" t="s">
        <v>8271</v>
      </c>
      <c r="Q3141" s="3" t="str">
        <f t="shared" si="252"/>
        <v>theater</v>
      </c>
      <c r="R3141" s="3" t="str">
        <f t="shared" si="253"/>
        <v>plays</v>
      </c>
      <c r="S3141" s="24">
        <f t="shared" si="254"/>
        <v>42785.270370370374</v>
      </c>
    </row>
    <row r="3142" spans="1:19" ht="140.4" x14ac:dyDescent="0.4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26">
        <f t="shared" si="251"/>
        <v>0.96</v>
      </c>
      <c r="P3142" s="3" t="s">
        <v>8271</v>
      </c>
      <c r="Q3142" s="3" t="str">
        <f t="shared" si="252"/>
        <v>theater</v>
      </c>
      <c r="R3142" s="3" t="str">
        <f t="shared" si="253"/>
        <v>plays</v>
      </c>
      <c r="S3142" s="24">
        <f t="shared" si="254"/>
        <v>42802.718784722223</v>
      </c>
    </row>
    <row r="3143" spans="1:19" ht="163.80000000000001" x14ac:dyDescent="0.4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26">
        <f t="shared" si="251"/>
        <v>51.6</v>
      </c>
      <c r="P3143" s="3" t="s">
        <v>8271</v>
      </c>
      <c r="Q3143" s="3" t="str">
        <f t="shared" si="252"/>
        <v>theater</v>
      </c>
      <c r="R3143" s="3" t="str">
        <f t="shared" si="253"/>
        <v>plays</v>
      </c>
      <c r="S3143" s="24">
        <f t="shared" si="254"/>
        <v>42800.753333333334</v>
      </c>
    </row>
    <row r="3144" spans="1:19" ht="117" x14ac:dyDescent="0.4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26">
        <f t="shared" si="251"/>
        <v>1.6363636363636365</v>
      </c>
      <c r="P3144" s="3" t="s">
        <v>8271</v>
      </c>
      <c r="Q3144" s="3" t="str">
        <f t="shared" si="252"/>
        <v>theater</v>
      </c>
      <c r="R3144" s="3" t="str">
        <f t="shared" si="253"/>
        <v>plays</v>
      </c>
      <c r="S3144" s="24">
        <f t="shared" si="254"/>
        <v>42783.513182870374</v>
      </c>
    </row>
    <row r="3145" spans="1:19" ht="140.4" x14ac:dyDescent="0.4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26">
        <f t="shared" si="251"/>
        <v>0</v>
      </c>
      <c r="P3145" s="3" t="s">
        <v>8271</v>
      </c>
      <c r="Q3145" s="3" t="str">
        <f t="shared" si="252"/>
        <v>theater</v>
      </c>
      <c r="R3145" s="3" t="str">
        <f t="shared" si="253"/>
        <v>plays</v>
      </c>
      <c r="S3145" s="24">
        <f t="shared" si="254"/>
        <v>42808.358287037037</v>
      </c>
    </row>
    <row r="3146" spans="1:19" ht="117" x14ac:dyDescent="0.4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26">
        <f t="shared" si="251"/>
        <v>75.400000000000006</v>
      </c>
      <c r="P3146" s="3" t="s">
        <v>8271</v>
      </c>
      <c r="Q3146" s="3" t="str">
        <f t="shared" si="252"/>
        <v>theater</v>
      </c>
      <c r="R3146" s="3" t="str">
        <f t="shared" si="253"/>
        <v>plays</v>
      </c>
      <c r="S3146" s="24">
        <f t="shared" si="254"/>
        <v>42796.538275462968</v>
      </c>
    </row>
    <row r="3147" spans="1:19" ht="93.6" x14ac:dyDescent="0.4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26">
        <f t="shared" si="251"/>
        <v>0</v>
      </c>
      <c r="P3147" s="3" t="s">
        <v>8271</v>
      </c>
      <c r="Q3147" s="3" t="str">
        <f t="shared" si="252"/>
        <v>theater</v>
      </c>
      <c r="R3147" s="3" t="str">
        <f t="shared" si="253"/>
        <v>plays</v>
      </c>
      <c r="S3147" s="24">
        <f t="shared" si="254"/>
        <v>42762.040902777779</v>
      </c>
    </row>
    <row r="3148" spans="1:19" ht="93.6" x14ac:dyDescent="0.4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26">
        <f t="shared" si="251"/>
        <v>10.5</v>
      </c>
      <c r="P3148" s="3" t="s">
        <v>8271</v>
      </c>
      <c r="Q3148" s="3" t="str">
        <f t="shared" si="252"/>
        <v>theater</v>
      </c>
      <c r="R3148" s="3" t="str">
        <f t="shared" si="253"/>
        <v>plays</v>
      </c>
      <c r="S3148" s="24">
        <f t="shared" si="254"/>
        <v>42796.682476851856</v>
      </c>
    </row>
    <row r="3149" spans="1:19" ht="117" x14ac:dyDescent="0.4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26">
        <f t="shared" si="251"/>
        <v>117.52499999999999</v>
      </c>
      <c r="O3149" s="3">
        <f t="shared" ref="O3149:O3189" si="255">E3149/L3149</f>
        <v>110.35211267605634</v>
      </c>
      <c r="P3149" s="3" t="s">
        <v>8271</v>
      </c>
      <c r="Q3149" s="3" t="str">
        <f t="shared" si="252"/>
        <v>theater</v>
      </c>
      <c r="R3149" s="3" t="str">
        <f t="shared" si="253"/>
        <v>plays</v>
      </c>
      <c r="S3149" s="24">
        <f t="shared" si="254"/>
        <v>41909.96938657407</v>
      </c>
    </row>
    <row r="3150" spans="1:19" ht="70.2" x14ac:dyDescent="0.4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26">
        <f t="shared" si="251"/>
        <v>131.16666666666669</v>
      </c>
      <c r="O3150" s="3">
        <f t="shared" si="255"/>
        <v>41.421052631578945</v>
      </c>
      <c r="P3150" s="3" t="s">
        <v>8271</v>
      </c>
      <c r="Q3150" s="3" t="str">
        <f t="shared" si="252"/>
        <v>theater</v>
      </c>
      <c r="R3150" s="3" t="str">
        <f t="shared" si="253"/>
        <v>plays</v>
      </c>
      <c r="S3150" s="24">
        <f t="shared" si="254"/>
        <v>41891.665324074071</v>
      </c>
    </row>
    <row r="3151" spans="1:19" ht="117" x14ac:dyDescent="0.4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26">
        <f t="shared" si="251"/>
        <v>104</v>
      </c>
      <c r="O3151" s="3">
        <f t="shared" si="255"/>
        <v>52</v>
      </c>
      <c r="P3151" s="3" t="s">
        <v>8271</v>
      </c>
      <c r="Q3151" s="3" t="str">
        <f t="shared" si="252"/>
        <v>theater</v>
      </c>
      <c r="R3151" s="3" t="str">
        <f t="shared" si="253"/>
        <v>plays</v>
      </c>
      <c r="S3151" s="24">
        <f t="shared" si="254"/>
        <v>41226.017361111109</v>
      </c>
    </row>
    <row r="3152" spans="1:19" ht="140.4" x14ac:dyDescent="0.4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26">
        <f t="shared" si="251"/>
        <v>101</v>
      </c>
      <c r="O3152" s="3">
        <f t="shared" si="255"/>
        <v>33.990384615384613</v>
      </c>
      <c r="P3152" s="3" t="s">
        <v>8271</v>
      </c>
      <c r="Q3152" s="3" t="str">
        <f t="shared" si="252"/>
        <v>theater</v>
      </c>
      <c r="R3152" s="3" t="str">
        <f t="shared" si="253"/>
        <v>plays</v>
      </c>
      <c r="S3152" s="24">
        <f t="shared" si="254"/>
        <v>40478.263923611114</v>
      </c>
    </row>
    <row r="3153" spans="1:19" ht="93.6" x14ac:dyDescent="0.4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26">
        <f t="shared" si="251"/>
        <v>100.4</v>
      </c>
      <c r="O3153" s="3">
        <f t="shared" si="255"/>
        <v>103.35294117647059</v>
      </c>
      <c r="P3153" s="3" t="s">
        <v>8271</v>
      </c>
      <c r="Q3153" s="3" t="str">
        <f t="shared" si="252"/>
        <v>theater</v>
      </c>
      <c r="R3153" s="3" t="str">
        <f t="shared" si="253"/>
        <v>plays</v>
      </c>
      <c r="S3153" s="24">
        <f t="shared" si="254"/>
        <v>41862.83997685185</v>
      </c>
    </row>
    <row r="3154" spans="1:19" ht="93.6" x14ac:dyDescent="0.4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26">
        <f t="shared" si="251"/>
        <v>105.95454545454545</v>
      </c>
      <c r="O3154" s="3">
        <f t="shared" si="255"/>
        <v>34.791044776119406</v>
      </c>
      <c r="P3154" s="3" t="s">
        <v>8271</v>
      </c>
      <c r="Q3154" s="3" t="str">
        <f t="shared" si="252"/>
        <v>theater</v>
      </c>
      <c r="R3154" s="3" t="str">
        <f t="shared" si="253"/>
        <v>plays</v>
      </c>
      <c r="S3154" s="24">
        <f t="shared" si="254"/>
        <v>41550.867673611108</v>
      </c>
    </row>
    <row r="3155" spans="1:19" ht="117" x14ac:dyDescent="0.4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26">
        <f t="shared" si="251"/>
        <v>335.58333333333337</v>
      </c>
      <c r="O3155" s="3">
        <f t="shared" si="255"/>
        <v>41.773858921161825</v>
      </c>
      <c r="P3155" s="3" t="s">
        <v>8271</v>
      </c>
      <c r="Q3155" s="3" t="str">
        <f t="shared" si="252"/>
        <v>theater</v>
      </c>
      <c r="R3155" s="3" t="str">
        <f t="shared" si="253"/>
        <v>plays</v>
      </c>
      <c r="S3155" s="24">
        <f t="shared" si="254"/>
        <v>40633.154363425929</v>
      </c>
    </row>
    <row r="3156" spans="1:19" ht="117" x14ac:dyDescent="0.4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26">
        <f t="shared" si="251"/>
        <v>112.92857142857142</v>
      </c>
      <c r="O3156" s="3">
        <f t="shared" si="255"/>
        <v>64.268292682926827</v>
      </c>
      <c r="P3156" s="3" t="s">
        <v>8271</v>
      </c>
      <c r="Q3156" s="3" t="str">
        <f t="shared" si="252"/>
        <v>theater</v>
      </c>
      <c r="R3156" s="3" t="str">
        <f t="shared" si="253"/>
        <v>plays</v>
      </c>
      <c r="S3156" s="24">
        <f t="shared" si="254"/>
        <v>40970.875671296293</v>
      </c>
    </row>
    <row r="3157" spans="1:19" ht="93.6" x14ac:dyDescent="0.4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26">
        <f t="shared" si="251"/>
        <v>188.50460000000001</v>
      </c>
      <c r="O3157" s="3">
        <f t="shared" si="255"/>
        <v>31.209370860927152</v>
      </c>
      <c r="P3157" s="3" t="s">
        <v>8271</v>
      </c>
      <c r="Q3157" s="3" t="str">
        <f t="shared" si="252"/>
        <v>theater</v>
      </c>
      <c r="R3157" s="3" t="str">
        <f t="shared" si="253"/>
        <v>plays</v>
      </c>
      <c r="S3157" s="24">
        <f t="shared" si="254"/>
        <v>41233.499131944445</v>
      </c>
    </row>
    <row r="3158" spans="1:19" ht="117" x14ac:dyDescent="0.4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26">
        <f t="shared" si="251"/>
        <v>101.81818181818181</v>
      </c>
      <c r="O3158" s="3">
        <f t="shared" si="255"/>
        <v>62.921348314606739</v>
      </c>
      <c r="P3158" s="3" t="s">
        <v>8271</v>
      </c>
      <c r="Q3158" s="3" t="str">
        <f t="shared" si="252"/>
        <v>theater</v>
      </c>
      <c r="R3158" s="3" t="str">
        <f t="shared" si="253"/>
        <v>plays</v>
      </c>
      <c r="S3158" s="24">
        <f t="shared" si="254"/>
        <v>41026.953055555554</v>
      </c>
    </row>
    <row r="3159" spans="1:19" ht="46.8" x14ac:dyDescent="0.4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26">
        <f t="shared" si="251"/>
        <v>101</v>
      </c>
      <c r="O3159" s="3">
        <f t="shared" si="255"/>
        <v>98.536585365853654</v>
      </c>
      <c r="P3159" s="3" t="s">
        <v>8271</v>
      </c>
      <c r="Q3159" s="3" t="str">
        <f t="shared" si="252"/>
        <v>theater</v>
      </c>
      <c r="R3159" s="3" t="str">
        <f t="shared" si="253"/>
        <v>plays</v>
      </c>
      <c r="S3159" s="24">
        <f t="shared" si="254"/>
        <v>41829.788252314815</v>
      </c>
    </row>
    <row r="3160" spans="1:19" ht="46.8" x14ac:dyDescent="0.4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26">
        <f t="shared" si="251"/>
        <v>113.99999999999999</v>
      </c>
      <c r="O3160" s="3">
        <f t="shared" si="255"/>
        <v>82.608695652173907</v>
      </c>
      <c r="P3160" s="3" t="s">
        <v>8271</v>
      </c>
      <c r="Q3160" s="3" t="str">
        <f t="shared" si="252"/>
        <v>theater</v>
      </c>
      <c r="R3160" s="3" t="str">
        <f t="shared" si="253"/>
        <v>plays</v>
      </c>
      <c r="S3160" s="24">
        <f t="shared" si="254"/>
        <v>41447.839722222227</v>
      </c>
    </row>
    <row r="3161" spans="1:19" ht="93.6" x14ac:dyDescent="0.4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26">
        <f t="shared" si="251"/>
        <v>133.48133333333334</v>
      </c>
      <c r="O3161" s="3">
        <f t="shared" si="255"/>
        <v>38.504230769230773</v>
      </c>
      <c r="P3161" s="3" t="s">
        <v>8271</v>
      </c>
      <c r="Q3161" s="3" t="str">
        <f t="shared" si="252"/>
        <v>theater</v>
      </c>
      <c r="R3161" s="3" t="str">
        <f t="shared" si="253"/>
        <v>plays</v>
      </c>
      <c r="S3161" s="24">
        <f t="shared" si="254"/>
        <v>40884.066678240742</v>
      </c>
    </row>
    <row r="3162" spans="1:19" ht="117" x14ac:dyDescent="0.4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26">
        <f t="shared" si="251"/>
        <v>101.53333333333335</v>
      </c>
      <c r="O3162" s="3">
        <f t="shared" si="255"/>
        <v>80.15789473684211</v>
      </c>
      <c r="P3162" s="3" t="s">
        <v>8271</v>
      </c>
      <c r="Q3162" s="3" t="str">
        <f t="shared" si="252"/>
        <v>theater</v>
      </c>
      <c r="R3162" s="3" t="str">
        <f t="shared" si="253"/>
        <v>plays</v>
      </c>
      <c r="S3162" s="24">
        <f t="shared" si="254"/>
        <v>41841.26489583333</v>
      </c>
    </row>
    <row r="3163" spans="1:19" ht="140.4" x14ac:dyDescent="0.4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26">
        <f t="shared" si="251"/>
        <v>105.1</v>
      </c>
      <c r="O3163" s="3">
        <f t="shared" si="255"/>
        <v>28.405405405405407</v>
      </c>
      <c r="P3163" s="3" t="s">
        <v>8271</v>
      </c>
      <c r="Q3163" s="3" t="str">
        <f t="shared" si="252"/>
        <v>theater</v>
      </c>
      <c r="R3163" s="3" t="str">
        <f t="shared" si="253"/>
        <v>plays</v>
      </c>
      <c r="S3163" s="24">
        <f t="shared" si="254"/>
        <v>41897.536134259259</v>
      </c>
    </row>
    <row r="3164" spans="1:19" ht="117" x14ac:dyDescent="0.4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26">
        <f t="shared" si="251"/>
        <v>127.15</v>
      </c>
      <c r="O3164" s="3">
        <f t="shared" si="255"/>
        <v>80.730158730158735</v>
      </c>
      <c r="P3164" s="3" t="s">
        <v>8271</v>
      </c>
      <c r="Q3164" s="3" t="str">
        <f t="shared" si="252"/>
        <v>theater</v>
      </c>
      <c r="R3164" s="3" t="str">
        <f t="shared" si="253"/>
        <v>plays</v>
      </c>
      <c r="S3164" s="24">
        <f t="shared" si="254"/>
        <v>41799.685902777775</v>
      </c>
    </row>
    <row r="3165" spans="1:19" ht="117" x14ac:dyDescent="0.4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26">
        <f t="shared" si="251"/>
        <v>111.15384615384616</v>
      </c>
      <c r="O3165" s="3">
        <f t="shared" si="255"/>
        <v>200.69444444444446</v>
      </c>
      <c r="P3165" s="3" t="s">
        <v>8271</v>
      </c>
      <c r="Q3165" s="3" t="str">
        <f t="shared" si="252"/>
        <v>theater</v>
      </c>
      <c r="R3165" s="3" t="str">
        <f t="shared" si="253"/>
        <v>plays</v>
      </c>
      <c r="S3165" s="24">
        <f t="shared" si="254"/>
        <v>41775.753761574073</v>
      </c>
    </row>
    <row r="3166" spans="1:19" ht="140.4" x14ac:dyDescent="0.4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26">
        <f t="shared" si="251"/>
        <v>106.76</v>
      </c>
      <c r="O3166" s="3">
        <f t="shared" si="255"/>
        <v>37.591549295774648</v>
      </c>
      <c r="P3166" s="3" t="s">
        <v>8271</v>
      </c>
      <c r="Q3166" s="3" t="str">
        <f t="shared" si="252"/>
        <v>theater</v>
      </c>
      <c r="R3166" s="3" t="str">
        <f t="shared" si="253"/>
        <v>plays</v>
      </c>
      <c r="S3166" s="24">
        <f t="shared" si="254"/>
        <v>41766.805729166663</v>
      </c>
    </row>
    <row r="3167" spans="1:19" ht="140.4" x14ac:dyDescent="0.4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26">
        <f t="shared" si="251"/>
        <v>162.66666666666666</v>
      </c>
      <c r="O3167" s="3">
        <f t="shared" si="255"/>
        <v>58.095238095238095</v>
      </c>
      <c r="P3167" s="3" t="s">
        <v>8271</v>
      </c>
      <c r="Q3167" s="3" t="str">
        <f t="shared" si="252"/>
        <v>theater</v>
      </c>
      <c r="R3167" s="3" t="str">
        <f t="shared" si="253"/>
        <v>plays</v>
      </c>
      <c r="S3167" s="24">
        <f t="shared" si="254"/>
        <v>40644.159259259257</v>
      </c>
    </row>
    <row r="3168" spans="1:19" ht="117" x14ac:dyDescent="0.4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26">
        <f t="shared" si="251"/>
        <v>160.22808571428573</v>
      </c>
      <c r="O3168" s="3">
        <f t="shared" si="255"/>
        <v>60.300892473118282</v>
      </c>
      <c r="P3168" s="3" t="s">
        <v>8271</v>
      </c>
      <c r="Q3168" s="3" t="str">
        <f t="shared" si="252"/>
        <v>theater</v>
      </c>
      <c r="R3168" s="3" t="str">
        <f t="shared" si="253"/>
        <v>plays</v>
      </c>
      <c r="S3168" s="24">
        <f t="shared" si="254"/>
        <v>41940.69158564815</v>
      </c>
    </row>
    <row r="3169" spans="1:19" ht="70.2" x14ac:dyDescent="0.4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26">
        <f t="shared" si="251"/>
        <v>116.16666666666666</v>
      </c>
      <c r="O3169" s="3">
        <f t="shared" si="255"/>
        <v>63.363636363636367</v>
      </c>
      <c r="P3169" s="3" t="s">
        <v>8271</v>
      </c>
      <c r="Q3169" s="3" t="str">
        <f t="shared" si="252"/>
        <v>theater</v>
      </c>
      <c r="R3169" s="3" t="str">
        <f t="shared" si="253"/>
        <v>plays</v>
      </c>
      <c r="S3169" s="24">
        <f t="shared" si="254"/>
        <v>41839.175706018519</v>
      </c>
    </row>
    <row r="3170" spans="1:19" ht="117" x14ac:dyDescent="0.4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26">
        <f t="shared" si="251"/>
        <v>124.2</v>
      </c>
      <c r="O3170" s="3">
        <f t="shared" si="255"/>
        <v>50.901639344262293</v>
      </c>
      <c r="P3170" s="3" t="s">
        <v>8271</v>
      </c>
      <c r="Q3170" s="3" t="str">
        <f t="shared" si="252"/>
        <v>theater</v>
      </c>
      <c r="R3170" s="3" t="str">
        <f t="shared" si="253"/>
        <v>plays</v>
      </c>
      <c r="S3170" s="24">
        <f t="shared" si="254"/>
        <v>41772.105937500004</v>
      </c>
    </row>
    <row r="3171" spans="1:19" ht="70.2" x14ac:dyDescent="0.4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26">
        <f t="shared" si="251"/>
        <v>103.01249999999999</v>
      </c>
      <c r="O3171" s="3">
        <f t="shared" si="255"/>
        <v>100.5</v>
      </c>
      <c r="P3171" s="3" t="s">
        <v>8271</v>
      </c>
      <c r="Q3171" s="3" t="str">
        <f t="shared" si="252"/>
        <v>theater</v>
      </c>
      <c r="R3171" s="3" t="str">
        <f t="shared" si="253"/>
        <v>plays</v>
      </c>
      <c r="S3171" s="24">
        <f t="shared" si="254"/>
        <v>41591.737974537034</v>
      </c>
    </row>
    <row r="3172" spans="1:19" ht="93.6" x14ac:dyDescent="0.4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26">
        <f t="shared" si="251"/>
        <v>112.25</v>
      </c>
      <c r="O3172" s="3">
        <f t="shared" si="255"/>
        <v>31.619718309859156</v>
      </c>
      <c r="P3172" s="3" t="s">
        <v>8271</v>
      </c>
      <c r="Q3172" s="3" t="str">
        <f t="shared" si="252"/>
        <v>theater</v>
      </c>
      <c r="R3172" s="3" t="str">
        <f t="shared" si="253"/>
        <v>plays</v>
      </c>
      <c r="S3172" s="24">
        <f t="shared" si="254"/>
        <v>41789.080370370371</v>
      </c>
    </row>
    <row r="3173" spans="1:19" ht="140.4" x14ac:dyDescent="0.4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26">
        <f t="shared" si="251"/>
        <v>108.8142857142857</v>
      </c>
      <c r="O3173" s="3">
        <f t="shared" si="255"/>
        <v>65.102564102564102</v>
      </c>
      <c r="P3173" s="3" t="s">
        <v>8271</v>
      </c>
      <c r="Q3173" s="3" t="str">
        <f t="shared" si="252"/>
        <v>theater</v>
      </c>
      <c r="R3173" s="3" t="str">
        <f t="shared" si="253"/>
        <v>plays</v>
      </c>
      <c r="S3173" s="24">
        <f t="shared" si="254"/>
        <v>42466.608310185184</v>
      </c>
    </row>
    <row r="3174" spans="1:19" ht="117" x14ac:dyDescent="0.4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26">
        <f t="shared" si="251"/>
        <v>114.99999999999999</v>
      </c>
      <c r="O3174" s="3">
        <f t="shared" si="255"/>
        <v>79.310344827586206</v>
      </c>
      <c r="P3174" s="3" t="s">
        <v>8271</v>
      </c>
      <c r="Q3174" s="3" t="str">
        <f t="shared" si="252"/>
        <v>theater</v>
      </c>
      <c r="R3174" s="3" t="str">
        <f t="shared" si="253"/>
        <v>plays</v>
      </c>
      <c r="S3174" s="24">
        <f t="shared" si="254"/>
        <v>40923.729953703703</v>
      </c>
    </row>
    <row r="3175" spans="1:19" ht="140.4" x14ac:dyDescent="0.4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26">
        <f t="shared" si="251"/>
        <v>103</v>
      </c>
      <c r="O3175" s="3">
        <f t="shared" si="255"/>
        <v>139.18918918918919</v>
      </c>
      <c r="P3175" s="3" t="s">
        <v>8271</v>
      </c>
      <c r="Q3175" s="3" t="str">
        <f t="shared" si="252"/>
        <v>theater</v>
      </c>
      <c r="R3175" s="3" t="str">
        <f t="shared" si="253"/>
        <v>plays</v>
      </c>
      <c r="S3175" s="24">
        <f t="shared" si="254"/>
        <v>41878.878379629634</v>
      </c>
    </row>
    <row r="3176" spans="1:19" ht="140.4" x14ac:dyDescent="0.4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26">
        <f t="shared" si="251"/>
        <v>101.13333333333334</v>
      </c>
      <c r="O3176" s="3">
        <f t="shared" si="255"/>
        <v>131.91304347826087</v>
      </c>
      <c r="P3176" s="3" t="s">
        <v>8271</v>
      </c>
      <c r="Q3176" s="3" t="str">
        <f t="shared" si="252"/>
        <v>theater</v>
      </c>
      <c r="R3176" s="3" t="str">
        <f t="shared" si="253"/>
        <v>plays</v>
      </c>
      <c r="S3176" s="24">
        <f t="shared" si="254"/>
        <v>41862.864675925928</v>
      </c>
    </row>
    <row r="3177" spans="1:19" ht="140.4" x14ac:dyDescent="0.4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26">
        <f t="shared" si="251"/>
        <v>109.55999999999999</v>
      </c>
      <c r="O3177" s="3">
        <f t="shared" si="255"/>
        <v>91.3</v>
      </c>
      <c r="P3177" s="3" t="s">
        <v>8271</v>
      </c>
      <c r="Q3177" s="3" t="str">
        <f t="shared" si="252"/>
        <v>theater</v>
      </c>
      <c r="R3177" s="3" t="str">
        <f t="shared" si="253"/>
        <v>plays</v>
      </c>
      <c r="S3177" s="24">
        <f t="shared" si="254"/>
        <v>40531.886886574073</v>
      </c>
    </row>
    <row r="3178" spans="1:19" ht="117" x14ac:dyDescent="0.4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26">
        <f t="shared" si="251"/>
        <v>114.8421052631579</v>
      </c>
      <c r="O3178" s="3">
        <f t="shared" si="255"/>
        <v>39.672727272727272</v>
      </c>
      <c r="P3178" s="3" t="s">
        <v>8271</v>
      </c>
      <c r="Q3178" s="3" t="str">
        <f t="shared" si="252"/>
        <v>theater</v>
      </c>
      <c r="R3178" s="3" t="str">
        <f t="shared" si="253"/>
        <v>plays</v>
      </c>
      <c r="S3178" s="24">
        <f t="shared" si="254"/>
        <v>41477.930914351848</v>
      </c>
    </row>
    <row r="3179" spans="1:19" ht="117" x14ac:dyDescent="0.4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26">
        <f t="shared" si="251"/>
        <v>117.39999999999999</v>
      </c>
      <c r="O3179" s="3">
        <f t="shared" si="255"/>
        <v>57.549019607843135</v>
      </c>
      <c r="P3179" s="3" t="s">
        <v>8271</v>
      </c>
      <c r="Q3179" s="3" t="str">
        <f t="shared" si="252"/>
        <v>theater</v>
      </c>
      <c r="R3179" s="3" t="str">
        <f t="shared" si="253"/>
        <v>plays</v>
      </c>
      <c r="S3179" s="24">
        <f t="shared" si="254"/>
        <v>41781.666770833333</v>
      </c>
    </row>
    <row r="3180" spans="1:19" ht="140.4" x14ac:dyDescent="0.4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26">
        <f t="shared" si="251"/>
        <v>171.73333333333335</v>
      </c>
      <c r="O3180" s="3">
        <f t="shared" si="255"/>
        <v>33.025641025641029</v>
      </c>
      <c r="P3180" s="3" t="s">
        <v>8271</v>
      </c>
      <c r="Q3180" s="3" t="str">
        <f t="shared" si="252"/>
        <v>theater</v>
      </c>
      <c r="R3180" s="3" t="str">
        <f t="shared" si="253"/>
        <v>plays</v>
      </c>
      <c r="S3180" s="24">
        <f t="shared" si="254"/>
        <v>41806.605034722219</v>
      </c>
    </row>
    <row r="3181" spans="1:19" ht="93.6" x14ac:dyDescent="0.4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26">
        <f t="shared" si="251"/>
        <v>114.16238095238094</v>
      </c>
      <c r="O3181" s="3">
        <f t="shared" si="255"/>
        <v>77.335806451612896</v>
      </c>
      <c r="P3181" s="3" t="s">
        <v>8271</v>
      </c>
      <c r="Q3181" s="3" t="str">
        <f t="shared" si="252"/>
        <v>theater</v>
      </c>
      <c r="R3181" s="3" t="str">
        <f t="shared" si="253"/>
        <v>plays</v>
      </c>
      <c r="S3181" s="24">
        <f t="shared" si="254"/>
        <v>41375.702210648145</v>
      </c>
    </row>
    <row r="3182" spans="1:19" ht="93.6" x14ac:dyDescent="0.4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26">
        <f t="shared" si="251"/>
        <v>119.75</v>
      </c>
      <c r="O3182" s="3">
        <f t="shared" si="255"/>
        <v>31.933333333333334</v>
      </c>
      <c r="P3182" s="3" t="s">
        <v>8271</v>
      </c>
      <c r="Q3182" s="3" t="str">
        <f t="shared" si="252"/>
        <v>theater</v>
      </c>
      <c r="R3182" s="3" t="str">
        <f t="shared" si="253"/>
        <v>plays</v>
      </c>
      <c r="S3182" s="24">
        <f t="shared" si="254"/>
        <v>41780.412604166668</v>
      </c>
    </row>
    <row r="3183" spans="1:19" ht="117" x14ac:dyDescent="0.4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26">
        <f t="shared" si="251"/>
        <v>109.00000000000001</v>
      </c>
      <c r="O3183" s="3">
        <f t="shared" si="255"/>
        <v>36.333333333333336</v>
      </c>
      <c r="P3183" s="3" t="s">
        <v>8271</v>
      </c>
      <c r="Q3183" s="3" t="str">
        <f t="shared" si="252"/>
        <v>theater</v>
      </c>
      <c r="R3183" s="3" t="str">
        <f t="shared" si="253"/>
        <v>plays</v>
      </c>
      <c r="S3183" s="24">
        <f t="shared" si="254"/>
        <v>41779.310034722221</v>
      </c>
    </row>
    <row r="3184" spans="1:19" ht="117" x14ac:dyDescent="0.4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26">
        <f t="shared" si="251"/>
        <v>100.88571428571429</v>
      </c>
      <c r="O3184" s="3">
        <f t="shared" si="255"/>
        <v>46.768211920529801</v>
      </c>
      <c r="P3184" s="3" t="s">
        <v>8271</v>
      </c>
      <c r="Q3184" s="3" t="str">
        <f t="shared" si="252"/>
        <v>theater</v>
      </c>
      <c r="R3184" s="3" t="str">
        <f t="shared" si="253"/>
        <v>plays</v>
      </c>
      <c r="S3184" s="24">
        <f t="shared" si="254"/>
        <v>40883.949317129627</v>
      </c>
    </row>
    <row r="3185" spans="1:19" ht="93.6" x14ac:dyDescent="0.4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26">
        <f t="shared" si="251"/>
        <v>109.00000000000001</v>
      </c>
      <c r="O3185" s="3">
        <f t="shared" si="255"/>
        <v>40.073529411764703</v>
      </c>
      <c r="P3185" s="3" t="s">
        <v>8271</v>
      </c>
      <c r="Q3185" s="3" t="str">
        <f t="shared" si="252"/>
        <v>theater</v>
      </c>
      <c r="R3185" s="3" t="str">
        <f t="shared" si="253"/>
        <v>plays</v>
      </c>
      <c r="S3185" s="24">
        <f t="shared" si="254"/>
        <v>41491.79478009259</v>
      </c>
    </row>
    <row r="3186" spans="1:19" ht="93.6" x14ac:dyDescent="0.4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26">
        <f t="shared" si="251"/>
        <v>107.20930232558139</v>
      </c>
      <c r="O3186" s="3">
        <f t="shared" si="255"/>
        <v>100.21739130434783</v>
      </c>
      <c r="P3186" s="3" t="s">
        <v>8271</v>
      </c>
      <c r="Q3186" s="3" t="str">
        <f t="shared" si="252"/>
        <v>theater</v>
      </c>
      <c r="R3186" s="3" t="str">
        <f t="shared" si="253"/>
        <v>plays</v>
      </c>
      <c r="S3186" s="24">
        <f t="shared" si="254"/>
        <v>41791.993414351848</v>
      </c>
    </row>
    <row r="3187" spans="1:19" ht="117" x14ac:dyDescent="0.4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26">
        <f t="shared" si="251"/>
        <v>100</v>
      </c>
      <c r="O3187" s="3">
        <f t="shared" si="255"/>
        <v>41.666666666666664</v>
      </c>
      <c r="P3187" s="3" t="s">
        <v>8271</v>
      </c>
      <c r="Q3187" s="3" t="str">
        <f t="shared" si="252"/>
        <v>theater</v>
      </c>
      <c r="R3187" s="3" t="str">
        <f t="shared" si="253"/>
        <v>plays</v>
      </c>
      <c r="S3187" s="24">
        <f t="shared" si="254"/>
        <v>41829.977326388893</v>
      </c>
    </row>
    <row r="3188" spans="1:19" ht="117" x14ac:dyDescent="0.4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26">
        <f t="shared" si="251"/>
        <v>102.18750000000001</v>
      </c>
      <c r="O3188" s="3">
        <f t="shared" si="255"/>
        <v>46.714285714285715</v>
      </c>
      <c r="P3188" s="3" t="s">
        <v>8271</v>
      </c>
      <c r="Q3188" s="3" t="str">
        <f t="shared" si="252"/>
        <v>theater</v>
      </c>
      <c r="R3188" s="3" t="str">
        <f t="shared" si="253"/>
        <v>plays</v>
      </c>
      <c r="S3188" s="24">
        <f t="shared" si="254"/>
        <v>41868.924050925925</v>
      </c>
    </row>
    <row r="3189" spans="1:19" ht="140.4" x14ac:dyDescent="0.4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26">
        <f t="shared" si="251"/>
        <v>116.29333333333334</v>
      </c>
      <c r="O3189" s="3">
        <f t="shared" si="255"/>
        <v>71.491803278688522</v>
      </c>
      <c r="P3189" s="3" t="s">
        <v>8271</v>
      </c>
      <c r="Q3189" s="3" t="str">
        <f t="shared" si="252"/>
        <v>theater</v>
      </c>
      <c r="R3189" s="3" t="str">
        <f t="shared" si="253"/>
        <v>plays</v>
      </c>
      <c r="S3189" s="24">
        <f t="shared" si="254"/>
        <v>41835.666354166664</v>
      </c>
    </row>
    <row r="3190" spans="1:19" ht="117" x14ac:dyDescent="0.4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26">
        <f t="shared" si="251"/>
        <v>65</v>
      </c>
      <c r="P3190" s="3" t="s">
        <v>8305</v>
      </c>
      <c r="Q3190" s="3" t="str">
        <f t="shared" si="252"/>
        <v>theater</v>
      </c>
      <c r="R3190" s="3" t="str">
        <f t="shared" si="253"/>
        <v>musical</v>
      </c>
      <c r="S3190" s="24">
        <f t="shared" si="254"/>
        <v>42144.415532407409</v>
      </c>
    </row>
    <row r="3191" spans="1:19" ht="140.4" x14ac:dyDescent="0.4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26">
        <f t="shared" si="251"/>
        <v>12.327272727272726</v>
      </c>
      <c r="P3191" s="3" t="s">
        <v>8305</v>
      </c>
      <c r="Q3191" s="3" t="str">
        <f t="shared" si="252"/>
        <v>theater</v>
      </c>
      <c r="R3191" s="3" t="str">
        <f t="shared" si="253"/>
        <v>musical</v>
      </c>
      <c r="S3191" s="24">
        <f t="shared" si="254"/>
        <v>42118.346435185187</v>
      </c>
    </row>
    <row r="3192" spans="1:19" ht="93.6" x14ac:dyDescent="0.4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26">
        <f t="shared" si="251"/>
        <v>0</v>
      </c>
      <c r="P3192" s="3" t="s">
        <v>8305</v>
      </c>
      <c r="Q3192" s="3" t="str">
        <f t="shared" si="252"/>
        <v>theater</v>
      </c>
      <c r="R3192" s="3" t="str">
        <f t="shared" si="253"/>
        <v>musical</v>
      </c>
      <c r="S3192" s="24">
        <f t="shared" si="254"/>
        <v>42683.151331018518</v>
      </c>
    </row>
    <row r="3193" spans="1:19" ht="117" x14ac:dyDescent="0.4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26">
        <f t="shared" si="251"/>
        <v>4.0266666666666664</v>
      </c>
      <c r="P3193" s="3" t="s">
        <v>8305</v>
      </c>
      <c r="Q3193" s="3" t="str">
        <f t="shared" si="252"/>
        <v>theater</v>
      </c>
      <c r="R3193" s="3" t="str">
        <f t="shared" si="253"/>
        <v>musical</v>
      </c>
      <c r="S3193" s="24">
        <f t="shared" si="254"/>
        <v>42538.755428240736</v>
      </c>
    </row>
    <row r="3194" spans="1:19" ht="140.4" x14ac:dyDescent="0.4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26">
        <f t="shared" si="251"/>
        <v>1.02</v>
      </c>
      <c r="P3194" s="3" t="s">
        <v>8305</v>
      </c>
      <c r="Q3194" s="3" t="str">
        <f t="shared" si="252"/>
        <v>theater</v>
      </c>
      <c r="R3194" s="3" t="str">
        <f t="shared" si="253"/>
        <v>musical</v>
      </c>
      <c r="S3194" s="24">
        <f t="shared" si="254"/>
        <v>42018.94049768518</v>
      </c>
    </row>
    <row r="3195" spans="1:19" ht="117" x14ac:dyDescent="0.4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26">
        <f t="shared" si="251"/>
        <v>11.74</v>
      </c>
      <c r="P3195" s="3" t="s">
        <v>8305</v>
      </c>
      <c r="Q3195" s="3" t="str">
        <f t="shared" si="252"/>
        <v>theater</v>
      </c>
      <c r="R3195" s="3" t="str">
        <f t="shared" si="253"/>
        <v>musical</v>
      </c>
      <c r="S3195" s="24">
        <f t="shared" si="254"/>
        <v>42010.968240740738</v>
      </c>
    </row>
    <row r="3196" spans="1:19" ht="117" x14ac:dyDescent="0.4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26">
        <f t="shared" si="251"/>
        <v>0</v>
      </c>
      <c r="P3196" s="3" t="s">
        <v>8305</v>
      </c>
      <c r="Q3196" s="3" t="str">
        <f t="shared" si="252"/>
        <v>theater</v>
      </c>
      <c r="R3196" s="3" t="str">
        <f t="shared" si="253"/>
        <v>musical</v>
      </c>
      <c r="S3196" s="24">
        <f t="shared" si="254"/>
        <v>42182.062476851846</v>
      </c>
    </row>
    <row r="3197" spans="1:19" ht="140.4" x14ac:dyDescent="0.4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26">
        <f t="shared" si="251"/>
        <v>59.142857142857139</v>
      </c>
      <c r="P3197" s="3" t="s">
        <v>8305</v>
      </c>
      <c r="Q3197" s="3" t="str">
        <f t="shared" si="252"/>
        <v>theater</v>
      </c>
      <c r="R3197" s="3" t="str">
        <f t="shared" si="253"/>
        <v>musical</v>
      </c>
      <c r="S3197" s="24">
        <f t="shared" si="254"/>
        <v>42017.594236111108</v>
      </c>
    </row>
    <row r="3198" spans="1:19" ht="117" x14ac:dyDescent="0.4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26">
        <f t="shared" si="251"/>
        <v>0.06</v>
      </c>
      <c r="P3198" s="3" t="s">
        <v>8305</v>
      </c>
      <c r="Q3198" s="3" t="str">
        <f t="shared" si="252"/>
        <v>theater</v>
      </c>
      <c r="R3198" s="3" t="str">
        <f t="shared" si="253"/>
        <v>musical</v>
      </c>
      <c r="S3198" s="24">
        <f t="shared" si="254"/>
        <v>42157.598090277781</v>
      </c>
    </row>
    <row r="3199" spans="1:19" ht="93.6" x14ac:dyDescent="0.4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26">
        <f t="shared" si="251"/>
        <v>11.450000000000001</v>
      </c>
      <c r="P3199" s="3" t="s">
        <v>8305</v>
      </c>
      <c r="Q3199" s="3" t="str">
        <f t="shared" si="252"/>
        <v>theater</v>
      </c>
      <c r="R3199" s="3" t="str">
        <f t="shared" si="253"/>
        <v>musical</v>
      </c>
      <c r="S3199" s="24">
        <f t="shared" si="254"/>
        <v>42009.493263888886</v>
      </c>
    </row>
    <row r="3200" spans="1:19" ht="117" x14ac:dyDescent="0.4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26">
        <f t="shared" si="251"/>
        <v>0.36666666666666664</v>
      </c>
      <c r="P3200" s="3" t="s">
        <v>8305</v>
      </c>
      <c r="Q3200" s="3" t="str">
        <f t="shared" si="252"/>
        <v>theater</v>
      </c>
      <c r="R3200" s="3" t="str">
        <f t="shared" si="253"/>
        <v>musical</v>
      </c>
      <c r="S3200" s="24">
        <f t="shared" si="254"/>
        <v>42013.424502314811</v>
      </c>
    </row>
    <row r="3201" spans="1:19" ht="93.6" x14ac:dyDescent="0.4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26">
        <f t="shared" si="251"/>
        <v>52.16</v>
      </c>
      <c r="P3201" s="3" t="s">
        <v>8305</v>
      </c>
      <c r="Q3201" s="3" t="str">
        <f t="shared" si="252"/>
        <v>theater</v>
      </c>
      <c r="R3201" s="3" t="str">
        <f t="shared" si="253"/>
        <v>musical</v>
      </c>
      <c r="S3201" s="24">
        <f t="shared" si="254"/>
        <v>41858.761782407411</v>
      </c>
    </row>
    <row r="3202" spans="1:19" ht="117" x14ac:dyDescent="0.4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26">
        <f t="shared" ref="N3202:N3265" si="256">E3202/D3202*100</f>
        <v>2E-3</v>
      </c>
      <c r="P3202" s="3" t="s">
        <v>8305</v>
      </c>
      <c r="Q3202" s="3" t="str">
        <f t="shared" si="252"/>
        <v>theater</v>
      </c>
      <c r="R3202" s="3" t="str">
        <f t="shared" si="253"/>
        <v>musical</v>
      </c>
      <c r="S3202" s="24">
        <f t="shared" si="254"/>
        <v>42460.320613425924</v>
      </c>
    </row>
    <row r="3203" spans="1:19" ht="140.4" x14ac:dyDescent="0.4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26">
        <f t="shared" si="256"/>
        <v>1.25</v>
      </c>
      <c r="P3203" s="3" t="s">
        <v>8305</v>
      </c>
      <c r="Q3203" s="3" t="str">
        <f t="shared" ref="Q3203:Q3266" si="257">LEFT(P:P,SEARCH("/",P:P,1)-1)</f>
        <v>theater</v>
      </c>
      <c r="R3203" s="3" t="str">
        <f t="shared" ref="R3203:R3266" si="258">RIGHT(P:P, LEN(P:P) - FIND("/", P:P))</f>
        <v>musical</v>
      </c>
      <c r="S3203" s="24">
        <f t="shared" ref="S3203:S3266" si="259">(J3203/86400) +25569</f>
        <v>41861.767094907409</v>
      </c>
    </row>
    <row r="3204" spans="1:19" ht="117" x14ac:dyDescent="0.4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26">
        <f t="shared" si="256"/>
        <v>54.52</v>
      </c>
      <c r="P3204" s="3" t="s">
        <v>8305</v>
      </c>
      <c r="Q3204" s="3" t="str">
        <f t="shared" si="257"/>
        <v>theater</v>
      </c>
      <c r="R3204" s="3" t="str">
        <f t="shared" si="258"/>
        <v>musical</v>
      </c>
      <c r="S3204" s="24">
        <f t="shared" si="259"/>
        <v>42293.853541666671</v>
      </c>
    </row>
    <row r="3205" spans="1:19" ht="93.6" x14ac:dyDescent="0.4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26">
        <f t="shared" si="256"/>
        <v>25</v>
      </c>
      <c r="P3205" s="3" t="s">
        <v>8305</v>
      </c>
      <c r="Q3205" s="3" t="str">
        <f t="shared" si="257"/>
        <v>theater</v>
      </c>
      <c r="R3205" s="3" t="str">
        <f t="shared" si="258"/>
        <v>musical</v>
      </c>
      <c r="S3205" s="24">
        <f t="shared" si="259"/>
        <v>42242.988680555558</v>
      </c>
    </row>
    <row r="3206" spans="1:19" ht="117" x14ac:dyDescent="0.4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26">
        <f t="shared" si="256"/>
        <v>0</v>
      </c>
      <c r="P3206" s="3" t="s">
        <v>8305</v>
      </c>
      <c r="Q3206" s="3" t="str">
        <f t="shared" si="257"/>
        <v>theater</v>
      </c>
      <c r="R3206" s="3" t="str">
        <f t="shared" si="258"/>
        <v>musical</v>
      </c>
      <c r="S3206" s="24">
        <f t="shared" si="259"/>
        <v>42172.686099537037</v>
      </c>
    </row>
    <row r="3207" spans="1:19" ht="117" x14ac:dyDescent="0.4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26">
        <f t="shared" si="256"/>
        <v>3.4125000000000001</v>
      </c>
      <c r="P3207" s="3" t="s">
        <v>8305</v>
      </c>
      <c r="Q3207" s="3" t="str">
        <f t="shared" si="257"/>
        <v>theater</v>
      </c>
      <c r="R3207" s="3" t="str">
        <f t="shared" si="258"/>
        <v>musical</v>
      </c>
      <c r="S3207" s="24">
        <f t="shared" si="259"/>
        <v>42095.374675925923</v>
      </c>
    </row>
    <row r="3208" spans="1:19" ht="117" x14ac:dyDescent="0.4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26">
        <f t="shared" si="256"/>
        <v>0</v>
      </c>
      <c r="P3208" s="3" t="s">
        <v>8305</v>
      </c>
      <c r="Q3208" s="3" t="str">
        <f t="shared" si="257"/>
        <v>theater</v>
      </c>
      <c r="R3208" s="3" t="str">
        <f t="shared" si="258"/>
        <v>musical</v>
      </c>
      <c r="S3208" s="24">
        <f t="shared" si="259"/>
        <v>42236.276053240741</v>
      </c>
    </row>
    <row r="3209" spans="1:19" ht="140.4" x14ac:dyDescent="0.4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26">
        <f t="shared" si="256"/>
        <v>46.36363636363636</v>
      </c>
      <c r="P3209" s="3" t="s">
        <v>8305</v>
      </c>
      <c r="Q3209" s="3" t="str">
        <f t="shared" si="257"/>
        <v>theater</v>
      </c>
      <c r="R3209" s="3" t="str">
        <f t="shared" si="258"/>
        <v>musical</v>
      </c>
      <c r="S3209" s="24">
        <f t="shared" si="259"/>
        <v>42057.277858796297</v>
      </c>
    </row>
    <row r="3210" spans="1:19" ht="117" x14ac:dyDescent="0.4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26">
        <f t="shared" si="256"/>
        <v>103.49999999999999</v>
      </c>
      <c r="O3210" s="3">
        <f t="shared" ref="O3210:O3273" si="260">E3210/L3210</f>
        <v>63.109756097560975</v>
      </c>
      <c r="P3210" s="3" t="s">
        <v>8271</v>
      </c>
      <c r="Q3210" s="3" t="str">
        <f t="shared" si="257"/>
        <v>theater</v>
      </c>
      <c r="R3210" s="3" t="str">
        <f t="shared" si="258"/>
        <v>plays</v>
      </c>
      <c r="S3210" s="24">
        <f t="shared" si="259"/>
        <v>41827.605057870373</v>
      </c>
    </row>
    <row r="3211" spans="1:19" ht="117" x14ac:dyDescent="0.4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26">
        <f t="shared" si="256"/>
        <v>119.32315789473684</v>
      </c>
      <c r="O3211" s="3">
        <f t="shared" si="260"/>
        <v>50.157964601769912</v>
      </c>
      <c r="P3211" s="3" t="s">
        <v>8271</v>
      </c>
      <c r="Q3211" s="3" t="str">
        <f t="shared" si="257"/>
        <v>theater</v>
      </c>
      <c r="R3211" s="3" t="str">
        <f t="shared" si="258"/>
        <v>plays</v>
      </c>
      <c r="S3211" s="24">
        <f t="shared" si="259"/>
        <v>41778.637245370366</v>
      </c>
    </row>
    <row r="3212" spans="1:19" ht="117" x14ac:dyDescent="0.4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26">
        <f t="shared" si="256"/>
        <v>125.76666666666667</v>
      </c>
      <c r="O3212" s="3">
        <f t="shared" si="260"/>
        <v>62.883333333333333</v>
      </c>
      <c r="P3212" s="3" t="s">
        <v>8271</v>
      </c>
      <c r="Q3212" s="3" t="str">
        <f t="shared" si="257"/>
        <v>theater</v>
      </c>
      <c r="R3212" s="3" t="str">
        <f t="shared" si="258"/>
        <v>plays</v>
      </c>
      <c r="S3212" s="24">
        <f t="shared" si="259"/>
        <v>41013.936562499999</v>
      </c>
    </row>
    <row r="3213" spans="1:19" ht="117" x14ac:dyDescent="0.4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26">
        <f t="shared" si="256"/>
        <v>119.74347826086958</v>
      </c>
      <c r="O3213" s="3">
        <f t="shared" si="260"/>
        <v>85.531055900621112</v>
      </c>
      <c r="P3213" s="3" t="s">
        <v>8271</v>
      </c>
      <c r="Q3213" s="3" t="str">
        <f t="shared" si="257"/>
        <v>theater</v>
      </c>
      <c r="R3213" s="3" t="str">
        <f t="shared" si="258"/>
        <v>plays</v>
      </c>
      <c r="S3213" s="24">
        <f t="shared" si="259"/>
        <v>41834.58657407407</v>
      </c>
    </row>
    <row r="3214" spans="1:19" ht="70.2" x14ac:dyDescent="0.4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26">
        <f t="shared" si="256"/>
        <v>126.25</v>
      </c>
      <c r="O3214" s="3">
        <f t="shared" si="260"/>
        <v>53.723404255319146</v>
      </c>
      <c r="P3214" s="3" t="s">
        <v>8271</v>
      </c>
      <c r="Q3214" s="3" t="str">
        <f t="shared" si="257"/>
        <v>theater</v>
      </c>
      <c r="R3214" s="3" t="str">
        <f t="shared" si="258"/>
        <v>plays</v>
      </c>
      <c r="S3214" s="24">
        <f t="shared" si="259"/>
        <v>41829.795729166668</v>
      </c>
    </row>
    <row r="3215" spans="1:19" ht="117" x14ac:dyDescent="0.4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26">
        <f t="shared" si="256"/>
        <v>100.11666666666667</v>
      </c>
      <c r="O3215" s="3">
        <f t="shared" si="260"/>
        <v>127.80851063829788</v>
      </c>
      <c r="P3215" s="3" t="s">
        <v>8271</v>
      </c>
      <c r="Q3215" s="3" t="str">
        <f t="shared" si="257"/>
        <v>theater</v>
      </c>
      <c r="R3215" s="3" t="str">
        <f t="shared" si="258"/>
        <v>plays</v>
      </c>
      <c r="S3215" s="24">
        <f t="shared" si="259"/>
        <v>42171.763414351852</v>
      </c>
    </row>
    <row r="3216" spans="1:19" ht="140.4" x14ac:dyDescent="0.4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26">
        <f t="shared" si="256"/>
        <v>102.13333333333334</v>
      </c>
      <c r="O3216" s="3">
        <f t="shared" si="260"/>
        <v>106.57391304347826</v>
      </c>
      <c r="P3216" s="3" t="s">
        <v>8271</v>
      </c>
      <c r="Q3216" s="3" t="str">
        <f t="shared" si="257"/>
        <v>theater</v>
      </c>
      <c r="R3216" s="3" t="str">
        <f t="shared" si="258"/>
        <v>plays</v>
      </c>
      <c r="S3216" s="24">
        <f t="shared" si="259"/>
        <v>42337.792511574073</v>
      </c>
    </row>
    <row r="3217" spans="1:19" ht="140.4" x14ac:dyDescent="0.4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26">
        <f t="shared" si="256"/>
        <v>100.35142857142858</v>
      </c>
      <c r="O3217" s="3">
        <f t="shared" si="260"/>
        <v>262.11194029850748</v>
      </c>
      <c r="P3217" s="3" t="s">
        <v>8271</v>
      </c>
      <c r="Q3217" s="3" t="str">
        <f t="shared" si="257"/>
        <v>theater</v>
      </c>
      <c r="R3217" s="3" t="str">
        <f t="shared" si="258"/>
        <v>plays</v>
      </c>
      <c r="S3217" s="24">
        <f t="shared" si="259"/>
        <v>42219.665173611109</v>
      </c>
    </row>
    <row r="3218" spans="1:19" ht="117" x14ac:dyDescent="0.4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26">
        <f t="shared" si="256"/>
        <v>100.05</v>
      </c>
      <c r="O3218" s="3">
        <f t="shared" si="260"/>
        <v>57.171428571428571</v>
      </c>
      <c r="P3218" s="3" t="s">
        <v>8271</v>
      </c>
      <c r="Q3218" s="3" t="str">
        <f t="shared" si="257"/>
        <v>theater</v>
      </c>
      <c r="R3218" s="3" t="str">
        <f t="shared" si="258"/>
        <v>plays</v>
      </c>
      <c r="S3218" s="24">
        <f t="shared" si="259"/>
        <v>42165.462627314817</v>
      </c>
    </row>
    <row r="3219" spans="1:19" ht="93.6" x14ac:dyDescent="0.4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26">
        <f t="shared" si="256"/>
        <v>116.02222222222223</v>
      </c>
      <c r="O3219" s="3">
        <f t="shared" si="260"/>
        <v>50.20192307692308</v>
      </c>
      <c r="P3219" s="3" t="s">
        <v>8271</v>
      </c>
      <c r="Q3219" s="3" t="str">
        <f t="shared" si="257"/>
        <v>theater</v>
      </c>
      <c r="R3219" s="3" t="str">
        <f t="shared" si="258"/>
        <v>plays</v>
      </c>
      <c r="S3219" s="24">
        <f t="shared" si="259"/>
        <v>42648.546111111107</v>
      </c>
    </row>
    <row r="3220" spans="1:19" ht="117" x14ac:dyDescent="0.4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26">
        <f t="shared" si="256"/>
        <v>102.1</v>
      </c>
      <c r="O3220" s="3">
        <f t="shared" si="260"/>
        <v>66.586956521739125</v>
      </c>
      <c r="P3220" s="3" t="s">
        <v>8271</v>
      </c>
      <c r="Q3220" s="3" t="str">
        <f t="shared" si="257"/>
        <v>theater</v>
      </c>
      <c r="R3220" s="3" t="str">
        <f t="shared" si="258"/>
        <v>plays</v>
      </c>
      <c r="S3220" s="24">
        <f t="shared" si="259"/>
        <v>41971.002152777779</v>
      </c>
    </row>
    <row r="3221" spans="1:19" ht="93.6" x14ac:dyDescent="0.4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26">
        <f t="shared" si="256"/>
        <v>100.11000000000001</v>
      </c>
      <c r="O3221" s="3">
        <f t="shared" si="260"/>
        <v>168.25210084033614</v>
      </c>
      <c r="P3221" s="3" t="s">
        <v>8271</v>
      </c>
      <c r="Q3221" s="3" t="str">
        <f t="shared" si="257"/>
        <v>theater</v>
      </c>
      <c r="R3221" s="3" t="str">
        <f t="shared" si="258"/>
        <v>plays</v>
      </c>
      <c r="S3221" s="24">
        <f t="shared" si="259"/>
        <v>42050.983182870375</v>
      </c>
    </row>
    <row r="3222" spans="1:19" ht="70.2" x14ac:dyDescent="0.4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26">
        <f t="shared" si="256"/>
        <v>100.84</v>
      </c>
      <c r="O3222" s="3">
        <f t="shared" si="260"/>
        <v>256.37288135593218</v>
      </c>
      <c r="P3222" s="3" t="s">
        <v>8271</v>
      </c>
      <c r="Q3222" s="3" t="str">
        <f t="shared" si="257"/>
        <v>theater</v>
      </c>
      <c r="R3222" s="3" t="str">
        <f t="shared" si="258"/>
        <v>plays</v>
      </c>
      <c r="S3222" s="24">
        <f t="shared" si="259"/>
        <v>42772.833379629628</v>
      </c>
    </row>
    <row r="3223" spans="1:19" ht="140.4" x14ac:dyDescent="0.4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26">
        <f t="shared" si="256"/>
        <v>103.42499999999998</v>
      </c>
      <c r="O3223" s="3">
        <f t="shared" si="260"/>
        <v>36.610619469026545</v>
      </c>
      <c r="P3223" s="3" t="s">
        <v>8271</v>
      </c>
      <c r="Q3223" s="3" t="str">
        <f t="shared" si="257"/>
        <v>theater</v>
      </c>
      <c r="R3223" s="3" t="str">
        <f t="shared" si="258"/>
        <v>plays</v>
      </c>
      <c r="S3223" s="24">
        <f t="shared" si="259"/>
        <v>42155.696793981479</v>
      </c>
    </row>
    <row r="3224" spans="1:19" ht="93.6" x14ac:dyDescent="0.4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26">
        <f t="shared" si="256"/>
        <v>124.8</v>
      </c>
      <c r="O3224" s="3">
        <f t="shared" si="260"/>
        <v>37.142857142857146</v>
      </c>
      <c r="P3224" s="3" t="s">
        <v>8271</v>
      </c>
      <c r="Q3224" s="3" t="str">
        <f t="shared" si="257"/>
        <v>theater</v>
      </c>
      <c r="R3224" s="3" t="str">
        <f t="shared" si="258"/>
        <v>plays</v>
      </c>
      <c r="S3224" s="24">
        <f t="shared" si="259"/>
        <v>42270.582141203704</v>
      </c>
    </row>
    <row r="3225" spans="1:19" ht="70.2" x14ac:dyDescent="0.4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26">
        <f t="shared" si="256"/>
        <v>109.51612903225806</v>
      </c>
      <c r="O3225" s="3">
        <f t="shared" si="260"/>
        <v>45.878378378378379</v>
      </c>
      <c r="P3225" s="3" t="s">
        <v>8271</v>
      </c>
      <c r="Q3225" s="3" t="str">
        <f t="shared" si="257"/>
        <v>theater</v>
      </c>
      <c r="R3225" s="3" t="str">
        <f t="shared" si="258"/>
        <v>plays</v>
      </c>
      <c r="S3225" s="24">
        <f t="shared" si="259"/>
        <v>42206.835370370369</v>
      </c>
    </row>
    <row r="3226" spans="1:19" ht="117" x14ac:dyDescent="0.4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26">
        <f t="shared" si="256"/>
        <v>102.03333333333333</v>
      </c>
      <c r="O3226" s="3">
        <f t="shared" si="260"/>
        <v>141.71296296296296</v>
      </c>
      <c r="P3226" s="3" t="s">
        <v>8271</v>
      </c>
      <c r="Q3226" s="3" t="str">
        <f t="shared" si="257"/>
        <v>theater</v>
      </c>
      <c r="R3226" s="3" t="str">
        <f t="shared" si="258"/>
        <v>plays</v>
      </c>
      <c r="S3226" s="24">
        <f t="shared" si="259"/>
        <v>42697.850844907407</v>
      </c>
    </row>
    <row r="3227" spans="1:19" ht="117" x14ac:dyDescent="0.4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26">
        <f t="shared" si="256"/>
        <v>102.35000000000001</v>
      </c>
      <c r="O3227" s="3">
        <f t="shared" si="260"/>
        <v>52.487179487179489</v>
      </c>
      <c r="P3227" s="3" t="s">
        <v>8271</v>
      </c>
      <c r="Q3227" s="3" t="str">
        <f t="shared" si="257"/>
        <v>theater</v>
      </c>
      <c r="R3227" s="3" t="str">
        <f t="shared" si="258"/>
        <v>plays</v>
      </c>
      <c r="S3227" s="24">
        <f t="shared" si="259"/>
        <v>42503.559467592597</v>
      </c>
    </row>
    <row r="3228" spans="1:19" ht="117" x14ac:dyDescent="0.4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26">
        <f t="shared" si="256"/>
        <v>104.16666666666667</v>
      </c>
      <c r="O3228" s="3">
        <f t="shared" si="260"/>
        <v>59.523809523809526</v>
      </c>
      <c r="P3228" s="3" t="s">
        <v>8271</v>
      </c>
      <c r="Q3228" s="3" t="str">
        <f t="shared" si="257"/>
        <v>theater</v>
      </c>
      <c r="R3228" s="3" t="str">
        <f t="shared" si="258"/>
        <v>plays</v>
      </c>
      <c r="S3228" s="24">
        <f t="shared" si="259"/>
        <v>42277.583472222221</v>
      </c>
    </row>
    <row r="3229" spans="1:19" ht="117" x14ac:dyDescent="0.4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26">
        <f t="shared" si="256"/>
        <v>125</v>
      </c>
      <c r="O3229" s="3">
        <f t="shared" si="260"/>
        <v>50</v>
      </c>
      <c r="P3229" s="3" t="s">
        <v>8271</v>
      </c>
      <c r="Q3229" s="3" t="str">
        <f t="shared" si="257"/>
        <v>theater</v>
      </c>
      <c r="R3229" s="3" t="str">
        <f t="shared" si="258"/>
        <v>plays</v>
      </c>
      <c r="S3229" s="24">
        <f t="shared" si="259"/>
        <v>42722.882361111115</v>
      </c>
    </row>
    <row r="3230" spans="1:19" ht="70.2" x14ac:dyDescent="0.4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26">
        <f t="shared" si="256"/>
        <v>102.34285714285714</v>
      </c>
      <c r="O3230" s="3">
        <f t="shared" si="260"/>
        <v>193.62162162162161</v>
      </c>
      <c r="P3230" s="3" t="s">
        <v>8271</v>
      </c>
      <c r="Q3230" s="3" t="str">
        <f t="shared" si="257"/>
        <v>theater</v>
      </c>
      <c r="R3230" s="3" t="str">
        <f t="shared" si="258"/>
        <v>plays</v>
      </c>
      <c r="S3230" s="24">
        <f t="shared" si="259"/>
        <v>42323.70930555556</v>
      </c>
    </row>
    <row r="3231" spans="1:19" ht="93.6" x14ac:dyDescent="0.4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26">
        <f t="shared" si="256"/>
        <v>107.86500000000001</v>
      </c>
      <c r="O3231" s="3">
        <f t="shared" si="260"/>
        <v>106.79702970297029</v>
      </c>
      <c r="P3231" s="3" t="s">
        <v>8271</v>
      </c>
      <c r="Q3231" s="3" t="str">
        <f t="shared" si="257"/>
        <v>theater</v>
      </c>
      <c r="R3231" s="3" t="str">
        <f t="shared" si="258"/>
        <v>plays</v>
      </c>
      <c r="S3231" s="24">
        <f t="shared" si="259"/>
        <v>41933.291643518518</v>
      </c>
    </row>
    <row r="3232" spans="1:19" ht="140.4" x14ac:dyDescent="0.4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26">
        <f t="shared" si="256"/>
        <v>109.88461538461539</v>
      </c>
      <c r="O3232" s="3">
        <f t="shared" si="260"/>
        <v>77.21621621621621</v>
      </c>
      <c r="P3232" s="3" t="s">
        <v>8271</v>
      </c>
      <c r="Q3232" s="3" t="str">
        <f t="shared" si="257"/>
        <v>theater</v>
      </c>
      <c r="R3232" s="3" t="str">
        <f t="shared" si="258"/>
        <v>plays</v>
      </c>
      <c r="S3232" s="24">
        <f t="shared" si="259"/>
        <v>41898.168124999997</v>
      </c>
    </row>
    <row r="3233" spans="1:19" ht="117" x14ac:dyDescent="0.4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26">
        <f t="shared" si="256"/>
        <v>161</v>
      </c>
      <c r="O3233" s="3">
        <f t="shared" si="260"/>
        <v>57.5</v>
      </c>
      <c r="P3233" s="3" t="s">
        <v>8271</v>
      </c>
      <c r="Q3233" s="3" t="str">
        <f t="shared" si="257"/>
        <v>theater</v>
      </c>
      <c r="R3233" s="3" t="str">
        <f t="shared" si="258"/>
        <v>plays</v>
      </c>
      <c r="S3233" s="24">
        <f t="shared" si="259"/>
        <v>42446.943831018521</v>
      </c>
    </row>
    <row r="3234" spans="1:19" ht="117" x14ac:dyDescent="0.4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26">
        <f t="shared" si="256"/>
        <v>131.20000000000002</v>
      </c>
      <c r="O3234" s="3">
        <f t="shared" si="260"/>
        <v>50.46153846153846</v>
      </c>
      <c r="P3234" s="3" t="s">
        <v>8271</v>
      </c>
      <c r="Q3234" s="3" t="str">
        <f t="shared" si="257"/>
        <v>theater</v>
      </c>
      <c r="R3234" s="3" t="str">
        <f t="shared" si="258"/>
        <v>plays</v>
      </c>
      <c r="S3234" s="24">
        <f t="shared" si="259"/>
        <v>42463.81385416667</v>
      </c>
    </row>
    <row r="3235" spans="1:19" ht="117" x14ac:dyDescent="0.4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26">
        <f t="shared" si="256"/>
        <v>118.8</v>
      </c>
      <c r="O3235" s="3">
        <f t="shared" si="260"/>
        <v>97.377049180327873</v>
      </c>
      <c r="P3235" s="3" t="s">
        <v>8271</v>
      </c>
      <c r="Q3235" s="3" t="str">
        <f t="shared" si="257"/>
        <v>theater</v>
      </c>
      <c r="R3235" s="3" t="str">
        <f t="shared" si="258"/>
        <v>plays</v>
      </c>
      <c r="S3235" s="24">
        <f t="shared" si="259"/>
        <v>42766.805034722223</v>
      </c>
    </row>
    <row r="3236" spans="1:19" ht="140.4" x14ac:dyDescent="0.4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26">
        <f t="shared" si="256"/>
        <v>100.39275000000001</v>
      </c>
      <c r="O3236" s="3">
        <f t="shared" si="260"/>
        <v>34.91921739130435</v>
      </c>
      <c r="P3236" s="3" t="s">
        <v>8271</v>
      </c>
      <c r="Q3236" s="3" t="str">
        <f t="shared" si="257"/>
        <v>theater</v>
      </c>
      <c r="R3236" s="3" t="str">
        <f t="shared" si="258"/>
        <v>plays</v>
      </c>
      <c r="S3236" s="24">
        <f t="shared" si="259"/>
        <v>42734.789444444439</v>
      </c>
    </row>
    <row r="3237" spans="1:19" ht="140.4" x14ac:dyDescent="0.4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26">
        <f t="shared" si="256"/>
        <v>103.20666666666666</v>
      </c>
      <c r="O3237" s="3">
        <f t="shared" si="260"/>
        <v>85.530386740331494</v>
      </c>
      <c r="P3237" s="3" t="s">
        <v>8271</v>
      </c>
      <c r="Q3237" s="3" t="str">
        <f t="shared" si="257"/>
        <v>theater</v>
      </c>
      <c r="R3237" s="3" t="str">
        <f t="shared" si="258"/>
        <v>plays</v>
      </c>
      <c r="S3237" s="24">
        <f t="shared" si="259"/>
        <v>42522.347812499997</v>
      </c>
    </row>
    <row r="3238" spans="1:19" ht="140.4" x14ac:dyDescent="0.4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26">
        <f t="shared" si="256"/>
        <v>100.6</v>
      </c>
      <c r="O3238" s="3">
        <f t="shared" si="260"/>
        <v>182.90909090909091</v>
      </c>
      <c r="P3238" s="3" t="s">
        <v>8271</v>
      </c>
      <c r="Q3238" s="3" t="str">
        <f t="shared" si="257"/>
        <v>theater</v>
      </c>
      <c r="R3238" s="3" t="str">
        <f t="shared" si="258"/>
        <v>plays</v>
      </c>
      <c r="S3238" s="24">
        <f t="shared" si="259"/>
        <v>42702.917048611111</v>
      </c>
    </row>
    <row r="3239" spans="1:19" ht="70.2" x14ac:dyDescent="0.4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26">
        <f t="shared" si="256"/>
        <v>100.78754285714287</v>
      </c>
      <c r="O3239" s="3">
        <f t="shared" si="260"/>
        <v>131.13620817843866</v>
      </c>
      <c r="P3239" s="3" t="s">
        <v>8271</v>
      </c>
      <c r="Q3239" s="3" t="str">
        <f t="shared" si="257"/>
        <v>theater</v>
      </c>
      <c r="R3239" s="3" t="str">
        <f t="shared" si="258"/>
        <v>plays</v>
      </c>
      <c r="S3239" s="24">
        <f t="shared" si="259"/>
        <v>42252.474351851852</v>
      </c>
    </row>
    <row r="3240" spans="1:19" ht="140.4" x14ac:dyDescent="0.4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26">
        <f t="shared" si="256"/>
        <v>112.32142857142857</v>
      </c>
      <c r="O3240" s="3">
        <f t="shared" si="260"/>
        <v>39.810126582278478</v>
      </c>
      <c r="P3240" s="3" t="s">
        <v>8271</v>
      </c>
      <c r="Q3240" s="3" t="str">
        <f t="shared" si="257"/>
        <v>theater</v>
      </c>
      <c r="R3240" s="3" t="str">
        <f t="shared" si="258"/>
        <v>plays</v>
      </c>
      <c r="S3240" s="24">
        <f t="shared" si="259"/>
        <v>42156.510393518518</v>
      </c>
    </row>
    <row r="3241" spans="1:19" ht="117" x14ac:dyDescent="0.4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26">
        <f t="shared" si="256"/>
        <v>105.91914022517912</v>
      </c>
      <c r="O3241" s="3">
        <f t="shared" si="260"/>
        <v>59.701730769230764</v>
      </c>
      <c r="P3241" s="3" t="s">
        <v>8271</v>
      </c>
      <c r="Q3241" s="3" t="str">
        <f t="shared" si="257"/>
        <v>theater</v>
      </c>
      <c r="R3241" s="3" t="str">
        <f t="shared" si="258"/>
        <v>plays</v>
      </c>
      <c r="S3241" s="24">
        <f t="shared" si="259"/>
        <v>42278.089039351849</v>
      </c>
    </row>
    <row r="3242" spans="1:19" ht="117" x14ac:dyDescent="0.4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26">
        <f t="shared" si="256"/>
        <v>100.56666666666668</v>
      </c>
      <c r="O3242" s="3">
        <f t="shared" si="260"/>
        <v>88.735294117647058</v>
      </c>
      <c r="P3242" s="3" t="s">
        <v>8271</v>
      </c>
      <c r="Q3242" s="3" t="str">
        <f t="shared" si="257"/>
        <v>theater</v>
      </c>
      <c r="R3242" s="3" t="str">
        <f t="shared" si="258"/>
        <v>plays</v>
      </c>
      <c r="S3242" s="24">
        <f t="shared" si="259"/>
        <v>42754.693842592591</v>
      </c>
    </row>
    <row r="3243" spans="1:19" ht="140.4" x14ac:dyDescent="0.4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26">
        <f t="shared" si="256"/>
        <v>115.30588235294117</v>
      </c>
      <c r="O3243" s="3">
        <f t="shared" si="260"/>
        <v>58.688622754491021</v>
      </c>
      <c r="P3243" s="3" t="s">
        <v>8271</v>
      </c>
      <c r="Q3243" s="3" t="str">
        <f t="shared" si="257"/>
        <v>theater</v>
      </c>
      <c r="R3243" s="3" t="str">
        <f t="shared" si="258"/>
        <v>plays</v>
      </c>
      <c r="S3243" s="24">
        <f t="shared" si="259"/>
        <v>41893.324884259258</v>
      </c>
    </row>
    <row r="3244" spans="1:19" ht="70.2" x14ac:dyDescent="0.4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26">
        <f t="shared" si="256"/>
        <v>127.30419999999999</v>
      </c>
      <c r="O3244" s="3">
        <f t="shared" si="260"/>
        <v>69.56513661202186</v>
      </c>
      <c r="P3244" s="3" t="s">
        <v>8271</v>
      </c>
      <c r="Q3244" s="3" t="str">
        <f t="shared" si="257"/>
        <v>theater</v>
      </c>
      <c r="R3244" s="3" t="str">
        <f t="shared" si="258"/>
        <v>plays</v>
      </c>
      <c r="S3244" s="24">
        <f t="shared" si="259"/>
        <v>41871.755694444444</v>
      </c>
    </row>
    <row r="3245" spans="1:19" ht="117" x14ac:dyDescent="0.4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26">
        <f t="shared" si="256"/>
        <v>102.83750000000001</v>
      </c>
      <c r="O3245" s="3">
        <f t="shared" si="260"/>
        <v>115.87323943661971</v>
      </c>
      <c r="P3245" s="3" t="s">
        <v>8271</v>
      </c>
      <c r="Q3245" s="3" t="str">
        <f t="shared" si="257"/>
        <v>theater</v>
      </c>
      <c r="R3245" s="3" t="str">
        <f t="shared" si="258"/>
        <v>plays</v>
      </c>
      <c r="S3245" s="24">
        <f t="shared" si="259"/>
        <v>42262.096782407403</v>
      </c>
    </row>
    <row r="3246" spans="1:19" ht="117" x14ac:dyDescent="0.4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26">
        <f t="shared" si="256"/>
        <v>102.9375</v>
      </c>
      <c r="O3246" s="3">
        <f t="shared" si="260"/>
        <v>23.869565217391305</v>
      </c>
      <c r="P3246" s="3" t="s">
        <v>8271</v>
      </c>
      <c r="Q3246" s="3" t="str">
        <f t="shared" si="257"/>
        <v>theater</v>
      </c>
      <c r="R3246" s="3" t="str">
        <f t="shared" si="258"/>
        <v>plays</v>
      </c>
      <c r="S3246" s="24">
        <f t="shared" si="259"/>
        <v>42675.694236111114</v>
      </c>
    </row>
    <row r="3247" spans="1:19" ht="117" x14ac:dyDescent="0.4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26">
        <f t="shared" si="256"/>
        <v>104.3047619047619</v>
      </c>
      <c r="O3247" s="3">
        <f t="shared" si="260"/>
        <v>81.125925925925927</v>
      </c>
      <c r="P3247" s="3" t="s">
        <v>8271</v>
      </c>
      <c r="Q3247" s="3" t="str">
        <f t="shared" si="257"/>
        <v>theater</v>
      </c>
      <c r="R3247" s="3" t="str">
        <f t="shared" si="258"/>
        <v>plays</v>
      </c>
      <c r="S3247" s="24">
        <f t="shared" si="259"/>
        <v>42135.60020833333</v>
      </c>
    </row>
    <row r="3248" spans="1:19" ht="117" x14ac:dyDescent="0.4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26">
        <f t="shared" si="256"/>
        <v>111.22000000000001</v>
      </c>
      <c r="O3248" s="3">
        <f t="shared" si="260"/>
        <v>57.626943005181346</v>
      </c>
      <c r="P3248" s="3" t="s">
        <v>8271</v>
      </c>
      <c r="Q3248" s="3" t="str">
        <f t="shared" si="257"/>
        <v>theater</v>
      </c>
      <c r="R3248" s="3" t="str">
        <f t="shared" si="258"/>
        <v>plays</v>
      </c>
      <c r="S3248" s="24">
        <f t="shared" si="259"/>
        <v>42230.472222222219</v>
      </c>
    </row>
    <row r="3249" spans="1:19" ht="117" x14ac:dyDescent="0.4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26">
        <f t="shared" si="256"/>
        <v>105.86</v>
      </c>
      <c r="O3249" s="3">
        <f t="shared" si="260"/>
        <v>46.429824561403507</v>
      </c>
      <c r="P3249" s="3" t="s">
        <v>8271</v>
      </c>
      <c r="Q3249" s="3" t="str">
        <f t="shared" si="257"/>
        <v>theater</v>
      </c>
      <c r="R3249" s="3" t="str">
        <f t="shared" si="258"/>
        <v>plays</v>
      </c>
      <c r="S3249" s="24">
        <f t="shared" si="259"/>
        <v>42167.434166666666</v>
      </c>
    </row>
    <row r="3250" spans="1:19" ht="70.2" x14ac:dyDescent="0.4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26">
        <f t="shared" si="256"/>
        <v>100.79166666666666</v>
      </c>
      <c r="O3250" s="3">
        <f t="shared" si="260"/>
        <v>60.475000000000001</v>
      </c>
      <c r="P3250" s="3" t="s">
        <v>8271</v>
      </c>
      <c r="Q3250" s="3" t="str">
        <f t="shared" si="257"/>
        <v>theater</v>
      </c>
      <c r="R3250" s="3" t="str">
        <f t="shared" si="258"/>
        <v>plays</v>
      </c>
      <c r="S3250" s="24">
        <f t="shared" si="259"/>
        <v>42068.888391203705</v>
      </c>
    </row>
    <row r="3251" spans="1:19" ht="117" x14ac:dyDescent="0.4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26">
        <f t="shared" si="256"/>
        <v>104.92727272727274</v>
      </c>
      <c r="O3251" s="3">
        <f t="shared" si="260"/>
        <v>65.579545454545453</v>
      </c>
      <c r="P3251" s="3" t="s">
        <v>8271</v>
      </c>
      <c r="Q3251" s="3" t="str">
        <f t="shared" si="257"/>
        <v>theater</v>
      </c>
      <c r="R3251" s="3" t="str">
        <f t="shared" si="258"/>
        <v>plays</v>
      </c>
      <c r="S3251" s="24">
        <f t="shared" si="259"/>
        <v>42145.746689814812</v>
      </c>
    </row>
    <row r="3252" spans="1:19" ht="140.4" x14ac:dyDescent="0.4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26">
        <f t="shared" si="256"/>
        <v>101.55199999999999</v>
      </c>
      <c r="O3252" s="3">
        <f t="shared" si="260"/>
        <v>119.1924882629108</v>
      </c>
      <c r="P3252" s="3" t="s">
        <v>8271</v>
      </c>
      <c r="Q3252" s="3" t="str">
        <f t="shared" si="257"/>
        <v>theater</v>
      </c>
      <c r="R3252" s="3" t="str">
        <f t="shared" si="258"/>
        <v>plays</v>
      </c>
      <c r="S3252" s="24">
        <f t="shared" si="259"/>
        <v>41918.742175925923</v>
      </c>
    </row>
    <row r="3253" spans="1:19" ht="117" x14ac:dyDescent="0.4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26">
        <f t="shared" si="256"/>
        <v>110.73333333333333</v>
      </c>
      <c r="O3253" s="3">
        <f t="shared" si="260"/>
        <v>83.05</v>
      </c>
      <c r="P3253" s="3" t="s">
        <v>8271</v>
      </c>
      <c r="Q3253" s="3" t="str">
        <f t="shared" si="257"/>
        <v>theater</v>
      </c>
      <c r="R3253" s="3" t="str">
        <f t="shared" si="258"/>
        <v>plays</v>
      </c>
      <c r="S3253" s="24">
        <f t="shared" si="259"/>
        <v>42146.731087962966</v>
      </c>
    </row>
    <row r="3254" spans="1:19" ht="93.6" x14ac:dyDescent="0.4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26">
        <f t="shared" si="256"/>
        <v>127.82222222222221</v>
      </c>
      <c r="O3254" s="3">
        <f t="shared" si="260"/>
        <v>57.52</v>
      </c>
      <c r="P3254" s="3" t="s">
        <v>8271</v>
      </c>
      <c r="Q3254" s="3" t="str">
        <f t="shared" si="257"/>
        <v>theater</v>
      </c>
      <c r="R3254" s="3" t="str">
        <f t="shared" si="258"/>
        <v>plays</v>
      </c>
      <c r="S3254" s="24">
        <f t="shared" si="259"/>
        <v>42590.472685185188</v>
      </c>
    </row>
    <row r="3255" spans="1:19" ht="70.2" x14ac:dyDescent="0.4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26">
        <f t="shared" si="256"/>
        <v>101.82500000000002</v>
      </c>
      <c r="O3255" s="3">
        <f t="shared" si="260"/>
        <v>177.08695652173913</v>
      </c>
      <c r="P3255" s="3" t="s">
        <v>8271</v>
      </c>
      <c r="Q3255" s="3" t="str">
        <f t="shared" si="257"/>
        <v>theater</v>
      </c>
      <c r="R3255" s="3" t="str">
        <f t="shared" si="258"/>
        <v>plays</v>
      </c>
      <c r="S3255" s="24">
        <f t="shared" si="259"/>
        <v>42602.576712962968</v>
      </c>
    </row>
    <row r="3256" spans="1:19" ht="117" x14ac:dyDescent="0.4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26">
        <f t="shared" si="256"/>
        <v>101.25769230769231</v>
      </c>
      <c r="O3256" s="3">
        <f t="shared" si="260"/>
        <v>70.771505376344081</v>
      </c>
      <c r="P3256" s="3" t="s">
        <v>8271</v>
      </c>
      <c r="Q3256" s="3" t="str">
        <f t="shared" si="257"/>
        <v>theater</v>
      </c>
      <c r="R3256" s="3" t="str">
        <f t="shared" si="258"/>
        <v>plays</v>
      </c>
      <c r="S3256" s="24">
        <f t="shared" si="259"/>
        <v>42059.085752314815</v>
      </c>
    </row>
    <row r="3257" spans="1:19" ht="140.4" x14ac:dyDescent="0.4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26">
        <f t="shared" si="256"/>
        <v>175</v>
      </c>
      <c r="O3257" s="3">
        <f t="shared" si="260"/>
        <v>29.166666666666668</v>
      </c>
      <c r="P3257" s="3" t="s">
        <v>8271</v>
      </c>
      <c r="Q3257" s="3" t="str">
        <f t="shared" si="257"/>
        <v>theater</v>
      </c>
      <c r="R3257" s="3" t="str">
        <f t="shared" si="258"/>
        <v>plays</v>
      </c>
      <c r="S3257" s="24">
        <f t="shared" si="259"/>
        <v>41889.768229166664</v>
      </c>
    </row>
    <row r="3258" spans="1:19" ht="93.6" x14ac:dyDescent="0.4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26">
        <f t="shared" si="256"/>
        <v>128.06</v>
      </c>
      <c r="O3258" s="3">
        <f t="shared" si="260"/>
        <v>72.76136363636364</v>
      </c>
      <c r="P3258" s="3" t="s">
        <v>8271</v>
      </c>
      <c r="Q3258" s="3" t="str">
        <f t="shared" si="257"/>
        <v>theater</v>
      </c>
      <c r="R3258" s="3" t="str">
        <f t="shared" si="258"/>
        <v>plays</v>
      </c>
      <c r="S3258" s="24">
        <f t="shared" si="259"/>
        <v>42144.573807870373</v>
      </c>
    </row>
    <row r="3259" spans="1:19" ht="140.4" x14ac:dyDescent="0.4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26">
        <f t="shared" si="256"/>
        <v>106.29949999999999</v>
      </c>
      <c r="O3259" s="3">
        <f t="shared" si="260"/>
        <v>51.853414634146333</v>
      </c>
      <c r="P3259" s="3" t="s">
        <v>8271</v>
      </c>
      <c r="Q3259" s="3" t="str">
        <f t="shared" si="257"/>
        <v>theater</v>
      </c>
      <c r="R3259" s="3" t="str">
        <f t="shared" si="258"/>
        <v>plays</v>
      </c>
      <c r="S3259" s="24">
        <f t="shared" si="259"/>
        <v>42758.559629629628</v>
      </c>
    </row>
    <row r="3260" spans="1:19" ht="93.6" x14ac:dyDescent="0.4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26">
        <f t="shared" si="256"/>
        <v>105.21428571428571</v>
      </c>
      <c r="O3260" s="3">
        <f t="shared" si="260"/>
        <v>98.2</v>
      </c>
      <c r="P3260" s="3" t="s">
        <v>8271</v>
      </c>
      <c r="Q3260" s="3" t="str">
        <f t="shared" si="257"/>
        <v>theater</v>
      </c>
      <c r="R3260" s="3" t="str">
        <f t="shared" si="258"/>
        <v>plays</v>
      </c>
      <c r="S3260" s="24">
        <f t="shared" si="259"/>
        <v>41982.887280092589</v>
      </c>
    </row>
    <row r="3261" spans="1:19" ht="117" x14ac:dyDescent="0.4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26">
        <f t="shared" si="256"/>
        <v>106.16782608695652</v>
      </c>
      <c r="O3261" s="3">
        <f t="shared" si="260"/>
        <v>251.7381443298969</v>
      </c>
      <c r="P3261" s="3" t="s">
        <v>8271</v>
      </c>
      <c r="Q3261" s="3" t="str">
        <f t="shared" si="257"/>
        <v>theater</v>
      </c>
      <c r="R3261" s="3" t="str">
        <f t="shared" si="258"/>
        <v>plays</v>
      </c>
      <c r="S3261" s="24">
        <f t="shared" si="259"/>
        <v>42614.760937500003</v>
      </c>
    </row>
    <row r="3262" spans="1:19" ht="117" x14ac:dyDescent="0.4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26">
        <f t="shared" si="256"/>
        <v>109.24000000000001</v>
      </c>
      <c r="O3262" s="3">
        <f t="shared" si="260"/>
        <v>74.821917808219183</v>
      </c>
      <c r="P3262" s="3" t="s">
        <v>8271</v>
      </c>
      <c r="Q3262" s="3" t="str">
        <f t="shared" si="257"/>
        <v>theater</v>
      </c>
      <c r="R3262" s="3" t="str">
        <f t="shared" si="258"/>
        <v>plays</v>
      </c>
      <c r="S3262" s="24">
        <f t="shared" si="259"/>
        <v>42303.672662037032</v>
      </c>
    </row>
    <row r="3263" spans="1:19" ht="117" x14ac:dyDescent="0.4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26">
        <f t="shared" si="256"/>
        <v>100.45454545454547</v>
      </c>
      <c r="O3263" s="3">
        <f t="shared" si="260"/>
        <v>67.65306122448979</v>
      </c>
      <c r="P3263" s="3" t="s">
        <v>8271</v>
      </c>
      <c r="Q3263" s="3" t="str">
        <f t="shared" si="257"/>
        <v>theater</v>
      </c>
      <c r="R3263" s="3" t="str">
        <f t="shared" si="258"/>
        <v>plays</v>
      </c>
      <c r="S3263" s="24">
        <f t="shared" si="259"/>
        <v>42171.725416666668</v>
      </c>
    </row>
    <row r="3264" spans="1:19" ht="70.2" x14ac:dyDescent="0.4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26">
        <f t="shared" si="256"/>
        <v>103.04098360655738</v>
      </c>
      <c r="O3264" s="3">
        <f t="shared" si="260"/>
        <v>93.81343283582089</v>
      </c>
      <c r="P3264" s="3" t="s">
        <v>8271</v>
      </c>
      <c r="Q3264" s="3" t="str">
        <f t="shared" si="257"/>
        <v>theater</v>
      </c>
      <c r="R3264" s="3" t="str">
        <f t="shared" si="258"/>
        <v>plays</v>
      </c>
      <c r="S3264" s="24">
        <f t="shared" si="259"/>
        <v>41964.315532407403</v>
      </c>
    </row>
    <row r="3265" spans="1:19" ht="93.6" x14ac:dyDescent="0.4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26">
        <f t="shared" si="256"/>
        <v>112.1664</v>
      </c>
      <c r="O3265" s="3">
        <f t="shared" si="260"/>
        <v>41.237647058823526</v>
      </c>
      <c r="P3265" s="3" t="s">
        <v>8271</v>
      </c>
      <c r="Q3265" s="3" t="str">
        <f t="shared" si="257"/>
        <v>theater</v>
      </c>
      <c r="R3265" s="3" t="str">
        <f t="shared" si="258"/>
        <v>plays</v>
      </c>
      <c r="S3265" s="24">
        <f t="shared" si="259"/>
        <v>42284.516064814816</v>
      </c>
    </row>
    <row r="3266" spans="1:19" ht="70.2" x14ac:dyDescent="0.4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26">
        <f t="shared" ref="N3266:N3329" si="261">E3266/D3266*100</f>
        <v>103</v>
      </c>
      <c r="O3266" s="3">
        <f t="shared" si="260"/>
        <v>52.551020408163268</v>
      </c>
      <c r="P3266" s="3" t="s">
        <v>8271</v>
      </c>
      <c r="Q3266" s="3" t="str">
        <f t="shared" si="257"/>
        <v>theater</v>
      </c>
      <c r="R3266" s="3" t="str">
        <f t="shared" si="258"/>
        <v>plays</v>
      </c>
      <c r="S3266" s="24">
        <f t="shared" si="259"/>
        <v>42016.800208333334</v>
      </c>
    </row>
    <row r="3267" spans="1:19" ht="93.6" x14ac:dyDescent="0.4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26">
        <f t="shared" si="261"/>
        <v>164</v>
      </c>
      <c r="O3267" s="3">
        <f t="shared" si="260"/>
        <v>70.285714285714292</v>
      </c>
      <c r="P3267" s="3" t="s">
        <v>8271</v>
      </c>
      <c r="Q3267" s="3" t="str">
        <f t="shared" ref="Q3267:Q3330" si="262">LEFT(P:P,SEARCH("/",P:P,1)-1)</f>
        <v>theater</v>
      </c>
      <c r="R3267" s="3" t="str">
        <f t="shared" ref="R3267:R3330" si="263">RIGHT(P:P, LEN(P:P) - FIND("/", P:P))</f>
        <v>plays</v>
      </c>
      <c r="S3267" s="24">
        <f t="shared" ref="S3267:S3330" si="264">(J3267/86400) +25569</f>
        <v>42311.711979166663</v>
      </c>
    </row>
    <row r="3268" spans="1:19" ht="117" x14ac:dyDescent="0.4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26">
        <f t="shared" si="261"/>
        <v>131.28333333333333</v>
      </c>
      <c r="O3268" s="3">
        <f t="shared" si="260"/>
        <v>48.325153374233132</v>
      </c>
      <c r="P3268" s="3" t="s">
        <v>8271</v>
      </c>
      <c r="Q3268" s="3" t="str">
        <f t="shared" si="262"/>
        <v>theater</v>
      </c>
      <c r="R3268" s="3" t="str">
        <f t="shared" si="263"/>
        <v>plays</v>
      </c>
      <c r="S3268" s="24">
        <f t="shared" si="264"/>
        <v>42136.536134259259</v>
      </c>
    </row>
    <row r="3269" spans="1:19" ht="117" x14ac:dyDescent="0.4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26">
        <f t="shared" si="261"/>
        <v>102.1</v>
      </c>
      <c r="O3269" s="3">
        <f t="shared" si="260"/>
        <v>53.177083333333336</v>
      </c>
      <c r="P3269" s="3" t="s">
        <v>8271</v>
      </c>
      <c r="Q3269" s="3" t="str">
        <f t="shared" si="262"/>
        <v>theater</v>
      </c>
      <c r="R3269" s="3" t="str">
        <f t="shared" si="263"/>
        <v>plays</v>
      </c>
      <c r="S3269" s="24">
        <f t="shared" si="264"/>
        <v>42172.757638888885</v>
      </c>
    </row>
    <row r="3270" spans="1:19" ht="117" x14ac:dyDescent="0.4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26">
        <f t="shared" si="261"/>
        <v>128</v>
      </c>
      <c r="O3270" s="3">
        <f t="shared" si="260"/>
        <v>60.952380952380949</v>
      </c>
      <c r="P3270" s="3" t="s">
        <v>8271</v>
      </c>
      <c r="Q3270" s="3" t="str">
        <f t="shared" si="262"/>
        <v>theater</v>
      </c>
      <c r="R3270" s="3" t="str">
        <f t="shared" si="263"/>
        <v>plays</v>
      </c>
      <c r="S3270" s="24">
        <f t="shared" si="264"/>
        <v>42590.90425925926</v>
      </c>
    </row>
    <row r="3271" spans="1:19" ht="117" x14ac:dyDescent="0.4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26">
        <f t="shared" si="261"/>
        <v>101.49999999999999</v>
      </c>
      <c r="O3271" s="3">
        <f t="shared" si="260"/>
        <v>116</v>
      </c>
      <c r="P3271" s="3" t="s">
        <v>8271</v>
      </c>
      <c r="Q3271" s="3" t="str">
        <f t="shared" si="262"/>
        <v>theater</v>
      </c>
      <c r="R3271" s="3" t="str">
        <f t="shared" si="263"/>
        <v>plays</v>
      </c>
      <c r="S3271" s="24">
        <f t="shared" si="264"/>
        <v>42137.395798611113</v>
      </c>
    </row>
    <row r="3272" spans="1:19" ht="117" x14ac:dyDescent="0.4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26">
        <f t="shared" si="261"/>
        <v>101.66666666666666</v>
      </c>
      <c r="O3272" s="3">
        <f t="shared" si="260"/>
        <v>61</v>
      </c>
      <c r="P3272" s="3" t="s">
        <v>8271</v>
      </c>
      <c r="Q3272" s="3" t="str">
        <f t="shared" si="262"/>
        <v>theater</v>
      </c>
      <c r="R3272" s="3" t="str">
        <f t="shared" si="263"/>
        <v>plays</v>
      </c>
      <c r="S3272" s="24">
        <f t="shared" si="264"/>
        <v>42167.533159722225</v>
      </c>
    </row>
    <row r="3273" spans="1:19" ht="46.8" x14ac:dyDescent="0.4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26">
        <f t="shared" si="261"/>
        <v>130</v>
      </c>
      <c r="O3273" s="3">
        <f t="shared" si="260"/>
        <v>38.235294117647058</v>
      </c>
      <c r="P3273" s="3" t="s">
        <v>8271</v>
      </c>
      <c r="Q3273" s="3" t="str">
        <f t="shared" si="262"/>
        <v>theater</v>
      </c>
      <c r="R3273" s="3" t="str">
        <f t="shared" si="263"/>
        <v>plays</v>
      </c>
      <c r="S3273" s="24">
        <f t="shared" si="264"/>
        <v>41915.437210648146</v>
      </c>
    </row>
    <row r="3274" spans="1:19" ht="117" x14ac:dyDescent="0.4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26">
        <f t="shared" si="261"/>
        <v>154.43</v>
      </c>
      <c r="O3274" s="3">
        <f t="shared" ref="O3274:O3337" si="265">E3274/L3274</f>
        <v>106.50344827586207</v>
      </c>
      <c r="P3274" s="3" t="s">
        <v>8271</v>
      </c>
      <c r="Q3274" s="3" t="str">
        <f t="shared" si="262"/>
        <v>theater</v>
      </c>
      <c r="R3274" s="3" t="str">
        <f t="shared" si="263"/>
        <v>plays</v>
      </c>
      <c r="S3274" s="24">
        <f t="shared" si="264"/>
        <v>42284.500104166669</v>
      </c>
    </row>
    <row r="3275" spans="1:19" ht="117" x14ac:dyDescent="0.4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26">
        <f t="shared" si="261"/>
        <v>107.4</v>
      </c>
      <c r="O3275" s="3">
        <f t="shared" si="265"/>
        <v>204.57142857142858</v>
      </c>
      <c r="P3275" s="3" t="s">
        <v>8271</v>
      </c>
      <c r="Q3275" s="3" t="str">
        <f t="shared" si="262"/>
        <v>theater</v>
      </c>
      <c r="R3275" s="3" t="str">
        <f t="shared" si="263"/>
        <v>plays</v>
      </c>
      <c r="S3275" s="24">
        <f t="shared" si="264"/>
        <v>42611.801412037035</v>
      </c>
    </row>
    <row r="3276" spans="1:19" ht="140.4" x14ac:dyDescent="0.4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26">
        <f t="shared" si="261"/>
        <v>101.32258064516128</v>
      </c>
      <c r="O3276" s="3">
        <f t="shared" si="265"/>
        <v>54.912587412587413</v>
      </c>
      <c r="P3276" s="3" t="s">
        <v>8271</v>
      </c>
      <c r="Q3276" s="3" t="str">
        <f t="shared" si="262"/>
        <v>theater</v>
      </c>
      <c r="R3276" s="3" t="str">
        <f t="shared" si="263"/>
        <v>plays</v>
      </c>
      <c r="S3276" s="24">
        <f t="shared" si="264"/>
        <v>42400.704537037032</v>
      </c>
    </row>
    <row r="3277" spans="1:19" ht="117" x14ac:dyDescent="0.4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26">
        <f t="shared" si="261"/>
        <v>100.27777777777777</v>
      </c>
      <c r="O3277" s="3">
        <f t="shared" si="265"/>
        <v>150.41666666666666</v>
      </c>
      <c r="P3277" s="3" t="s">
        <v>8271</v>
      </c>
      <c r="Q3277" s="3" t="str">
        <f t="shared" si="262"/>
        <v>theater</v>
      </c>
      <c r="R3277" s="3" t="str">
        <f t="shared" si="263"/>
        <v>plays</v>
      </c>
      <c r="S3277" s="24">
        <f t="shared" si="264"/>
        <v>42017.88045138889</v>
      </c>
    </row>
    <row r="3278" spans="1:19" ht="117" x14ac:dyDescent="0.4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26">
        <f t="shared" si="261"/>
        <v>116.84444444444443</v>
      </c>
      <c r="O3278" s="3">
        <f t="shared" si="265"/>
        <v>52.58</v>
      </c>
      <c r="P3278" s="3" t="s">
        <v>8271</v>
      </c>
      <c r="Q3278" s="3" t="str">
        <f t="shared" si="262"/>
        <v>theater</v>
      </c>
      <c r="R3278" s="3" t="str">
        <f t="shared" si="263"/>
        <v>plays</v>
      </c>
      <c r="S3278" s="24">
        <f t="shared" si="264"/>
        <v>42426.949988425928</v>
      </c>
    </row>
    <row r="3279" spans="1:19" ht="117" x14ac:dyDescent="0.4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26">
        <f t="shared" si="261"/>
        <v>108.60000000000001</v>
      </c>
      <c r="O3279" s="3">
        <f t="shared" si="265"/>
        <v>54.3</v>
      </c>
      <c r="P3279" s="3" t="s">
        <v>8271</v>
      </c>
      <c r="Q3279" s="3" t="str">
        <f t="shared" si="262"/>
        <v>theater</v>
      </c>
      <c r="R3279" s="3" t="str">
        <f t="shared" si="263"/>
        <v>plays</v>
      </c>
      <c r="S3279" s="24">
        <f t="shared" si="264"/>
        <v>41931.682939814811</v>
      </c>
    </row>
    <row r="3280" spans="1:19" ht="117" x14ac:dyDescent="0.4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26">
        <f t="shared" si="261"/>
        <v>103.4</v>
      </c>
      <c r="O3280" s="3">
        <f t="shared" si="265"/>
        <v>76.029411764705884</v>
      </c>
      <c r="P3280" s="3" t="s">
        <v>8271</v>
      </c>
      <c r="Q3280" s="3" t="str">
        <f t="shared" si="262"/>
        <v>theater</v>
      </c>
      <c r="R3280" s="3" t="str">
        <f t="shared" si="263"/>
        <v>plays</v>
      </c>
      <c r="S3280" s="24">
        <f t="shared" si="264"/>
        <v>42124.848414351851</v>
      </c>
    </row>
    <row r="3281" spans="1:19" ht="140.4" x14ac:dyDescent="0.4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26">
        <f t="shared" si="261"/>
        <v>114.27586206896552</v>
      </c>
      <c r="O3281" s="3">
        <f t="shared" si="265"/>
        <v>105.2063492063492</v>
      </c>
      <c r="P3281" s="3" t="s">
        <v>8271</v>
      </c>
      <c r="Q3281" s="3" t="str">
        <f t="shared" si="262"/>
        <v>theater</v>
      </c>
      <c r="R3281" s="3" t="str">
        <f t="shared" si="263"/>
        <v>plays</v>
      </c>
      <c r="S3281" s="24">
        <f t="shared" si="264"/>
        <v>42431.102534722224</v>
      </c>
    </row>
    <row r="3282" spans="1:19" ht="140.4" x14ac:dyDescent="0.4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26">
        <f t="shared" si="261"/>
        <v>103</v>
      </c>
      <c r="O3282" s="3">
        <f t="shared" si="265"/>
        <v>68.666666666666671</v>
      </c>
      <c r="P3282" s="3" t="s">
        <v>8271</v>
      </c>
      <c r="Q3282" s="3" t="str">
        <f t="shared" si="262"/>
        <v>theater</v>
      </c>
      <c r="R3282" s="3" t="str">
        <f t="shared" si="263"/>
        <v>plays</v>
      </c>
      <c r="S3282" s="24">
        <f t="shared" si="264"/>
        <v>42121.756921296299</v>
      </c>
    </row>
    <row r="3283" spans="1:19" ht="93.6" x14ac:dyDescent="0.4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26">
        <f t="shared" si="261"/>
        <v>121.6</v>
      </c>
      <c r="O3283" s="3">
        <f t="shared" si="265"/>
        <v>129.36170212765958</v>
      </c>
      <c r="P3283" s="3" t="s">
        <v>8271</v>
      </c>
      <c r="Q3283" s="3" t="str">
        <f t="shared" si="262"/>
        <v>theater</v>
      </c>
      <c r="R3283" s="3" t="str">
        <f t="shared" si="263"/>
        <v>plays</v>
      </c>
      <c r="S3283" s="24">
        <f t="shared" si="264"/>
        <v>42219.019733796296</v>
      </c>
    </row>
    <row r="3284" spans="1:19" ht="140.4" x14ac:dyDescent="0.4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26">
        <f t="shared" si="261"/>
        <v>102.6467741935484</v>
      </c>
      <c r="O3284" s="3">
        <f t="shared" si="265"/>
        <v>134.26371308016877</v>
      </c>
      <c r="P3284" s="3" t="s">
        <v>8271</v>
      </c>
      <c r="Q3284" s="3" t="str">
        <f t="shared" si="262"/>
        <v>theater</v>
      </c>
      <c r="R3284" s="3" t="str">
        <f t="shared" si="263"/>
        <v>plays</v>
      </c>
      <c r="S3284" s="24">
        <f t="shared" si="264"/>
        <v>42445.19430555556</v>
      </c>
    </row>
    <row r="3285" spans="1:19" ht="117" x14ac:dyDescent="0.4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26">
        <f t="shared" si="261"/>
        <v>104.75000000000001</v>
      </c>
      <c r="O3285" s="3">
        <f t="shared" si="265"/>
        <v>17.829787234042552</v>
      </c>
      <c r="P3285" s="3" t="s">
        <v>8271</v>
      </c>
      <c r="Q3285" s="3" t="str">
        <f t="shared" si="262"/>
        <v>theater</v>
      </c>
      <c r="R3285" s="3" t="str">
        <f t="shared" si="263"/>
        <v>plays</v>
      </c>
      <c r="S3285" s="24">
        <f t="shared" si="264"/>
        <v>42379.74418981481</v>
      </c>
    </row>
    <row r="3286" spans="1:19" ht="117" x14ac:dyDescent="0.4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26">
        <f t="shared" si="261"/>
        <v>101.6</v>
      </c>
      <c r="O3286" s="3">
        <f t="shared" si="265"/>
        <v>203.2</v>
      </c>
      <c r="P3286" s="3" t="s">
        <v>8271</v>
      </c>
      <c r="Q3286" s="3" t="str">
        <f t="shared" si="262"/>
        <v>theater</v>
      </c>
      <c r="R3286" s="3" t="str">
        <f t="shared" si="263"/>
        <v>plays</v>
      </c>
      <c r="S3286" s="24">
        <f t="shared" si="264"/>
        <v>42380.884872685187</v>
      </c>
    </row>
    <row r="3287" spans="1:19" ht="46.8" x14ac:dyDescent="0.4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26">
        <f t="shared" si="261"/>
        <v>112.10242048409683</v>
      </c>
      <c r="O3287" s="3">
        <f t="shared" si="265"/>
        <v>69.18518518518519</v>
      </c>
      <c r="P3287" s="3" t="s">
        <v>8271</v>
      </c>
      <c r="Q3287" s="3" t="str">
        <f t="shared" si="262"/>
        <v>theater</v>
      </c>
      <c r="R3287" s="3" t="str">
        <f t="shared" si="263"/>
        <v>plays</v>
      </c>
      <c r="S3287" s="24">
        <f t="shared" si="264"/>
        <v>42762.942430555559</v>
      </c>
    </row>
    <row r="3288" spans="1:19" ht="117" x14ac:dyDescent="0.4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26">
        <f t="shared" si="261"/>
        <v>101.76666666666667</v>
      </c>
      <c r="O3288" s="3">
        <f t="shared" si="265"/>
        <v>125.12295081967213</v>
      </c>
      <c r="P3288" s="3" t="s">
        <v>8271</v>
      </c>
      <c r="Q3288" s="3" t="str">
        <f t="shared" si="262"/>
        <v>theater</v>
      </c>
      <c r="R3288" s="3" t="str">
        <f t="shared" si="263"/>
        <v>plays</v>
      </c>
      <c r="S3288" s="24">
        <f t="shared" si="264"/>
        <v>42567.840069444443</v>
      </c>
    </row>
    <row r="3289" spans="1:19" ht="93.6" x14ac:dyDescent="0.4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26">
        <f t="shared" si="261"/>
        <v>100</v>
      </c>
      <c r="O3289" s="3">
        <f t="shared" si="265"/>
        <v>73.529411764705884</v>
      </c>
      <c r="P3289" s="3" t="s">
        <v>8271</v>
      </c>
      <c r="Q3289" s="3" t="str">
        <f t="shared" si="262"/>
        <v>theater</v>
      </c>
      <c r="R3289" s="3" t="str">
        <f t="shared" si="263"/>
        <v>plays</v>
      </c>
      <c r="S3289" s="24">
        <f t="shared" si="264"/>
        <v>42311.750324074077</v>
      </c>
    </row>
    <row r="3290" spans="1:19" ht="140.4" x14ac:dyDescent="0.4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26">
        <f t="shared" si="261"/>
        <v>100.26489999999998</v>
      </c>
      <c r="O3290" s="3">
        <f t="shared" si="265"/>
        <v>48.437149758454105</v>
      </c>
      <c r="P3290" s="3" t="s">
        <v>8271</v>
      </c>
      <c r="Q3290" s="3" t="str">
        <f t="shared" si="262"/>
        <v>theater</v>
      </c>
      <c r="R3290" s="3" t="str">
        <f t="shared" si="263"/>
        <v>plays</v>
      </c>
      <c r="S3290" s="24">
        <f t="shared" si="264"/>
        <v>42505.774479166663</v>
      </c>
    </row>
    <row r="3291" spans="1:19" ht="117" x14ac:dyDescent="0.4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26">
        <f t="shared" si="261"/>
        <v>133.04200000000003</v>
      </c>
      <c r="O3291" s="3">
        <f t="shared" si="265"/>
        <v>26.608400000000003</v>
      </c>
      <c r="P3291" s="3" t="s">
        <v>8271</v>
      </c>
      <c r="Q3291" s="3" t="str">
        <f t="shared" si="262"/>
        <v>theater</v>
      </c>
      <c r="R3291" s="3" t="str">
        <f t="shared" si="263"/>
        <v>plays</v>
      </c>
      <c r="S3291" s="24">
        <f t="shared" si="264"/>
        <v>42758.368078703701</v>
      </c>
    </row>
    <row r="3292" spans="1:19" ht="140.4" x14ac:dyDescent="0.4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26">
        <f t="shared" si="261"/>
        <v>121.2</v>
      </c>
      <c r="O3292" s="3">
        <f t="shared" si="265"/>
        <v>33.666666666666664</v>
      </c>
      <c r="P3292" s="3" t="s">
        <v>8271</v>
      </c>
      <c r="Q3292" s="3" t="str">
        <f t="shared" si="262"/>
        <v>theater</v>
      </c>
      <c r="R3292" s="3" t="str">
        <f t="shared" si="263"/>
        <v>plays</v>
      </c>
      <c r="S3292" s="24">
        <f t="shared" si="264"/>
        <v>42775.51494212963</v>
      </c>
    </row>
    <row r="3293" spans="1:19" ht="117" x14ac:dyDescent="0.4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26">
        <f t="shared" si="261"/>
        <v>113.99999999999999</v>
      </c>
      <c r="O3293" s="3">
        <f t="shared" si="265"/>
        <v>40.714285714285715</v>
      </c>
      <c r="P3293" s="3" t="s">
        <v>8271</v>
      </c>
      <c r="Q3293" s="3" t="str">
        <f t="shared" si="262"/>
        <v>theater</v>
      </c>
      <c r="R3293" s="3" t="str">
        <f t="shared" si="263"/>
        <v>plays</v>
      </c>
      <c r="S3293" s="24">
        <f t="shared" si="264"/>
        <v>42232.702546296292</v>
      </c>
    </row>
    <row r="3294" spans="1:19" ht="117" x14ac:dyDescent="0.4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26">
        <f t="shared" si="261"/>
        <v>286.13861386138615</v>
      </c>
      <c r="O3294" s="3">
        <f t="shared" si="265"/>
        <v>19.266666666666666</v>
      </c>
      <c r="P3294" s="3" t="s">
        <v>8271</v>
      </c>
      <c r="Q3294" s="3" t="str">
        <f t="shared" si="262"/>
        <v>theater</v>
      </c>
      <c r="R3294" s="3" t="str">
        <f t="shared" si="263"/>
        <v>plays</v>
      </c>
      <c r="S3294" s="24">
        <f t="shared" si="264"/>
        <v>42282.770231481481</v>
      </c>
    </row>
    <row r="3295" spans="1:19" ht="140.4" x14ac:dyDescent="0.4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26">
        <f t="shared" si="261"/>
        <v>170.44444444444446</v>
      </c>
      <c r="O3295" s="3">
        <f t="shared" si="265"/>
        <v>84.285714285714292</v>
      </c>
      <c r="P3295" s="3" t="s">
        <v>8271</v>
      </c>
      <c r="Q3295" s="3" t="str">
        <f t="shared" si="262"/>
        <v>theater</v>
      </c>
      <c r="R3295" s="3" t="str">
        <f t="shared" si="263"/>
        <v>plays</v>
      </c>
      <c r="S3295" s="24">
        <f t="shared" si="264"/>
        <v>42768.425370370373</v>
      </c>
    </row>
    <row r="3296" spans="1:19" ht="140.4" x14ac:dyDescent="0.4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26">
        <f t="shared" si="261"/>
        <v>118.33333333333333</v>
      </c>
      <c r="O3296" s="3">
        <f t="shared" si="265"/>
        <v>29.583333333333332</v>
      </c>
      <c r="P3296" s="3" t="s">
        <v>8271</v>
      </c>
      <c r="Q3296" s="3" t="str">
        <f t="shared" si="262"/>
        <v>theater</v>
      </c>
      <c r="R3296" s="3" t="str">
        <f t="shared" si="263"/>
        <v>plays</v>
      </c>
      <c r="S3296" s="24">
        <f t="shared" si="264"/>
        <v>42141.541134259256</v>
      </c>
    </row>
    <row r="3297" spans="1:19" ht="117" x14ac:dyDescent="0.4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26">
        <f t="shared" si="261"/>
        <v>102.85857142857142</v>
      </c>
      <c r="O3297" s="3">
        <f t="shared" si="265"/>
        <v>26.667037037037037</v>
      </c>
      <c r="P3297" s="3" t="s">
        <v>8271</v>
      </c>
      <c r="Q3297" s="3" t="str">
        <f t="shared" si="262"/>
        <v>theater</v>
      </c>
      <c r="R3297" s="3" t="str">
        <f t="shared" si="263"/>
        <v>plays</v>
      </c>
      <c r="S3297" s="24">
        <f t="shared" si="264"/>
        <v>42609.442465277782</v>
      </c>
    </row>
    <row r="3298" spans="1:19" ht="117" x14ac:dyDescent="0.4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26">
        <f t="shared" si="261"/>
        <v>144.06666666666666</v>
      </c>
      <c r="O3298" s="3">
        <f t="shared" si="265"/>
        <v>45.978723404255319</v>
      </c>
      <c r="P3298" s="3" t="s">
        <v>8271</v>
      </c>
      <c r="Q3298" s="3" t="str">
        <f t="shared" si="262"/>
        <v>theater</v>
      </c>
      <c r="R3298" s="3" t="str">
        <f t="shared" si="263"/>
        <v>plays</v>
      </c>
      <c r="S3298" s="24">
        <f t="shared" si="264"/>
        <v>42309.756620370375</v>
      </c>
    </row>
    <row r="3299" spans="1:19" ht="117" x14ac:dyDescent="0.4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26">
        <f t="shared" si="261"/>
        <v>100.07272727272726</v>
      </c>
      <c r="O3299" s="3">
        <f t="shared" si="265"/>
        <v>125.09090909090909</v>
      </c>
      <c r="P3299" s="3" t="s">
        <v>8271</v>
      </c>
      <c r="Q3299" s="3" t="str">
        <f t="shared" si="262"/>
        <v>theater</v>
      </c>
      <c r="R3299" s="3" t="str">
        <f t="shared" si="263"/>
        <v>plays</v>
      </c>
      <c r="S3299" s="24">
        <f t="shared" si="264"/>
        <v>42193.771481481483</v>
      </c>
    </row>
    <row r="3300" spans="1:19" ht="117" x14ac:dyDescent="0.4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26">
        <f t="shared" si="261"/>
        <v>101.73</v>
      </c>
      <c r="O3300" s="3">
        <f t="shared" si="265"/>
        <v>141.29166666666666</v>
      </c>
      <c r="P3300" s="3" t="s">
        <v>8271</v>
      </c>
      <c r="Q3300" s="3" t="str">
        <f t="shared" si="262"/>
        <v>theater</v>
      </c>
      <c r="R3300" s="3" t="str">
        <f t="shared" si="263"/>
        <v>plays</v>
      </c>
      <c r="S3300" s="24">
        <f t="shared" si="264"/>
        <v>42239.957962962959</v>
      </c>
    </row>
    <row r="3301" spans="1:19" ht="117" x14ac:dyDescent="0.4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26">
        <f t="shared" si="261"/>
        <v>116.19999999999999</v>
      </c>
      <c r="O3301" s="3">
        <f t="shared" si="265"/>
        <v>55.333333333333336</v>
      </c>
      <c r="P3301" s="3" t="s">
        <v>8271</v>
      </c>
      <c r="Q3301" s="3" t="str">
        <f t="shared" si="262"/>
        <v>theater</v>
      </c>
      <c r="R3301" s="3" t="str">
        <f t="shared" si="263"/>
        <v>plays</v>
      </c>
      <c r="S3301" s="24">
        <f t="shared" si="264"/>
        <v>42261.917395833334</v>
      </c>
    </row>
    <row r="3302" spans="1:19" ht="93.6" x14ac:dyDescent="0.4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26">
        <f t="shared" si="261"/>
        <v>136.16666666666666</v>
      </c>
      <c r="O3302" s="3">
        <f t="shared" si="265"/>
        <v>46.420454545454547</v>
      </c>
      <c r="P3302" s="3" t="s">
        <v>8271</v>
      </c>
      <c r="Q3302" s="3" t="str">
        <f t="shared" si="262"/>
        <v>theater</v>
      </c>
      <c r="R3302" s="3" t="str">
        <f t="shared" si="263"/>
        <v>plays</v>
      </c>
      <c r="S3302" s="24">
        <f t="shared" si="264"/>
        <v>42102.743773148148</v>
      </c>
    </row>
    <row r="3303" spans="1:19" ht="117" x14ac:dyDescent="0.4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26">
        <f t="shared" si="261"/>
        <v>133.46666666666667</v>
      </c>
      <c r="O3303" s="3">
        <f t="shared" si="265"/>
        <v>57.2</v>
      </c>
      <c r="P3303" s="3" t="s">
        <v>8271</v>
      </c>
      <c r="Q3303" s="3" t="str">
        <f t="shared" si="262"/>
        <v>theater</v>
      </c>
      <c r="R3303" s="3" t="str">
        <f t="shared" si="263"/>
        <v>plays</v>
      </c>
      <c r="S3303" s="24">
        <f t="shared" si="264"/>
        <v>42538.735833333332</v>
      </c>
    </row>
    <row r="3304" spans="1:19" x14ac:dyDescent="0.4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26">
        <f t="shared" si="261"/>
        <v>103.39285714285715</v>
      </c>
      <c r="O3304" s="3">
        <f t="shared" si="265"/>
        <v>173.7</v>
      </c>
      <c r="P3304" s="3" t="s">
        <v>8271</v>
      </c>
      <c r="Q3304" s="3" t="str">
        <f t="shared" si="262"/>
        <v>theater</v>
      </c>
      <c r="R3304" s="3" t="str">
        <f t="shared" si="263"/>
        <v>plays</v>
      </c>
      <c r="S3304" s="24">
        <f t="shared" si="264"/>
        <v>42681.35157407407</v>
      </c>
    </row>
    <row r="3305" spans="1:19" ht="117" x14ac:dyDescent="0.4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26">
        <f t="shared" si="261"/>
        <v>115.88888888888889</v>
      </c>
      <c r="O3305" s="3">
        <f t="shared" si="265"/>
        <v>59.6</v>
      </c>
      <c r="P3305" s="3" t="s">
        <v>8271</v>
      </c>
      <c r="Q3305" s="3" t="str">
        <f t="shared" si="262"/>
        <v>theater</v>
      </c>
      <c r="R3305" s="3" t="str">
        <f t="shared" si="263"/>
        <v>plays</v>
      </c>
      <c r="S3305" s="24">
        <f t="shared" si="264"/>
        <v>42056.65143518518</v>
      </c>
    </row>
    <row r="3306" spans="1:19" ht="117" x14ac:dyDescent="0.4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26">
        <f t="shared" si="261"/>
        <v>104.51666666666665</v>
      </c>
      <c r="O3306" s="3">
        <f t="shared" si="265"/>
        <v>89.585714285714289</v>
      </c>
      <c r="P3306" s="3" t="s">
        <v>8271</v>
      </c>
      <c r="Q3306" s="3" t="str">
        <f t="shared" si="262"/>
        <v>theater</v>
      </c>
      <c r="R3306" s="3" t="str">
        <f t="shared" si="263"/>
        <v>plays</v>
      </c>
      <c r="S3306" s="24">
        <f t="shared" si="264"/>
        <v>42696.624444444446</v>
      </c>
    </row>
    <row r="3307" spans="1:19" ht="117" x14ac:dyDescent="0.4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26">
        <f t="shared" si="261"/>
        <v>102.02500000000001</v>
      </c>
      <c r="O3307" s="3">
        <f t="shared" si="265"/>
        <v>204.05</v>
      </c>
      <c r="P3307" s="3" t="s">
        <v>8271</v>
      </c>
      <c r="Q3307" s="3" t="str">
        <f t="shared" si="262"/>
        <v>theater</v>
      </c>
      <c r="R3307" s="3" t="str">
        <f t="shared" si="263"/>
        <v>plays</v>
      </c>
      <c r="S3307" s="24">
        <f t="shared" si="264"/>
        <v>42186.855879629627</v>
      </c>
    </row>
    <row r="3308" spans="1:19" ht="140.4" x14ac:dyDescent="0.4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26">
        <f t="shared" si="261"/>
        <v>175.33333333333334</v>
      </c>
      <c r="O3308" s="3">
        <f t="shared" si="265"/>
        <v>48.703703703703702</v>
      </c>
      <c r="P3308" s="3" t="s">
        <v>8271</v>
      </c>
      <c r="Q3308" s="3" t="str">
        <f t="shared" si="262"/>
        <v>theater</v>
      </c>
      <c r="R3308" s="3" t="str">
        <f t="shared" si="263"/>
        <v>plays</v>
      </c>
      <c r="S3308" s="24">
        <f t="shared" si="264"/>
        <v>42493.219236111108</v>
      </c>
    </row>
    <row r="3309" spans="1:19" ht="117" x14ac:dyDescent="0.4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26">
        <f t="shared" si="261"/>
        <v>106.67999999999999</v>
      </c>
      <c r="O3309" s="3">
        <f t="shared" si="265"/>
        <v>53.339999999999996</v>
      </c>
      <c r="P3309" s="3" t="s">
        <v>8271</v>
      </c>
      <c r="Q3309" s="3" t="str">
        <f t="shared" si="262"/>
        <v>theater</v>
      </c>
      <c r="R3309" s="3" t="str">
        <f t="shared" si="263"/>
        <v>plays</v>
      </c>
      <c r="S3309" s="24">
        <f t="shared" si="264"/>
        <v>42475.057164351849</v>
      </c>
    </row>
    <row r="3310" spans="1:19" ht="117" x14ac:dyDescent="0.4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26">
        <f t="shared" si="261"/>
        <v>122.28571428571429</v>
      </c>
      <c r="O3310" s="3">
        <f t="shared" si="265"/>
        <v>75.087719298245617</v>
      </c>
      <c r="P3310" s="3" t="s">
        <v>8271</v>
      </c>
      <c r="Q3310" s="3" t="str">
        <f t="shared" si="262"/>
        <v>theater</v>
      </c>
      <c r="R3310" s="3" t="str">
        <f t="shared" si="263"/>
        <v>plays</v>
      </c>
      <c r="S3310" s="24">
        <f t="shared" si="264"/>
        <v>42452.876909722225</v>
      </c>
    </row>
    <row r="3311" spans="1:19" ht="70.2" x14ac:dyDescent="0.4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26">
        <f t="shared" si="261"/>
        <v>159.42857142857144</v>
      </c>
      <c r="O3311" s="3">
        <f t="shared" si="265"/>
        <v>18</v>
      </c>
      <c r="P3311" s="3" t="s">
        <v>8271</v>
      </c>
      <c r="Q3311" s="3" t="str">
        <f t="shared" si="262"/>
        <v>theater</v>
      </c>
      <c r="R3311" s="3" t="str">
        <f t="shared" si="263"/>
        <v>plays</v>
      </c>
      <c r="S3311" s="24">
        <f t="shared" si="264"/>
        <v>42628.650208333333</v>
      </c>
    </row>
    <row r="3312" spans="1:19" ht="93.6" x14ac:dyDescent="0.4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26">
        <f t="shared" si="261"/>
        <v>100.07692307692308</v>
      </c>
      <c r="O3312" s="3">
        <f t="shared" si="265"/>
        <v>209.83870967741936</v>
      </c>
      <c r="P3312" s="3" t="s">
        <v>8271</v>
      </c>
      <c r="Q3312" s="3" t="str">
        <f t="shared" si="262"/>
        <v>theater</v>
      </c>
      <c r="R3312" s="3" t="str">
        <f t="shared" si="263"/>
        <v>plays</v>
      </c>
      <c r="S3312" s="24">
        <f t="shared" si="264"/>
        <v>42253.928530092591</v>
      </c>
    </row>
    <row r="3313" spans="1:19" ht="117" x14ac:dyDescent="0.4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26">
        <f t="shared" si="261"/>
        <v>109.84</v>
      </c>
      <c r="O3313" s="3">
        <f t="shared" si="265"/>
        <v>61.022222222222226</v>
      </c>
      <c r="P3313" s="3" t="s">
        <v>8271</v>
      </c>
      <c r="Q3313" s="3" t="str">
        <f t="shared" si="262"/>
        <v>theater</v>
      </c>
      <c r="R3313" s="3" t="str">
        <f t="shared" si="263"/>
        <v>plays</v>
      </c>
      <c r="S3313" s="24">
        <f t="shared" si="264"/>
        <v>42264.29178240741</v>
      </c>
    </row>
    <row r="3314" spans="1:19" ht="117" x14ac:dyDescent="0.4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26">
        <f t="shared" si="261"/>
        <v>100.03999999999999</v>
      </c>
      <c r="O3314" s="3">
        <f t="shared" si="265"/>
        <v>61</v>
      </c>
      <c r="P3314" s="3" t="s">
        <v>8271</v>
      </c>
      <c r="Q3314" s="3" t="str">
        <f t="shared" si="262"/>
        <v>theater</v>
      </c>
      <c r="R3314" s="3" t="str">
        <f t="shared" si="263"/>
        <v>plays</v>
      </c>
      <c r="S3314" s="24">
        <f t="shared" si="264"/>
        <v>42664.809560185182</v>
      </c>
    </row>
    <row r="3315" spans="1:19" ht="117" x14ac:dyDescent="0.4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26">
        <f t="shared" si="261"/>
        <v>116.05000000000001</v>
      </c>
      <c r="O3315" s="3">
        <f t="shared" si="265"/>
        <v>80.034482758620683</v>
      </c>
      <c r="P3315" s="3" t="s">
        <v>8271</v>
      </c>
      <c r="Q3315" s="3" t="str">
        <f t="shared" si="262"/>
        <v>theater</v>
      </c>
      <c r="R3315" s="3" t="str">
        <f t="shared" si="263"/>
        <v>plays</v>
      </c>
      <c r="S3315" s="24">
        <f t="shared" si="264"/>
        <v>42382.244409722218</v>
      </c>
    </row>
    <row r="3316" spans="1:19" ht="117" x14ac:dyDescent="0.4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26">
        <f t="shared" si="261"/>
        <v>210.75</v>
      </c>
      <c r="O3316" s="3">
        <f t="shared" si="265"/>
        <v>29.068965517241381</v>
      </c>
      <c r="P3316" s="3" t="s">
        <v>8271</v>
      </c>
      <c r="Q3316" s="3" t="str">
        <f t="shared" si="262"/>
        <v>theater</v>
      </c>
      <c r="R3316" s="3" t="str">
        <f t="shared" si="263"/>
        <v>plays</v>
      </c>
      <c r="S3316" s="24">
        <f t="shared" si="264"/>
        <v>42105.267488425925</v>
      </c>
    </row>
    <row r="3317" spans="1:19" ht="117" x14ac:dyDescent="0.4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26">
        <f t="shared" si="261"/>
        <v>110.00000000000001</v>
      </c>
      <c r="O3317" s="3">
        <f t="shared" si="265"/>
        <v>49.438202247191015</v>
      </c>
      <c r="P3317" s="3" t="s">
        <v>8271</v>
      </c>
      <c r="Q3317" s="3" t="str">
        <f t="shared" si="262"/>
        <v>theater</v>
      </c>
      <c r="R3317" s="3" t="str">
        <f t="shared" si="263"/>
        <v>plays</v>
      </c>
      <c r="S3317" s="24">
        <f t="shared" si="264"/>
        <v>42466.303715277776</v>
      </c>
    </row>
    <row r="3318" spans="1:19" ht="117" x14ac:dyDescent="0.4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26">
        <f t="shared" si="261"/>
        <v>100.08673425918037</v>
      </c>
      <c r="O3318" s="3">
        <f t="shared" si="265"/>
        <v>93.977440000000001</v>
      </c>
      <c r="P3318" s="3" t="s">
        <v>8271</v>
      </c>
      <c r="Q3318" s="3" t="str">
        <f t="shared" si="262"/>
        <v>theater</v>
      </c>
      <c r="R3318" s="3" t="str">
        <f t="shared" si="263"/>
        <v>plays</v>
      </c>
      <c r="S3318" s="24">
        <f t="shared" si="264"/>
        <v>41826.871238425927</v>
      </c>
    </row>
    <row r="3319" spans="1:19" ht="93.6" x14ac:dyDescent="0.4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26">
        <f t="shared" si="261"/>
        <v>106.19047619047619</v>
      </c>
      <c r="O3319" s="3">
        <f t="shared" si="265"/>
        <v>61.944444444444443</v>
      </c>
      <c r="P3319" s="3" t="s">
        <v>8271</v>
      </c>
      <c r="Q3319" s="3" t="str">
        <f t="shared" si="262"/>
        <v>theater</v>
      </c>
      <c r="R3319" s="3" t="str">
        <f t="shared" si="263"/>
        <v>plays</v>
      </c>
      <c r="S3319" s="24">
        <f t="shared" si="264"/>
        <v>42499.039629629631</v>
      </c>
    </row>
    <row r="3320" spans="1:19" ht="70.2" x14ac:dyDescent="0.4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26">
        <f t="shared" si="261"/>
        <v>125.6</v>
      </c>
      <c r="O3320" s="3">
        <f t="shared" si="265"/>
        <v>78.5</v>
      </c>
      <c r="P3320" s="3" t="s">
        <v>8271</v>
      </c>
      <c r="Q3320" s="3" t="str">
        <f t="shared" si="262"/>
        <v>theater</v>
      </c>
      <c r="R3320" s="3" t="str">
        <f t="shared" si="263"/>
        <v>plays</v>
      </c>
      <c r="S3320" s="24">
        <f t="shared" si="264"/>
        <v>42431.302002314813</v>
      </c>
    </row>
    <row r="3321" spans="1:19" ht="117" x14ac:dyDescent="0.4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26">
        <f t="shared" si="261"/>
        <v>108</v>
      </c>
      <c r="O3321" s="3">
        <f t="shared" si="265"/>
        <v>33.75</v>
      </c>
      <c r="P3321" s="3" t="s">
        <v>8271</v>
      </c>
      <c r="Q3321" s="3" t="str">
        <f t="shared" si="262"/>
        <v>theater</v>
      </c>
      <c r="R3321" s="3" t="str">
        <f t="shared" si="263"/>
        <v>plays</v>
      </c>
      <c r="S3321" s="24">
        <f t="shared" si="264"/>
        <v>41990.585486111115</v>
      </c>
    </row>
    <row r="3322" spans="1:19" ht="93.6" x14ac:dyDescent="0.4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26">
        <f t="shared" si="261"/>
        <v>101</v>
      </c>
      <c r="O3322" s="3">
        <f t="shared" si="265"/>
        <v>66.44736842105263</v>
      </c>
      <c r="P3322" s="3" t="s">
        <v>8271</v>
      </c>
      <c r="Q3322" s="3" t="str">
        <f t="shared" si="262"/>
        <v>theater</v>
      </c>
      <c r="R3322" s="3" t="str">
        <f t="shared" si="263"/>
        <v>plays</v>
      </c>
      <c r="S3322" s="24">
        <f t="shared" si="264"/>
        <v>42513.045798611114</v>
      </c>
    </row>
    <row r="3323" spans="1:19" ht="117" x14ac:dyDescent="0.4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26">
        <f t="shared" si="261"/>
        <v>107.4</v>
      </c>
      <c r="O3323" s="3">
        <f t="shared" si="265"/>
        <v>35.799999999999997</v>
      </c>
      <c r="P3323" s="3" t="s">
        <v>8271</v>
      </c>
      <c r="Q3323" s="3" t="str">
        <f t="shared" si="262"/>
        <v>theater</v>
      </c>
      <c r="R3323" s="3" t="str">
        <f t="shared" si="263"/>
        <v>plays</v>
      </c>
      <c r="S3323" s="24">
        <f t="shared" si="264"/>
        <v>41914.100289351853</v>
      </c>
    </row>
    <row r="3324" spans="1:19" ht="117" x14ac:dyDescent="0.4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26">
        <f t="shared" si="261"/>
        <v>101.51515151515152</v>
      </c>
      <c r="O3324" s="3">
        <f t="shared" si="265"/>
        <v>145.65217391304347</v>
      </c>
      <c r="P3324" s="3" t="s">
        <v>8271</v>
      </c>
      <c r="Q3324" s="3" t="str">
        <f t="shared" si="262"/>
        <v>theater</v>
      </c>
      <c r="R3324" s="3" t="str">
        <f t="shared" si="263"/>
        <v>plays</v>
      </c>
      <c r="S3324" s="24">
        <f t="shared" si="264"/>
        <v>42521.010370370372</v>
      </c>
    </row>
    <row r="3325" spans="1:19" ht="140.4" x14ac:dyDescent="0.4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26">
        <f t="shared" si="261"/>
        <v>125.89999999999999</v>
      </c>
      <c r="O3325" s="3">
        <f t="shared" si="265"/>
        <v>25.693877551020407</v>
      </c>
      <c r="P3325" s="3" t="s">
        <v>8271</v>
      </c>
      <c r="Q3325" s="3" t="str">
        <f t="shared" si="262"/>
        <v>theater</v>
      </c>
      <c r="R3325" s="3" t="str">
        <f t="shared" si="263"/>
        <v>plays</v>
      </c>
      <c r="S3325" s="24">
        <f t="shared" si="264"/>
        <v>42608.36583333333</v>
      </c>
    </row>
    <row r="3326" spans="1:19" ht="93.6" x14ac:dyDescent="0.4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26">
        <f t="shared" si="261"/>
        <v>101.66666666666666</v>
      </c>
      <c r="O3326" s="3">
        <f t="shared" si="265"/>
        <v>152.5</v>
      </c>
      <c r="P3326" s="3" t="s">
        <v>8271</v>
      </c>
      <c r="Q3326" s="3" t="str">
        <f t="shared" si="262"/>
        <v>theater</v>
      </c>
      <c r="R3326" s="3" t="str">
        <f t="shared" si="263"/>
        <v>plays</v>
      </c>
      <c r="S3326" s="24">
        <f t="shared" si="264"/>
        <v>42512.58321759259</v>
      </c>
    </row>
    <row r="3327" spans="1:19" ht="117" x14ac:dyDescent="0.4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26">
        <f t="shared" si="261"/>
        <v>112.5</v>
      </c>
      <c r="O3327" s="3">
        <f t="shared" si="265"/>
        <v>30</v>
      </c>
      <c r="P3327" s="3" t="s">
        <v>8271</v>
      </c>
      <c r="Q3327" s="3" t="str">
        <f t="shared" si="262"/>
        <v>theater</v>
      </c>
      <c r="R3327" s="3" t="str">
        <f t="shared" si="263"/>
        <v>plays</v>
      </c>
      <c r="S3327" s="24">
        <f t="shared" si="264"/>
        <v>42064.785613425927</v>
      </c>
    </row>
    <row r="3328" spans="1:19" ht="117" x14ac:dyDescent="0.4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26">
        <f t="shared" si="261"/>
        <v>101.375</v>
      </c>
      <c r="O3328" s="3">
        <f t="shared" si="265"/>
        <v>142.28070175438597</v>
      </c>
      <c r="P3328" s="3" t="s">
        <v>8271</v>
      </c>
      <c r="Q3328" s="3" t="str">
        <f t="shared" si="262"/>
        <v>theater</v>
      </c>
      <c r="R3328" s="3" t="str">
        <f t="shared" si="263"/>
        <v>plays</v>
      </c>
      <c r="S3328" s="24">
        <f t="shared" si="264"/>
        <v>42041.714178240742</v>
      </c>
    </row>
    <row r="3329" spans="1:19" ht="117" x14ac:dyDescent="0.4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26">
        <f t="shared" si="261"/>
        <v>101.25</v>
      </c>
      <c r="O3329" s="3">
        <f t="shared" si="265"/>
        <v>24.545454545454547</v>
      </c>
      <c r="P3329" s="3" t="s">
        <v>8271</v>
      </c>
      <c r="Q3329" s="3" t="str">
        <f t="shared" si="262"/>
        <v>theater</v>
      </c>
      <c r="R3329" s="3" t="str">
        <f t="shared" si="263"/>
        <v>plays</v>
      </c>
      <c r="S3329" s="24">
        <f t="shared" si="264"/>
        <v>42468.374606481477</v>
      </c>
    </row>
    <row r="3330" spans="1:19" ht="117" x14ac:dyDescent="0.4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26">
        <f t="shared" ref="N3330:N3393" si="266">E3330/D3330*100</f>
        <v>146.38888888888889</v>
      </c>
      <c r="O3330" s="3">
        <f t="shared" si="265"/>
        <v>292.77777777777777</v>
      </c>
      <c r="P3330" s="3" t="s">
        <v>8271</v>
      </c>
      <c r="Q3330" s="3" t="str">
        <f t="shared" si="262"/>
        <v>theater</v>
      </c>
      <c r="R3330" s="3" t="str">
        <f t="shared" si="263"/>
        <v>plays</v>
      </c>
      <c r="S3330" s="24">
        <f t="shared" si="264"/>
        <v>41822.57503472222</v>
      </c>
    </row>
    <row r="3331" spans="1:19" ht="93.6" x14ac:dyDescent="0.4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26">
        <f t="shared" si="266"/>
        <v>116.8</v>
      </c>
      <c r="O3331" s="3">
        <f t="shared" si="265"/>
        <v>44.92307692307692</v>
      </c>
      <c r="P3331" s="3" t="s">
        <v>8271</v>
      </c>
      <c r="Q3331" s="3" t="str">
        <f t="shared" ref="Q3331:Q3394" si="267">LEFT(P:P,SEARCH("/",P:P,1)-1)</f>
        <v>theater</v>
      </c>
      <c r="R3331" s="3" t="str">
        <f t="shared" ref="R3331:R3394" si="268">RIGHT(P:P, LEN(P:P) - FIND("/", P:P))</f>
        <v>plays</v>
      </c>
      <c r="S3331" s="24">
        <f t="shared" ref="S3331:S3394" si="269">(J3331/86400) +25569</f>
        <v>41837.323009259257</v>
      </c>
    </row>
    <row r="3332" spans="1:19" ht="117" x14ac:dyDescent="0.4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26">
        <f t="shared" si="266"/>
        <v>106.26666666666667</v>
      </c>
      <c r="O3332" s="3">
        <f t="shared" si="265"/>
        <v>23.10144927536232</v>
      </c>
      <c r="P3332" s="3" t="s">
        <v>8271</v>
      </c>
      <c r="Q3332" s="3" t="str">
        <f t="shared" si="267"/>
        <v>theater</v>
      </c>
      <c r="R3332" s="3" t="str">
        <f t="shared" si="268"/>
        <v>plays</v>
      </c>
      <c r="S3332" s="24">
        <f t="shared" si="269"/>
        <v>42065.887361111112</v>
      </c>
    </row>
    <row r="3333" spans="1:19" ht="117" x14ac:dyDescent="0.4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26">
        <f t="shared" si="266"/>
        <v>104.52</v>
      </c>
      <c r="O3333" s="3">
        <f t="shared" si="265"/>
        <v>80.400000000000006</v>
      </c>
      <c r="P3333" s="3" t="s">
        <v>8271</v>
      </c>
      <c r="Q3333" s="3" t="str">
        <f t="shared" si="267"/>
        <v>theater</v>
      </c>
      <c r="R3333" s="3" t="str">
        <f t="shared" si="268"/>
        <v>plays</v>
      </c>
      <c r="S3333" s="24">
        <f t="shared" si="269"/>
        <v>42248.697754629626</v>
      </c>
    </row>
    <row r="3334" spans="1:19" ht="117" x14ac:dyDescent="0.4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26">
        <f t="shared" si="266"/>
        <v>100</v>
      </c>
      <c r="O3334" s="3">
        <f t="shared" si="265"/>
        <v>72.289156626506028</v>
      </c>
      <c r="P3334" s="3" t="s">
        <v>8271</v>
      </c>
      <c r="Q3334" s="3" t="str">
        <f t="shared" si="267"/>
        <v>theater</v>
      </c>
      <c r="R3334" s="3" t="str">
        <f t="shared" si="268"/>
        <v>plays</v>
      </c>
      <c r="S3334" s="24">
        <f t="shared" si="269"/>
        <v>41809.860300925924</v>
      </c>
    </row>
    <row r="3335" spans="1:19" ht="117" x14ac:dyDescent="0.4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26">
        <f t="shared" si="266"/>
        <v>104.57142857142858</v>
      </c>
      <c r="O3335" s="3">
        <f t="shared" si="265"/>
        <v>32.972972972972975</v>
      </c>
      <c r="P3335" s="3" t="s">
        <v>8271</v>
      </c>
      <c r="Q3335" s="3" t="str">
        <f t="shared" si="267"/>
        <v>theater</v>
      </c>
      <c r="R3335" s="3" t="str">
        <f t="shared" si="268"/>
        <v>plays</v>
      </c>
      <c r="S3335" s="24">
        <f t="shared" si="269"/>
        <v>42148.676851851851</v>
      </c>
    </row>
    <row r="3336" spans="1:19" ht="93.6" x14ac:dyDescent="0.4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26">
        <f t="shared" si="266"/>
        <v>138.62051149573753</v>
      </c>
      <c r="O3336" s="3">
        <f t="shared" si="265"/>
        <v>116.65217391304348</v>
      </c>
      <c r="P3336" s="3" t="s">
        <v>8271</v>
      </c>
      <c r="Q3336" s="3" t="str">
        <f t="shared" si="267"/>
        <v>theater</v>
      </c>
      <c r="R3336" s="3" t="str">
        <f t="shared" si="268"/>
        <v>plays</v>
      </c>
      <c r="S3336" s="24">
        <f t="shared" si="269"/>
        <v>42185.521087962959</v>
      </c>
    </row>
    <row r="3337" spans="1:19" ht="140.4" x14ac:dyDescent="0.4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26">
        <f t="shared" si="266"/>
        <v>100.32000000000001</v>
      </c>
      <c r="O3337" s="3">
        <f t="shared" si="265"/>
        <v>79.61904761904762</v>
      </c>
      <c r="P3337" s="3" t="s">
        <v>8271</v>
      </c>
      <c r="Q3337" s="3" t="str">
        <f t="shared" si="267"/>
        <v>theater</v>
      </c>
      <c r="R3337" s="3" t="str">
        <f t="shared" si="268"/>
        <v>plays</v>
      </c>
      <c r="S3337" s="24">
        <f t="shared" si="269"/>
        <v>41827.674143518518</v>
      </c>
    </row>
    <row r="3338" spans="1:19" ht="117" x14ac:dyDescent="0.4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26">
        <f t="shared" si="266"/>
        <v>100</v>
      </c>
      <c r="O3338" s="3">
        <f t="shared" ref="O3338:O3401" si="270">E3338/L3338</f>
        <v>27.777777777777779</v>
      </c>
      <c r="P3338" s="3" t="s">
        <v>8271</v>
      </c>
      <c r="Q3338" s="3" t="str">
        <f t="shared" si="267"/>
        <v>theater</v>
      </c>
      <c r="R3338" s="3" t="str">
        <f t="shared" si="268"/>
        <v>plays</v>
      </c>
      <c r="S3338" s="24">
        <f t="shared" si="269"/>
        <v>42437.398680555554</v>
      </c>
    </row>
    <row r="3339" spans="1:19" ht="117" x14ac:dyDescent="0.4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26">
        <f t="shared" si="266"/>
        <v>110.2</v>
      </c>
      <c r="O3339" s="3">
        <f t="shared" si="270"/>
        <v>81.029411764705884</v>
      </c>
      <c r="P3339" s="3" t="s">
        <v>8271</v>
      </c>
      <c r="Q3339" s="3" t="str">
        <f t="shared" si="267"/>
        <v>theater</v>
      </c>
      <c r="R3339" s="3" t="str">
        <f t="shared" si="268"/>
        <v>plays</v>
      </c>
      <c r="S3339" s="24">
        <f t="shared" si="269"/>
        <v>41901.282025462962</v>
      </c>
    </row>
    <row r="3340" spans="1:19" ht="93.6" x14ac:dyDescent="0.4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26">
        <f t="shared" si="266"/>
        <v>102.18</v>
      </c>
      <c r="O3340" s="3">
        <f t="shared" si="270"/>
        <v>136.84821428571428</v>
      </c>
      <c r="P3340" s="3" t="s">
        <v>8271</v>
      </c>
      <c r="Q3340" s="3" t="str">
        <f t="shared" si="267"/>
        <v>theater</v>
      </c>
      <c r="R3340" s="3" t="str">
        <f t="shared" si="268"/>
        <v>plays</v>
      </c>
      <c r="S3340" s="24">
        <f t="shared" si="269"/>
        <v>42769.574999999997</v>
      </c>
    </row>
    <row r="3341" spans="1:19" ht="93.6" x14ac:dyDescent="0.4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26">
        <f t="shared" si="266"/>
        <v>104.35000000000001</v>
      </c>
      <c r="O3341" s="3">
        <f t="shared" si="270"/>
        <v>177.61702127659575</v>
      </c>
      <c r="P3341" s="3" t="s">
        <v>8271</v>
      </c>
      <c r="Q3341" s="3" t="str">
        <f t="shared" si="267"/>
        <v>theater</v>
      </c>
      <c r="R3341" s="3" t="str">
        <f t="shared" si="268"/>
        <v>plays</v>
      </c>
      <c r="S3341" s="24">
        <f t="shared" si="269"/>
        <v>42549.665717592594</v>
      </c>
    </row>
    <row r="3342" spans="1:19" ht="140.4" x14ac:dyDescent="0.4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26">
        <f t="shared" si="266"/>
        <v>138.16666666666666</v>
      </c>
      <c r="O3342" s="3">
        <f t="shared" si="270"/>
        <v>109.07894736842105</v>
      </c>
      <c r="P3342" s="3" t="s">
        <v>8271</v>
      </c>
      <c r="Q3342" s="3" t="str">
        <f t="shared" si="267"/>
        <v>theater</v>
      </c>
      <c r="R3342" s="3" t="str">
        <f t="shared" si="268"/>
        <v>plays</v>
      </c>
      <c r="S3342" s="24">
        <f t="shared" si="269"/>
        <v>42685.974004629628</v>
      </c>
    </row>
    <row r="3343" spans="1:19" ht="140.4" x14ac:dyDescent="0.4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26">
        <f t="shared" si="266"/>
        <v>100</v>
      </c>
      <c r="O3343" s="3">
        <f t="shared" si="270"/>
        <v>119.64285714285714</v>
      </c>
      <c r="P3343" s="3" t="s">
        <v>8271</v>
      </c>
      <c r="Q3343" s="3" t="str">
        <f t="shared" si="267"/>
        <v>theater</v>
      </c>
      <c r="R3343" s="3" t="str">
        <f t="shared" si="268"/>
        <v>plays</v>
      </c>
      <c r="S3343" s="24">
        <f t="shared" si="269"/>
        <v>42510.798854166671</v>
      </c>
    </row>
    <row r="3344" spans="1:19" ht="93.6" x14ac:dyDescent="0.4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26">
        <f t="shared" si="266"/>
        <v>101.66666666666666</v>
      </c>
      <c r="O3344" s="3">
        <f t="shared" si="270"/>
        <v>78.205128205128204</v>
      </c>
      <c r="P3344" s="3" t="s">
        <v>8271</v>
      </c>
      <c r="Q3344" s="3" t="str">
        <f t="shared" si="267"/>
        <v>theater</v>
      </c>
      <c r="R3344" s="3" t="str">
        <f t="shared" si="268"/>
        <v>plays</v>
      </c>
      <c r="S3344" s="24">
        <f t="shared" si="269"/>
        <v>42062.296412037038</v>
      </c>
    </row>
    <row r="3345" spans="1:19" ht="117" x14ac:dyDescent="0.4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26">
        <f t="shared" si="266"/>
        <v>171.42857142857142</v>
      </c>
      <c r="O3345" s="3">
        <f t="shared" si="270"/>
        <v>52.173913043478258</v>
      </c>
      <c r="P3345" s="3" t="s">
        <v>8271</v>
      </c>
      <c r="Q3345" s="3" t="str">
        <f t="shared" si="267"/>
        <v>theater</v>
      </c>
      <c r="R3345" s="3" t="str">
        <f t="shared" si="268"/>
        <v>plays</v>
      </c>
      <c r="S3345" s="24">
        <f t="shared" si="269"/>
        <v>42452.916481481487</v>
      </c>
    </row>
    <row r="3346" spans="1:19" ht="117" x14ac:dyDescent="0.4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26">
        <f t="shared" si="266"/>
        <v>101.44444444444444</v>
      </c>
      <c r="O3346" s="3">
        <f t="shared" si="270"/>
        <v>114.125</v>
      </c>
      <c r="P3346" s="3" t="s">
        <v>8271</v>
      </c>
      <c r="Q3346" s="3" t="str">
        <f t="shared" si="267"/>
        <v>theater</v>
      </c>
      <c r="R3346" s="3" t="str">
        <f t="shared" si="268"/>
        <v>plays</v>
      </c>
      <c r="S3346" s="24">
        <f t="shared" si="269"/>
        <v>41851.200150462959</v>
      </c>
    </row>
    <row r="3347" spans="1:19" ht="117" x14ac:dyDescent="0.4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26">
        <f t="shared" si="266"/>
        <v>130</v>
      </c>
      <c r="O3347" s="3">
        <f t="shared" si="270"/>
        <v>50</v>
      </c>
      <c r="P3347" s="3" t="s">
        <v>8271</v>
      </c>
      <c r="Q3347" s="3" t="str">
        <f t="shared" si="267"/>
        <v>theater</v>
      </c>
      <c r="R3347" s="3" t="str">
        <f t="shared" si="268"/>
        <v>plays</v>
      </c>
      <c r="S3347" s="24">
        <f t="shared" si="269"/>
        <v>42053.106111111112</v>
      </c>
    </row>
    <row r="3348" spans="1:19" ht="117" x14ac:dyDescent="0.4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26">
        <f t="shared" si="266"/>
        <v>110.00000000000001</v>
      </c>
      <c r="O3348" s="3">
        <f t="shared" si="270"/>
        <v>91.666666666666671</v>
      </c>
      <c r="P3348" s="3" t="s">
        <v>8271</v>
      </c>
      <c r="Q3348" s="3" t="str">
        <f t="shared" si="267"/>
        <v>theater</v>
      </c>
      <c r="R3348" s="3" t="str">
        <f t="shared" si="268"/>
        <v>plays</v>
      </c>
      <c r="S3348" s="24">
        <f t="shared" si="269"/>
        <v>42054.024421296301</v>
      </c>
    </row>
    <row r="3349" spans="1:19" ht="140.4" x14ac:dyDescent="0.4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26">
        <f t="shared" si="266"/>
        <v>119.44999999999999</v>
      </c>
      <c r="O3349" s="3">
        <f t="shared" si="270"/>
        <v>108.59090909090909</v>
      </c>
      <c r="P3349" s="3" t="s">
        <v>8271</v>
      </c>
      <c r="Q3349" s="3" t="str">
        <f t="shared" si="267"/>
        <v>theater</v>
      </c>
      <c r="R3349" s="3" t="str">
        <f t="shared" si="268"/>
        <v>plays</v>
      </c>
      <c r="S3349" s="24">
        <f t="shared" si="269"/>
        <v>42484.551550925928</v>
      </c>
    </row>
    <row r="3350" spans="1:19" ht="117" x14ac:dyDescent="0.4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26">
        <f t="shared" si="266"/>
        <v>100.2909090909091</v>
      </c>
      <c r="O3350" s="3">
        <f t="shared" si="270"/>
        <v>69.822784810126578</v>
      </c>
      <c r="P3350" s="3" t="s">
        <v>8271</v>
      </c>
      <c r="Q3350" s="3" t="str">
        <f t="shared" si="267"/>
        <v>theater</v>
      </c>
      <c r="R3350" s="3" t="str">
        <f t="shared" si="268"/>
        <v>plays</v>
      </c>
      <c r="S3350" s="24">
        <f t="shared" si="269"/>
        <v>42466.558796296296</v>
      </c>
    </row>
    <row r="3351" spans="1:19" ht="140.4" x14ac:dyDescent="0.4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26">
        <f t="shared" si="266"/>
        <v>153.4</v>
      </c>
      <c r="O3351" s="3">
        <f t="shared" si="270"/>
        <v>109.57142857142857</v>
      </c>
      <c r="P3351" s="3" t="s">
        <v>8271</v>
      </c>
      <c r="Q3351" s="3" t="str">
        <f t="shared" si="267"/>
        <v>theater</v>
      </c>
      <c r="R3351" s="3" t="str">
        <f t="shared" si="268"/>
        <v>plays</v>
      </c>
      <c r="S3351" s="24">
        <f t="shared" si="269"/>
        <v>42513.110787037032</v>
      </c>
    </row>
    <row r="3352" spans="1:19" ht="140.4" x14ac:dyDescent="0.4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26">
        <f t="shared" si="266"/>
        <v>104.42857142857143</v>
      </c>
      <c r="O3352" s="3">
        <f t="shared" si="270"/>
        <v>71.666666666666671</v>
      </c>
      <c r="P3352" s="3" t="s">
        <v>8271</v>
      </c>
      <c r="Q3352" s="3" t="str">
        <f t="shared" si="267"/>
        <v>theater</v>
      </c>
      <c r="R3352" s="3" t="str">
        <f t="shared" si="268"/>
        <v>plays</v>
      </c>
      <c r="S3352" s="24">
        <f t="shared" si="269"/>
        <v>42302.701516203699</v>
      </c>
    </row>
    <row r="3353" spans="1:19" ht="140.4" x14ac:dyDescent="0.4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26">
        <f t="shared" si="266"/>
        <v>101.1</v>
      </c>
      <c r="O3353" s="3">
        <f t="shared" si="270"/>
        <v>93.611111111111114</v>
      </c>
      <c r="P3353" s="3" t="s">
        <v>8271</v>
      </c>
      <c r="Q3353" s="3" t="str">
        <f t="shared" si="267"/>
        <v>theater</v>
      </c>
      <c r="R3353" s="3" t="str">
        <f t="shared" si="268"/>
        <v>plays</v>
      </c>
      <c r="S3353" s="24">
        <f t="shared" si="269"/>
        <v>41806.395428240743</v>
      </c>
    </row>
    <row r="3354" spans="1:19" ht="117" x14ac:dyDescent="0.4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26">
        <f t="shared" si="266"/>
        <v>107.52</v>
      </c>
      <c r="O3354" s="3">
        <f t="shared" si="270"/>
        <v>76.8</v>
      </c>
      <c r="P3354" s="3" t="s">
        <v>8271</v>
      </c>
      <c r="Q3354" s="3" t="str">
        <f t="shared" si="267"/>
        <v>theater</v>
      </c>
      <c r="R3354" s="3" t="str">
        <f t="shared" si="268"/>
        <v>plays</v>
      </c>
      <c r="S3354" s="24">
        <f t="shared" si="269"/>
        <v>42495.992800925931</v>
      </c>
    </row>
    <row r="3355" spans="1:19" ht="117" x14ac:dyDescent="0.4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26">
        <f t="shared" si="266"/>
        <v>315</v>
      </c>
      <c r="O3355" s="3">
        <f t="shared" si="270"/>
        <v>35.795454545454547</v>
      </c>
      <c r="P3355" s="3" t="s">
        <v>8271</v>
      </c>
      <c r="Q3355" s="3" t="str">
        <f t="shared" si="267"/>
        <v>theater</v>
      </c>
      <c r="R3355" s="3" t="str">
        <f t="shared" si="268"/>
        <v>plays</v>
      </c>
      <c r="S3355" s="24">
        <f t="shared" si="269"/>
        <v>42479.432291666672</v>
      </c>
    </row>
    <row r="3356" spans="1:19" ht="93.6" x14ac:dyDescent="0.4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26">
        <f t="shared" si="266"/>
        <v>101.93333333333334</v>
      </c>
      <c r="O3356" s="3">
        <f t="shared" si="270"/>
        <v>55.6</v>
      </c>
      <c r="P3356" s="3" t="s">
        <v>8271</v>
      </c>
      <c r="Q3356" s="3" t="str">
        <f t="shared" si="267"/>
        <v>theater</v>
      </c>
      <c r="R3356" s="3" t="str">
        <f t="shared" si="268"/>
        <v>plays</v>
      </c>
      <c r="S3356" s="24">
        <f t="shared" si="269"/>
        <v>42270.7269212963</v>
      </c>
    </row>
    <row r="3357" spans="1:19" ht="140.4" x14ac:dyDescent="0.4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26">
        <f t="shared" si="266"/>
        <v>126.28571428571429</v>
      </c>
      <c r="O3357" s="3">
        <f t="shared" si="270"/>
        <v>147.33333333333334</v>
      </c>
      <c r="P3357" s="3" t="s">
        <v>8271</v>
      </c>
      <c r="Q3357" s="3" t="str">
        <f t="shared" si="267"/>
        <v>theater</v>
      </c>
      <c r="R3357" s="3" t="str">
        <f t="shared" si="268"/>
        <v>plays</v>
      </c>
      <c r="S3357" s="24">
        <f t="shared" si="269"/>
        <v>42489.619525462964</v>
      </c>
    </row>
    <row r="3358" spans="1:19" ht="117" x14ac:dyDescent="0.4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26">
        <f t="shared" si="266"/>
        <v>101.4</v>
      </c>
      <c r="O3358" s="3">
        <f t="shared" si="270"/>
        <v>56.333333333333336</v>
      </c>
      <c r="P3358" s="3" t="s">
        <v>8271</v>
      </c>
      <c r="Q3358" s="3" t="str">
        <f t="shared" si="267"/>
        <v>theater</v>
      </c>
      <c r="R3358" s="3" t="str">
        <f t="shared" si="268"/>
        <v>plays</v>
      </c>
      <c r="S3358" s="24">
        <f t="shared" si="269"/>
        <v>42536.815648148149</v>
      </c>
    </row>
    <row r="3359" spans="1:19" ht="117" x14ac:dyDescent="0.4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26">
        <f t="shared" si="266"/>
        <v>101</v>
      </c>
      <c r="O3359" s="3">
        <f t="shared" si="270"/>
        <v>96.19047619047619</v>
      </c>
      <c r="P3359" s="3" t="s">
        <v>8271</v>
      </c>
      <c r="Q3359" s="3" t="str">
        <f t="shared" si="267"/>
        <v>theater</v>
      </c>
      <c r="R3359" s="3" t="str">
        <f t="shared" si="268"/>
        <v>plays</v>
      </c>
      <c r="S3359" s="24">
        <f t="shared" si="269"/>
        <v>41822.417939814812</v>
      </c>
    </row>
    <row r="3360" spans="1:19" ht="117" x14ac:dyDescent="0.4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26">
        <f t="shared" si="266"/>
        <v>102.99000000000001</v>
      </c>
      <c r="O3360" s="3">
        <f t="shared" si="270"/>
        <v>63.574074074074076</v>
      </c>
      <c r="P3360" s="3" t="s">
        <v>8271</v>
      </c>
      <c r="Q3360" s="3" t="str">
        <f t="shared" si="267"/>
        <v>theater</v>
      </c>
      <c r="R3360" s="3" t="str">
        <f t="shared" si="268"/>
        <v>plays</v>
      </c>
      <c r="S3360" s="24">
        <f t="shared" si="269"/>
        <v>41932.311099537037</v>
      </c>
    </row>
    <row r="3361" spans="1:19" ht="93.6" x14ac:dyDescent="0.4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26">
        <f t="shared" si="266"/>
        <v>106.25</v>
      </c>
      <c r="O3361" s="3">
        <f t="shared" si="270"/>
        <v>184.78260869565219</v>
      </c>
      <c r="P3361" s="3" t="s">
        <v>8271</v>
      </c>
      <c r="Q3361" s="3" t="str">
        <f t="shared" si="267"/>
        <v>theater</v>
      </c>
      <c r="R3361" s="3" t="str">
        <f t="shared" si="268"/>
        <v>plays</v>
      </c>
      <c r="S3361" s="24">
        <f t="shared" si="269"/>
        <v>42746.057106481487</v>
      </c>
    </row>
    <row r="3362" spans="1:19" ht="70.2" x14ac:dyDescent="0.4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26">
        <f t="shared" si="266"/>
        <v>101.37777777777779</v>
      </c>
      <c r="O3362" s="3">
        <f t="shared" si="270"/>
        <v>126.72222222222223</v>
      </c>
      <c r="P3362" s="3" t="s">
        <v>8271</v>
      </c>
      <c r="Q3362" s="3" t="str">
        <f t="shared" si="267"/>
        <v>theater</v>
      </c>
      <c r="R3362" s="3" t="str">
        <f t="shared" si="268"/>
        <v>plays</v>
      </c>
      <c r="S3362" s="24">
        <f t="shared" si="269"/>
        <v>42697.082673611112</v>
      </c>
    </row>
    <row r="3363" spans="1:19" ht="140.4" x14ac:dyDescent="0.4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26">
        <f t="shared" si="266"/>
        <v>113.46000000000001</v>
      </c>
      <c r="O3363" s="3">
        <f t="shared" si="270"/>
        <v>83.42647058823529</v>
      </c>
      <c r="P3363" s="3" t="s">
        <v>8271</v>
      </c>
      <c r="Q3363" s="3" t="str">
        <f t="shared" si="267"/>
        <v>theater</v>
      </c>
      <c r="R3363" s="3" t="str">
        <f t="shared" si="268"/>
        <v>plays</v>
      </c>
      <c r="S3363" s="24">
        <f t="shared" si="269"/>
        <v>41866.025347222225</v>
      </c>
    </row>
    <row r="3364" spans="1:19" ht="117" x14ac:dyDescent="0.4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26">
        <f t="shared" si="266"/>
        <v>218.00000000000003</v>
      </c>
      <c r="O3364" s="3">
        <f t="shared" si="270"/>
        <v>54.5</v>
      </c>
      <c r="P3364" s="3" t="s">
        <v>8271</v>
      </c>
      <c r="Q3364" s="3" t="str">
        <f t="shared" si="267"/>
        <v>theater</v>
      </c>
      <c r="R3364" s="3" t="str">
        <f t="shared" si="268"/>
        <v>plays</v>
      </c>
      <c r="S3364" s="24">
        <f t="shared" si="269"/>
        <v>42056.091631944444</v>
      </c>
    </row>
    <row r="3365" spans="1:19" ht="117" x14ac:dyDescent="0.4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26">
        <f t="shared" si="266"/>
        <v>101.41935483870968</v>
      </c>
      <c r="O3365" s="3">
        <f t="shared" si="270"/>
        <v>302.30769230769232</v>
      </c>
      <c r="P3365" s="3" t="s">
        <v>8271</v>
      </c>
      <c r="Q3365" s="3" t="str">
        <f t="shared" si="267"/>
        <v>theater</v>
      </c>
      <c r="R3365" s="3" t="str">
        <f t="shared" si="268"/>
        <v>plays</v>
      </c>
      <c r="S3365" s="24">
        <f t="shared" si="269"/>
        <v>41851.771354166667</v>
      </c>
    </row>
    <row r="3366" spans="1:19" ht="117" x14ac:dyDescent="0.4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26">
        <f t="shared" si="266"/>
        <v>105.93333333333332</v>
      </c>
      <c r="O3366" s="3">
        <f t="shared" si="270"/>
        <v>44.138888888888886</v>
      </c>
      <c r="P3366" s="3" t="s">
        <v>8271</v>
      </c>
      <c r="Q3366" s="3" t="str">
        <f t="shared" si="267"/>
        <v>theater</v>
      </c>
      <c r="R3366" s="3" t="str">
        <f t="shared" si="268"/>
        <v>plays</v>
      </c>
      <c r="S3366" s="24">
        <f t="shared" si="269"/>
        <v>42422.977418981478</v>
      </c>
    </row>
    <row r="3367" spans="1:19" ht="117" x14ac:dyDescent="0.4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26">
        <f t="shared" si="266"/>
        <v>104</v>
      </c>
      <c r="O3367" s="3">
        <f t="shared" si="270"/>
        <v>866.66666666666663</v>
      </c>
      <c r="P3367" s="3" t="s">
        <v>8271</v>
      </c>
      <c r="Q3367" s="3" t="str">
        <f t="shared" si="267"/>
        <v>theater</v>
      </c>
      <c r="R3367" s="3" t="str">
        <f t="shared" si="268"/>
        <v>plays</v>
      </c>
      <c r="S3367" s="24">
        <f t="shared" si="269"/>
        <v>42321.101759259254</v>
      </c>
    </row>
    <row r="3368" spans="1:19" ht="117" x14ac:dyDescent="0.4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26">
        <f t="shared" si="266"/>
        <v>221</v>
      </c>
      <c r="O3368" s="3">
        <f t="shared" si="270"/>
        <v>61.388888888888886</v>
      </c>
      <c r="P3368" s="3" t="s">
        <v>8271</v>
      </c>
      <c r="Q3368" s="3" t="str">
        <f t="shared" si="267"/>
        <v>theater</v>
      </c>
      <c r="R3368" s="3" t="str">
        <f t="shared" si="268"/>
        <v>plays</v>
      </c>
      <c r="S3368" s="24">
        <f t="shared" si="269"/>
        <v>42107.067557870367</v>
      </c>
    </row>
    <row r="3369" spans="1:19" ht="117" x14ac:dyDescent="0.4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26">
        <f t="shared" si="266"/>
        <v>118.66666666666667</v>
      </c>
      <c r="O3369" s="3">
        <f t="shared" si="270"/>
        <v>29.666666666666668</v>
      </c>
      <c r="P3369" s="3" t="s">
        <v>8271</v>
      </c>
      <c r="Q3369" s="3" t="str">
        <f t="shared" si="267"/>
        <v>theater</v>
      </c>
      <c r="R3369" s="3" t="str">
        <f t="shared" si="268"/>
        <v>plays</v>
      </c>
      <c r="S3369" s="24">
        <f t="shared" si="269"/>
        <v>42192.933958333335</v>
      </c>
    </row>
    <row r="3370" spans="1:19" ht="93.6" x14ac:dyDescent="0.4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26">
        <f t="shared" si="266"/>
        <v>104.60000000000001</v>
      </c>
      <c r="O3370" s="3">
        <f t="shared" si="270"/>
        <v>45.478260869565219</v>
      </c>
      <c r="P3370" s="3" t="s">
        <v>8271</v>
      </c>
      <c r="Q3370" s="3" t="str">
        <f t="shared" si="267"/>
        <v>theater</v>
      </c>
      <c r="R3370" s="3" t="str">
        <f t="shared" si="268"/>
        <v>plays</v>
      </c>
      <c r="S3370" s="24">
        <f t="shared" si="269"/>
        <v>41969.199756944443</v>
      </c>
    </row>
    <row r="3371" spans="1:19" ht="117" x14ac:dyDescent="0.4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26">
        <f t="shared" si="266"/>
        <v>103.89999999999999</v>
      </c>
      <c r="O3371" s="3">
        <f t="shared" si="270"/>
        <v>96.203703703703709</v>
      </c>
      <c r="P3371" s="3" t="s">
        <v>8271</v>
      </c>
      <c r="Q3371" s="3" t="str">
        <f t="shared" si="267"/>
        <v>theater</v>
      </c>
      <c r="R3371" s="3" t="str">
        <f t="shared" si="268"/>
        <v>plays</v>
      </c>
      <c r="S3371" s="24">
        <f t="shared" si="269"/>
        <v>42690.041435185187</v>
      </c>
    </row>
    <row r="3372" spans="1:19" ht="70.2" x14ac:dyDescent="0.4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26">
        <f t="shared" si="266"/>
        <v>117.73333333333333</v>
      </c>
      <c r="O3372" s="3">
        <f t="shared" si="270"/>
        <v>67.92307692307692</v>
      </c>
      <c r="P3372" s="3" t="s">
        <v>8271</v>
      </c>
      <c r="Q3372" s="3" t="str">
        <f t="shared" si="267"/>
        <v>theater</v>
      </c>
      <c r="R3372" s="3" t="str">
        <f t="shared" si="268"/>
        <v>plays</v>
      </c>
      <c r="S3372" s="24">
        <f t="shared" si="269"/>
        <v>42690.334317129629</v>
      </c>
    </row>
    <row r="3373" spans="1:19" ht="93.6" x14ac:dyDescent="0.4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26">
        <f t="shared" si="266"/>
        <v>138.5</v>
      </c>
      <c r="O3373" s="3">
        <f t="shared" si="270"/>
        <v>30.777777777777779</v>
      </c>
      <c r="P3373" s="3" t="s">
        <v>8271</v>
      </c>
      <c r="Q3373" s="3" t="str">
        <f t="shared" si="267"/>
        <v>theater</v>
      </c>
      <c r="R3373" s="3" t="str">
        <f t="shared" si="268"/>
        <v>plays</v>
      </c>
      <c r="S3373" s="24">
        <f t="shared" si="269"/>
        <v>42312.874594907407</v>
      </c>
    </row>
    <row r="3374" spans="1:19" ht="93.6" x14ac:dyDescent="0.4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26">
        <f t="shared" si="266"/>
        <v>103.49999999999999</v>
      </c>
      <c r="O3374" s="3">
        <f t="shared" si="270"/>
        <v>38.333333333333336</v>
      </c>
      <c r="P3374" s="3" t="s">
        <v>8271</v>
      </c>
      <c r="Q3374" s="3" t="str">
        <f t="shared" si="267"/>
        <v>theater</v>
      </c>
      <c r="R3374" s="3" t="str">
        <f t="shared" si="268"/>
        <v>plays</v>
      </c>
      <c r="S3374" s="24">
        <f t="shared" si="269"/>
        <v>41855.548101851848</v>
      </c>
    </row>
    <row r="3375" spans="1:19" ht="117" x14ac:dyDescent="0.4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26">
        <f t="shared" si="266"/>
        <v>100.25</v>
      </c>
      <c r="O3375" s="3">
        <f t="shared" si="270"/>
        <v>66.833333333333329</v>
      </c>
      <c r="P3375" s="3" t="s">
        <v>8271</v>
      </c>
      <c r="Q3375" s="3" t="str">
        <f t="shared" si="267"/>
        <v>theater</v>
      </c>
      <c r="R3375" s="3" t="str">
        <f t="shared" si="268"/>
        <v>plays</v>
      </c>
      <c r="S3375" s="24">
        <f t="shared" si="269"/>
        <v>42179.854629629626</v>
      </c>
    </row>
    <row r="3376" spans="1:19" ht="93.6" x14ac:dyDescent="0.4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26">
        <f t="shared" si="266"/>
        <v>106.57142857142856</v>
      </c>
      <c r="O3376" s="3">
        <f t="shared" si="270"/>
        <v>71.730769230769226</v>
      </c>
      <c r="P3376" s="3" t="s">
        <v>8271</v>
      </c>
      <c r="Q3376" s="3" t="str">
        <f t="shared" si="267"/>
        <v>theater</v>
      </c>
      <c r="R3376" s="3" t="str">
        <f t="shared" si="268"/>
        <v>plays</v>
      </c>
      <c r="S3376" s="24">
        <f t="shared" si="269"/>
        <v>42275.731666666667</v>
      </c>
    </row>
    <row r="3377" spans="1:19" ht="117" x14ac:dyDescent="0.4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26">
        <f t="shared" si="266"/>
        <v>100</v>
      </c>
      <c r="O3377" s="3">
        <f t="shared" si="270"/>
        <v>176.47058823529412</v>
      </c>
      <c r="P3377" s="3" t="s">
        <v>8271</v>
      </c>
      <c r="Q3377" s="3" t="str">
        <f t="shared" si="267"/>
        <v>theater</v>
      </c>
      <c r="R3377" s="3" t="str">
        <f t="shared" si="268"/>
        <v>plays</v>
      </c>
      <c r="S3377" s="24">
        <f t="shared" si="269"/>
        <v>41765.610798611109</v>
      </c>
    </row>
    <row r="3378" spans="1:19" ht="117" x14ac:dyDescent="0.4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26">
        <f t="shared" si="266"/>
        <v>100.01249999999999</v>
      </c>
      <c r="O3378" s="3">
        <f t="shared" si="270"/>
        <v>421.10526315789474</v>
      </c>
      <c r="P3378" s="3" t="s">
        <v>8271</v>
      </c>
      <c r="Q3378" s="3" t="str">
        <f t="shared" si="267"/>
        <v>theater</v>
      </c>
      <c r="R3378" s="3" t="str">
        <f t="shared" si="268"/>
        <v>plays</v>
      </c>
      <c r="S3378" s="24">
        <f t="shared" si="269"/>
        <v>42059.701319444444</v>
      </c>
    </row>
    <row r="3379" spans="1:19" ht="117" x14ac:dyDescent="0.4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26">
        <f t="shared" si="266"/>
        <v>101.05</v>
      </c>
      <c r="O3379" s="3">
        <f t="shared" si="270"/>
        <v>104.98701298701299</v>
      </c>
      <c r="P3379" s="3" t="s">
        <v>8271</v>
      </c>
      <c r="Q3379" s="3" t="str">
        <f t="shared" si="267"/>
        <v>theater</v>
      </c>
      <c r="R3379" s="3" t="str">
        <f t="shared" si="268"/>
        <v>plays</v>
      </c>
      <c r="S3379" s="24">
        <f t="shared" si="269"/>
        <v>42053.732627314814</v>
      </c>
    </row>
    <row r="3380" spans="1:19" ht="140.4" x14ac:dyDescent="0.4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26">
        <f t="shared" si="266"/>
        <v>107.63636363636364</v>
      </c>
      <c r="O3380" s="3">
        <f t="shared" si="270"/>
        <v>28.19047619047619</v>
      </c>
      <c r="P3380" s="3" t="s">
        <v>8271</v>
      </c>
      <c r="Q3380" s="3" t="str">
        <f t="shared" si="267"/>
        <v>theater</v>
      </c>
      <c r="R3380" s="3" t="str">
        <f t="shared" si="268"/>
        <v>plays</v>
      </c>
      <c r="S3380" s="24">
        <f t="shared" si="269"/>
        <v>41858.355393518519</v>
      </c>
    </row>
    <row r="3381" spans="1:19" ht="117" x14ac:dyDescent="0.4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26">
        <f t="shared" si="266"/>
        <v>103.64999999999999</v>
      </c>
      <c r="O3381" s="3">
        <f t="shared" si="270"/>
        <v>54.55263157894737</v>
      </c>
      <c r="P3381" s="3" t="s">
        <v>8271</v>
      </c>
      <c r="Q3381" s="3" t="str">
        <f t="shared" si="267"/>
        <v>theater</v>
      </c>
      <c r="R3381" s="3" t="str">
        <f t="shared" si="268"/>
        <v>plays</v>
      </c>
      <c r="S3381" s="24">
        <f t="shared" si="269"/>
        <v>42225.513888888891</v>
      </c>
    </row>
    <row r="3382" spans="1:19" ht="117" x14ac:dyDescent="0.4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26">
        <f t="shared" si="266"/>
        <v>104.43333333333334</v>
      </c>
      <c r="O3382" s="3">
        <f t="shared" si="270"/>
        <v>111.89285714285714</v>
      </c>
      <c r="P3382" s="3" t="s">
        <v>8271</v>
      </c>
      <c r="Q3382" s="3" t="str">
        <f t="shared" si="267"/>
        <v>theater</v>
      </c>
      <c r="R3382" s="3" t="str">
        <f t="shared" si="268"/>
        <v>plays</v>
      </c>
      <c r="S3382" s="24">
        <f t="shared" si="269"/>
        <v>41937.953449074077</v>
      </c>
    </row>
    <row r="3383" spans="1:19" ht="117" x14ac:dyDescent="0.4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26">
        <f t="shared" si="266"/>
        <v>102.25</v>
      </c>
      <c r="O3383" s="3">
        <f t="shared" si="270"/>
        <v>85.208333333333329</v>
      </c>
      <c r="P3383" s="3" t="s">
        <v>8271</v>
      </c>
      <c r="Q3383" s="3" t="str">
        <f t="shared" si="267"/>
        <v>theater</v>
      </c>
      <c r="R3383" s="3" t="str">
        <f t="shared" si="268"/>
        <v>plays</v>
      </c>
      <c r="S3383" s="24">
        <f t="shared" si="269"/>
        <v>42044.184988425928</v>
      </c>
    </row>
    <row r="3384" spans="1:19" ht="117" x14ac:dyDescent="0.4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26">
        <f t="shared" si="266"/>
        <v>100.74285714285713</v>
      </c>
      <c r="O3384" s="3">
        <f t="shared" si="270"/>
        <v>76.652173913043484</v>
      </c>
      <c r="P3384" s="3" t="s">
        <v>8271</v>
      </c>
      <c r="Q3384" s="3" t="str">
        <f t="shared" si="267"/>
        <v>theater</v>
      </c>
      <c r="R3384" s="3" t="str">
        <f t="shared" si="268"/>
        <v>plays</v>
      </c>
      <c r="S3384" s="24">
        <f t="shared" si="269"/>
        <v>42559.431203703702</v>
      </c>
    </row>
    <row r="3385" spans="1:19" ht="117" x14ac:dyDescent="0.4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26">
        <f t="shared" si="266"/>
        <v>111.71428571428572</v>
      </c>
      <c r="O3385" s="3">
        <f t="shared" si="270"/>
        <v>65.166666666666671</v>
      </c>
      <c r="P3385" s="3" t="s">
        <v>8271</v>
      </c>
      <c r="Q3385" s="3" t="str">
        <f t="shared" si="267"/>
        <v>theater</v>
      </c>
      <c r="R3385" s="3" t="str">
        <f t="shared" si="268"/>
        <v>plays</v>
      </c>
      <c r="S3385" s="24">
        <f t="shared" si="269"/>
        <v>42524.782638888893</v>
      </c>
    </row>
    <row r="3386" spans="1:19" ht="117" x14ac:dyDescent="0.4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26">
        <f t="shared" si="266"/>
        <v>100.01100000000001</v>
      </c>
      <c r="O3386" s="3">
        <f t="shared" si="270"/>
        <v>93.760312499999998</v>
      </c>
      <c r="P3386" s="3" t="s">
        <v>8271</v>
      </c>
      <c r="Q3386" s="3" t="str">
        <f t="shared" si="267"/>
        <v>theater</v>
      </c>
      <c r="R3386" s="3" t="str">
        <f t="shared" si="268"/>
        <v>plays</v>
      </c>
      <c r="S3386" s="24">
        <f t="shared" si="269"/>
        <v>42292.087592592594</v>
      </c>
    </row>
    <row r="3387" spans="1:19" ht="117" x14ac:dyDescent="0.4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26">
        <f t="shared" si="266"/>
        <v>100</v>
      </c>
      <c r="O3387" s="3">
        <f t="shared" si="270"/>
        <v>133.33333333333334</v>
      </c>
      <c r="P3387" s="3" t="s">
        <v>8271</v>
      </c>
      <c r="Q3387" s="3" t="str">
        <f t="shared" si="267"/>
        <v>theater</v>
      </c>
      <c r="R3387" s="3" t="str">
        <f t="shared" si="268"/>
        <v>plays</v>
      </c>
      <c r="S3387" s="24">
        <f t="shared" si="269"/>
        <v>41953.8675</v>
      </c>
    </row>
    <row r="3388" spans="1:19" ht="117" x14ac:dyDescent="0.4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26">
        <f t="shared" si="266"/>
        <v>105</v>
      </c>
      <c r="O3388" s="3">
        <f t="shared" si="270"/>
        <v>51.219512195121951</v>
      </c>
      <c r="P3388" s="3" t="s">
        <v>8271</v>
      </c>
      <c r="Q3388" s="3" t="str">
        <f t="shared" si="267"/>
        <v>theater</v>
      </c>
      <c r="R3388" s="3" t="str">
        <f t="shared" si="268"/>
        <v>plays</v>
      </c>
      <c r="S3388" s="24">
        <f t="shared" si="269"/>
        <v>41946.644745370373</v>
      </c>
    </row>
    <row r="3389" spans="1:19" ht="117" x14ac:dyDescent="0.4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26">
        <f t="shared" si="266"/>
        <v>116.86666666666667</v>
      </c>
      <c r="O3389" s="3">
        <f t="shared" si="270"/>
        <v>100.17142857142858</v>
      </c>
      <c r="P3389" s="3" t="s">
        <v>8271</v>
      </c>
      <c r="Q3389" s="3" t="str">
        <f t="shared" si="267"/>
        <v>theater</v>
      </c>
      <c r="R3389" s="3" t="str">
        <f t="shared" si="268"/>
        <v>plays</v>
      </c>
      <c r="S3389" s="24">
        <f t="shared" si="269"/>
        <v>41947.762592592597</v>
      </c>
    </row>
    <row r="3390" spans="1:19" ht="140.4" x14ac:dyDescent="0.4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26">
        <f t="shared" si="266"/>
        <v>103.8</v>
      </c>
      <c r="O3390" s="3">
        <f t="shared" si="270"/>
        <v>34.6</v>
      </c>
      <c r="P3390" s="3" t="s">
        <v>8271</v>
      </c>
      <c r="Q3390" s="3" t="str">
        <f t="shared" si="267"/>
        <v>theater</v>
      </c>
      <c r="R3390" s="3" t="str">
        <f t="shared" si="268"/>
        <v>plays</v>
      </c>
      <c r="S3390" s="24">
        <f t="shared" si="269"/>
        <v>42143.461122685185</v>
      </c>
    </row>
    <row r="3391" spans="1:19" ht="117" x14ac:dyDescent="0.4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26">
        <f t="shared" si="266"/>
        <v>114.5</v>
      </c>
      <c r="O3391" s="3">
        <f t="shared" si="270"/>
        <v>184.67741935483872</v>
      </c>
      <c r="P3391" s="3" t="s">
        <v>8271</v>
      </c>
      <c r="Q3391" s="3" t="str">
        <f t="shared" si="267"/>
        <v>theater</v>
      </c>
      <c r="R3391" s="3" t="str">
        <f t="shared" si="268"/>
        <v>plays</v>
      </c>
      <c r="S3391" s="24">
        <f t="shared" si="269"/>
        <v>42494.563449074078</v>
      </c>
    </row>
    <row r="3392" spans="1:19" ht="140.4" x14ac:dyDescent="0.4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26">
        <f t="shared" si="266"/>
        <v>102.4</v>
      </c>
      <c r="O3392" s="3">
        <f t="shared" si="270"/>
        <v>69.818181818181813</v>
      </c>
      <c r="P3392" s="3" t="s">
        <v>8271</v>
      </c>
      <c r="Q3392" s="3" t="str">
        <f t="shared" si="267"/>
        <v>theater</v>
      </c>
      <c r="R3392" s="3" t="str">
        <f t="shared" si="268"/>
        <v>plays</v>
      </c>
      <c r="S3392" s="24">
        <f t="shared" si="269"/>
        <v>41815.774826388893</v>
      </c>
    </row>
    <row r="3393" spans="1:19" ht="117" x14ac:dyDescent="0.4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26">
        <f t="shared" si="266"/>
        <v>223</v>
      </c>
      <c r="O3393" s="3">
        <f t="shared" si="270"/>
        <v>61.944444444444443</v>
      </c>
      <c r="P3393" s="3" t="s">
        <v>8271</v>
      </c>
      <c r="Q3393" s="3" t="str">
        <f t="shared" si="267"/>
        <v>theater</v>
      </c>
      <c r="R3393" s="3" t="str">
        <f t="shared" si="268"/>
        <v>plays</v>
      </c>
      <c r="S3393" s="24">
        <f t="shared" si="269"/>
        <v>41830.545694444445</v>
      </c>
    </row>
    <row r="3394" spans="1:19" ht="117" x14ac:dyDescent="0.4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26">
        <f t="shared" ref="N3394:N3457" si="271">E3394/D3394*100</f>
        <v>100</v>
      </c>
      <c r="O3394" s="3">
        <f t="shared" si="270"/>
        <v>41.666666666666664</v>
      </c>
      <c r="P3394" s="3" t="s">
        <v>8271</v>
      </c>
      <c r="Q3394" s="3" t="str">
        <f t="shared" si="267"/>
        <v>theater</v>
      </c>
      <c r="R3394" s="3" t="str">
        <f t="shared" si="268"/>
        <v>plays</v>
      </c>
      <c r="S3394" s="24">
        <f t="shared" si="269"/>
        <v>42446.845543981486</v>
      </c>
    </row>
    <row r="3395" spans="1:19" ht="117" x14ac:dyDescent="0.4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26">
        <f t="shared" si="271"/>
        <v>105.80000000000001</v>
      </c>
      <c r="O3395" s="3">
        <f t="shared" si="270"/>
        <v>36.06818181818182</v>
      </c>
      <c r="P3395" s="3" t="s">
        <v>8271</v>
      </c>
      <c r="Q3395" s="3" t="str">
        <f t="shared" ref="Q3395:Q3458" si="272">LEFT(P:P,SEARCH("/",P:P,1)-1)</f>
        <v>theater</v>
      </c>
      <c r="R3395" s="3" t="str">
        <f t="shared" ref="R3395:R3458" si="273">RIGHT(P:P, LEN(P:P) - FIND("/", P:P))</f>
        <v>plays</v>
      </c>
      <c r="S3395" s="24">
        <f t="shared" ref="S3395:S3458" si="274">(J3395/86400) +25569</f>
        <v>41923.921643518523</v>
      </c>
    </row>
    <row r="3396" spans="1:19" ht="117" x14ac:dyDescent="0.4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26">
        <f t="shared" si="271"/>
        <v>142.36363636363635</v>
      </c>
      <c r="O3396" s="3">
        <f t="shared" si="270"/>
        <v>29</v>
      </c>
      <c r="P3396" s="3" t="s">
        <v>8271</v>
      </c>
      <c r="Q3396" s="3" t="str">
        <f t="shared" si="272"/>
        <v>theater</v>
      </c>
      <c r="R3396" s="3" t="str">
        <f t="shared" si="273"/>
        <v>plays</v>
      </c>
      <c r="S3396" s="24">
        <f t="shared" si="274"/>
        <v>41817.59542824074</v>
      </c>
    </row>
    <row r="3397" spans="1:19" ht="70.2" x14ac:dyDescent="0.4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26">
        <f t="shared" si="271"/>
        <v>184</v>
      </c>
      <c r="O3397" s="3">
        <f t="shared" si="270"/>
        <v>24.210526315789473</v>
      </c>
      <c r="P3397" s="3" t="s">
        <v>8271</v>
      </c>
      <c r="Q3397" s="3" t="str">
        <f t="shared" si="272"/>
        <v>theater</v>
      </c>
      <c r="R3397" s="3" t="str">
        <f t="shared" si="273"/>
        <v>plays</v>
      </c>
      <c r="S3397" s="24">
        <f t="shared" si="274"/>
        <v>42140.712314814809</v>
      </c>
    </row>
    <row r="3398" spans="1:19" ht="117" x14ac:dyDescent="0.4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26">
        <f t="shared" si="271"/>
        <v>104.33333333333333</v>
      </c>
      <c r="O3398" s="3">
        <f t="shared" si="270"/>
        <v>55.892857142857146</v>
      </c>
      <c r="P3398" s="3" t="s">
        <v>8271</v>
      </c>
      <c r="Q3398" s="3" t="str">
        <f t="shared" si="272"/>
        <v>theater</v>
      </c>
      <c r="R3398" s="3" t="str">
        <f t="shared" si="273"/>
        <v>plays</v>
      </c>
      <c r="S3398" s="24">
        <f t="shared" si="274"/>
        <v>41764.446631944447</v>
      </c>
    </row>
    <row r="3399" spans="1:19" ht="93.6" x14ac:dyDescent="0.4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26">
        <f t="shared" si="271"/>
        <v>112.00000000000001</v>
      </c>
      <c r="O3399" s="3">
        <f t="shared" si="270"/>
        <v>11.666666666666666</v>
      </c>
      <c r="P3399" s="3" t="s">
        <v>8271</v>
      </c>
      <c r="Q3399" s="3" t="str">
        <f t="shared" si="272"/>
        <v>theater</v>
      </c>
      <c r="R3399" s="3" t="str">
        <f t="shared" si="273"/>
        <v>plays</v>
      </c>
      <c r="S3399" s="24">
        <f t="shared" si="274"/>
        <v>42378.478344907402</v>
      </c>
    </row>
    <row r="3400" spans="1:19" ht="140.4" x14ac:dyDescent="0.4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26">
        <f t="shared" si="271"/>
        <v>111.07499999999999</v>
      </c>
      <c r="O3400" s="3">
        <f t="shared" si="270"/>
        <v>68.353846153846149</v>
      </c>
      <c r="P3400" s="3" t="s">
        <v>8271</v>
      </c>
      <c r="Q3400" s="3" t="str">
        <f t="shared" si="272"/>
        <v>theater</v>
      </c>
      <c r="R3400" s="3" t="str">
        <f t="shared" si="273"/>
        <v>plays</v>
      </c>
      <c r="S3400" s="24">
        <f t="shared" si="274"/>
        <v>41941.752037037033</v>
      </c>
    </row>
    <row r="3401" spans="1:19" ht="117" x14ac:dyDescent="0.4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26">
        <f t="shared" si="271"/>
        <v>103.75000000000001</v>
      </c>
      <c r="O3401" s="3">
        <f t="shared" si="270"/>
        <v>27.065217391304348</v>
      </c>
      <c r="P3401" s="3" t="s">
        <v>8271</v>
      </c>
      <c r="Q3401" s="3" t="str">
        <f t="shared" si="272"/>
        <v>theater</v>
      </c>
      <c r="R3401" s="3" t="str">
        <f t="shared" si="273"/>
        <v>plays</v>
      </c>
      <c r="S3401" s="24">
        <f t="shared" si="274"/>
        <v>42026.920428240745</v>
      </c>
    </row>
    <row r="3402" spans="1:19" ht="140.4" x14ac:dyDescent="0.4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26">
        <f t="shared" si="271"/>
        <v>100.41</v>
      </c>
      <c r="O3402" s="3">
        <f t="shared" ref="O3402:O3465" si="275">E3402/L3402</f>
        <v>118.12941176470588</v>
      </c>
      <c r="P3402" s="3" t="s">
        <v>8271</v>
      </c>
      <c r="Q3402" s="3" t="str">
        <f t="shared" si="272"/>
        <v>theater</v>
      </c>
      <c r="R3402" s="3" t="str">
        <f t="shared" si="273"/>
        <v>plays</v>
      </c>
      <c r="S3402" s="24">
        <f t="shared" si="274"/>
        <v>41834.953865740739</v>
      </c>
    </row>
    <row r="3403" spans="1:19" ht="140.4" x14ac:dyDescent="0.4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26">
        <f t="shared" si="271"/>
        <v>101.86206896551724</v>
      </c>
      <c r="O3403" s="3">
        <f t="shared" si="275"/>
        <v>44.757575757575758</v>
      </c>
      <c r="P3403" s="3" t="s">
        <v>8271</v>
      </c>
      <c r="Q3403" s="3" t="str">
        <f t="shared" si="272"/>
        <v>theater</v>
      </c>
      <c r="R3403" s="3" t="str">
        <f t="shared" si="273"/>
        <v>plays</v>
      </c>
      <c r="S3403" s="24">
        <f t="shared" si="274"/>
        <v>42193.723912037036</v>
      </c>
    </row>
    <row r="3404" spans="1:19" ht="117" x14ac:dyDescent="0.4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26">
        <f t="shared" si="271"/>
        <v>109.76666666666665</v>
      </c>
      <c r="O3404" s="3">
        <f t="shared" si="275"/>
        <v>99.787878787878782</v>
      </c>
      <c r="P3404" s="3" t="s">
        <v>8271</v>
      </c>
      <c r="Q3404" s="3" t="str">
        <f t="shared" si="272"/>
        <v>theater</v>
      </c>
      <c r="R3404" s="3" t="str">
        <f t="shared" si="273"/>
        <v>plays</v>
      </c>
      <c r="S3404" s="24">
        <f t="shared" si="274"/>
        <v>42290.61855324074</v>
      </c>
    </row>
    <row r="3405" spans="1:19" ht="140.4" x14ac:dyDescent="0.4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26">
        <f t="shared" si="271"/>
        <v>100</v>
      </c>
      <c r="O3405" s="3">
        <f t="shared" si="275"/>
        <v>117.64705882352941</v>
      </c>
      <c r="P3405" s="3" t="s">
        <v>8271</v>
      </c>
      <c r="Q3405" s="3" t="str">
        <f t="shared" si="272"/>
        <v>theater</v>
      </c>
      <c r="R3405" s="3" t="str">
        <f t="shared" si="273"/>
        <v>plays</v>
      </c>
      <c r="S3405" s="24">
        <f t="shared" si="274"/>
        <v>42150.462083333332</v>
      </c>
    </row>
    <row r="3406" spans="1:19" ht="140.4" x14ac:dyDescent="0.4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26">
        <f t="shared" si="271"/>
        <v>122</v>
      </c>
      <c r="O3406" s="3">
        <f t="shared" si="275"/>
        <v>203.33333333333334</v>
      </c>
      <c r="P3406" s="3" t="s">
        <v>8271</v>
      </c>
      <c r="Q3406" s="3" t="str">
        <f t="shared" si="272"/>
        <v>theater</v>
      </c>
      <c r="R3406" s="3" t="str">
        <f t="shared" si="273"/>
        <v>plays</v>
      </c>
      <c r="S3406" s="24">
        <f t="shared" si="274"/>
        <v>42152.503495370373</v>
      </c>
    </row>
    <row r="3407" spans="1:19" ht="117" x14ac:dyDescent="0.4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26">
        <f t="shared" si="271"/>
        <v>137.57142857142856</v>
      </c>
      <c r="O3407" s="3">
        <f t="shared" si="275"/>
        <v>28.323529411764707</v>
      </c>
      <c r="P3407" s="3" t="s">
        <v>8271</v>
      </c>
      <c r="Q3407" s="3" t="str">
        <f t="shared" si="272"/>
        <v>theater</v>
      </c>
      <c r="R3407" s="3" t="str">
        <f t="shared" si="273"/>
        <v>plays</v>
      </c>
      <c r="S3407" s="24">
        <f t="shared" si="274"/>
        <v>42410.017199074078</v>
      </c>
    </row>
    <row r="3408" spans="1:19" ht="93.6" x14ac:dyDescent="0.4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26">
        <f t="shared" si="271"/>
        <v>100.31000000000002</v>
      </c>
      <c r="O3408" s="3">
        <f t="shared" si="275"/>
        <v>110.23076923076923</v>
      </c>
      <c r="P3408" s="3" t="s">
        <v>8271</v>
      </c>
      <c r="Q3408" s="3" t="str">
        <f t="shared" si="272"/>
        <v>theater</v>
      </c>
      <c r="R3408" s="3" t="str">
        <f t="shared" si="273"/>
        <v>plays</v>
      </c>
      <c r="S3408" s="24">
        <f t="shared" si="274"/>
        <v>41791.492777777778</v>
      </c>
    </row>
    <row r="3409" spans="1:19" ht="117" x14ac:dyDescent="0.4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26">
        <f t="shared" si="271"/>
        <v>107.1</v>
      </c>
      <c r="O3409" s="3">
        <f t="shared" si="275"/>
        <v>31.970149253731343</v>
      </c>
      <c r="P3409" s="3" t="s">
        <v>8271</v>
      </c>
      <c r="Q3409" s="3" t="str">
        <f t="shared" si="272"/>
        <v>theater</v>
      </c>
      <c r="R3409" s="3" t="str">
        <f t="shared" si="273"/>
        <v>plays</v>
      </c>
      <c r="S3409" s="24">
        <f t="shared" si="274"/>
        <v>41796.422326388885</v>
      </c>
    </row>
    <row r="3410" spans="1:19" ht="117" x14ac:dyDescent="0.4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26">
        <f t="shared" si="271"/>
        <v>211</v>
      </c>
      <c r="O3410" s="3">
        <f t="shared" si="275"/>
        <v>58.611111111111114</v>
      </c>
      <c r="P3410" s="3" t="s">
        <v>8271</v>
      </c>
      <c r="Q3410" s="3" t="str">
        <f t="shared" si="272"/>
        <v>theater</v>
      </c>
      <c r="R3410" s="3" t="str">
        <f t="shared" si="273"/>
        <v>plays</v>
      </c>
      <c r="S3410" s="24">
        <f t="shared" si="274"/>
        <v>41808.991944444446</v>
      </c>
    </row>
    <row r="3411" spans="1:19" ht="93.6" x14ac:dyDescent="0.4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26">
        <f t="shared" si="271"/>
        <v>123.6</v>
      </c>
      <c r="O3411" s="3">
        <f t="shared" si="275"/>
        <v>29.428571428571427</v>
      </c>
      <c r="P3411" s="3" t="s">
        <v>8271</v>
      </c>
      <c r="Q3411" s="3" t="str">
        <f t="shared" si="272"/>
        <v>theater</v>
      </c>
      <c r="R3411" s="3" t="str">
        <f t="shared" si="273"/>
        <v>plays</v>
      </c>
      <c r="S3411" s="24">
        <f t="shared" si="274"/>
        <v>42544.814328703702</v>
      </c>
    </row>
    <row r="3412" spans="1:19" ht="117" x14ac:dyDescent="0.4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26">
        <f t="shared" si="271"/>
        <v>108.5</v>
      </c>
      <c r="O3412" s="3">
        <f t="shared" si="275"/>
        <v>81.375</v>
      </c>
      <c r="P3412" s="3" t="s">
        <v>8271</v>
      </c>
      <c r="Q3412" s="3" t="str">
        <f t="shared" si="272"/>
        <v>theater</v>
      </c>
      <c r="R3412" s="3" t="str">
        <f t="shared" si="273"/>
        <v>plays</v>
      </c>
      <c r="S3412" s="24">
        <f t="shared" si="274"/>
        <v>42500.041550925926</v>
      </c>
    </row>
    <row r="3413" spans="1:19" ht="117" x14ac:dyDescent="0.4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26">
        <f t="shared" si="271"/>
        <v>103.56666666666668</v>
      </c>
      <c r="O3413" s="3">
        <f t="shared" si="275"/>
        <v>199.16666666666666</v>
      </c>
      <c r="P3413" s="3" t="s">
        <v>8271</v>
      </c>
      <c r="Q3413" s="3" t="str">
        <f t="shared" si="272"/>
        <v>theater</v>
      </c>
      <c r="R3413" s="3" t="str">
        <f t="shared" si="273"/>
        <v>plays</v>
      </c>
      <c r="S3413" s="24">
        <f t="shared" si="274"/>
        <v>42265.022824074069</v>
      </c>
    </row>
    <row r="3414" spans="1:19" ht="117" x14ac:dyDescent="0.4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26">
        <f t="shared" si="271"/>
        <v>100</v>
      </c>
      <c r="O3414" s="3">
        <f t="shared" si="275"/>
        <v>115.38461538461539</v>
      </c>
      <c r="P3414" s="3" t="s">
        <v>8271</v>
      </c>
      <c r="Q3414" s="3" t="str">
        <f t="shared" si="272"/>
        <v>theater</v>
      </c>
      <c r="R3414" s="3" t="str">
        <f t="shared" si="273"/>
        <v>plays</v>
      </c>
      <c r="S3414" s="24">
        <f t="shared" si="274"/>
        <v>41879.959050925929</v>
      </c>
    </row>
    <row r="3415" spans="1:19" ht="140.4" x14ac:dyDescent="0.4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26">
        <f t="shared" si="271"/>
        <v>130</v>
      </c>
      <c r="O3415" s="3">
        <f t="shared" si="275"/>
        <v>46.428571428571431</v>
      </c>
      <c r="P3415" s="3" t="s">
        <v>8271</v>
      </c>
      <c r="Q3415" s="3" t="str">
        <f t="shared" si="272"/>
        <v>theater</v>
      </c>
      <c r="R3415" s="3" t="str">
        <f t="shared" si="273"/>
        <v>plays</v>
      </c>
      <c r="S3415" s="24">
        <f t="shared" si="274"/>
        <v>42053.733078703706</v>
      </c>
    </row>
    <row r="3416" spans="1:19" ht="117" x14ac:dyDescent="0.4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26">
        <f t="shared" si="271"/>
        <v>103.49999999999999</v>
      </c>
      <c r="O3416" s="3">
        <f t="shared" si="275"/>
        <v>70.568181818181813</v>
      </c>
      <c r="P3416" s="3" t="s">
        <v>8271</v>
      </c>
      <c r="Q3416" s="3" t="str">
        <f t="shared" si="272"/>
        <v>theater</v>
      </c>
      <c r="R3416" s="3" t="str">
        <f t="shared" si="273"/>
        <v>plays</v>
      </c>
      <c r="S3416" s="24">
        <f t="shared" si="274"/>
        <v>42675.832465277781</v>
      </c>
    </row>
    <row r="3417" spans="1:19" ht="93.6" x14ac:dyDescent="0.4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26">
        <f t="shared" si="271"/>
        <v>100</v>
      </c>
      <c r="O3417" s="3">
        <f t="shared" si="275"/>
        <v>22.222222222222221</v>
      </c>
      <c r="P3417" s="3" t="s">
        <v>8271</v>
      </c>
      <c r="Q3417" s="3" t="str">
        <f t="shared" si="272"/>
        <v>theater</v>
      </c>
      <c r="R3417" s="3" t="str">
        <f t="shared" si="273"/>
        <v>plays</v>
      </c>
      <c r="S3417" s="24">
        <f t="shared" si="274"/>
        <v>42467.144166666665</v>
      </c>
    </row>
    <row r="3418" spans="1:19" ht="117" x14ac:dyDescent="0.4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26">
        <f t="shared" si="271"/>
        <v>119.6</v>
      </c>
      <c r="O3418" s="3">
        <f t="shared" si="275"/>
        <v>159.46666666666667</v>
      </c>
      <c r="P3418" s="3" t="s">
        <v>8271</v>
      </c>
      <c r="Q3418" s="3" t="str">
        <f t="shared" si="272"/>
        <v>theater</v>
      </c>
      <c r="R3418" s="3" t="str">
        <f t="shared" si="273"/>
        <v>plays</v>
      </c>
      <c r="S3418" s="24">
        <f t="shared" si="274"/>
        <v>42089.412557870368</v>
      </c>
    </row>
    <row r="3419" spans="1:19" ht="117" x14ac:dyDescent="0.4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26">
        <f t="shared" si="271"/>
        <v>100.00058823529412</v>
      </c>
      <c r="O3419" s="3">
        <f t="shared" si="275"/>
        <v>37.777999999999999</v>
      </c>
      <c r="P3419" s="3" t="s">
        <v>8271</v>
      </c>
      <c r="Q3419" s="3" t="str">
        <f t="shared" si="272"/>
        <v>theater</v>
      </c>
      <c r="R3419" s="3" t="str">
        <f t="shared" si="273"/>
        <v>plays</v>
      </c>
      <c r="S3419" s="24">
        <f t="shared" si="274"/>
        <v>41894.91375</v>
      </c>
    </row>
    <row r="3420" spans="1:19" ht="117" x14ac:dyDescent="0.4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26">
        <f t="shared" si="271"/>
        <v>100.875</v>
      </c>
      <c r="O3420" s="3">
        <f t="shared" si="275"/>
        <v>72.053571428571431</v>
      </c>
      <c r="P3420" s="3" t="s">
        <v>8271</v>
      </c>
      <c r="Q3420" s="3" t="str">
        <f t="shared" si="272"/>
        <v>theater</v>
      </c>
      <c r="R3420" s="3" t="str">
        <f t="shared" si="273"/>
        <v>plays</v>
      </c>
      <c r="S3420" s="24">
        <f t="shared" si="274"/>
        <v>41752.83457175926</v>
      </c>
    </row>
    <row r="3421" spans="1:19" ht="140.4" x14ac:dyDescent="0.4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26">
        <f t="shared" si="271"/>
        <v>106.54545454545455</v>
      </c>
      <c r="O3421" s="3">
        <f t="shared" si="275"/>
        <v>63.695652173913047</v>
      </c>
      <c r="P3421" s="3" t="s">
        <v>8271</v>
      </c>
      <c r="Q3421" s="3" t="str">
        <f t="shared" si="272"/>
        <v>theater</v>
      </c>
      <c r="R3421" s="3" t="str">
        <f t="shared" si="273"/>
        <v>plays</v>
      </c>
      <c r="S3421" s="24">
        <f t="shared" si="274"/>
        <v>42448.821585648147</v>
      </c>
    </row>
    <row r="3422" spans="1:19" ht="93.6" x14ac:dyDescent="0.4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26">
        <f t="shared" si="271"/>
        <v>138</v>
      </c>
      <c r="O3422" s="3">
        <f t="shared" si="275"/>
        <v>28.411764705882351</v>
      </c>
      <c r="P3422" s="3" t="s">
        <v>8271</v>
      </c>
      <c r="Q3422" s="3" t="str">
        <f t="shared" si="272"/>
        <v>theater</v>
      </c>
      <c r="R3422" s="3" t="str">
        <f t="shared" si="273"/>
        <v>plays</v>
      </c>
      <c r="S3422" s="24">
        <f t="shared" si="274"/>
        <v>42405.090300925927</v>
      </c>
    </row>
    <row r="3423" spans="1:19" ht="117" x14ac:dyDescent="0.4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26">
        <f t="shared" si="271"/>
        <v>101.15</v>
      </c>
      <c r="O3423" s="3">
        <f t="shared" si="275"/>
        <v>103.21428571428571</v>
      </c>
      <c r="P3423" s="3" t="s">
        <v>8271</v>
      </c>
      <c r="Q3423" s="3" t="str">
        <f t="shared" si="272"/>
        <v>theater</v>
      </c>
      <c r="R3423" s="3" t="str">
        <f t="shared" si="273"/>
        <v>plays</v>
      </c>
      <c r="S3423" s="24">
        <f t="shared" si="274"/>
        <v>42037.791238425925</v>
      </c>
    </row>
    <row r="3424" spans="1:19" ht="140.4" x14ac:dyDescent="0.4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26">
        <f t="shared" si="271"/>
        <v>109.1</v>
      </c>
      <c r="O3424" s="3">
        <f t="shared" si="275"/>
        <v>71.152173913043484</v>
      </c>
      <c r="P3424" s="3" t="s">
        <v>8271</v>
      </c>
      <c r="Q3424" s="3" t="str">
        <f t="shared" si="272"/>
        <v>theater</v>
      </c>
      <c r="R3424" s="3" t="str">
        <f t="shared" si="273"/>
        <v>plays</v>
      </c>
      <c r="S3424" s="24">
        <f t="shared" si="274"/>
        <v>42323.562222222223</v>
      </c>
    </row>
    <row r="3425" spans="1:19" ht="93.6" x14ac:dyDescent="0.4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26">
        <f t="shared" si="271"/>
        <v>140</v>
      </c>
      <c r="O3425" s="3">
        <f t="shared" si="275"/>
        <v>35</v>
      </c>
      <c r="P3425" s="3" t="s">
        <v>8271</v>
      </c>
      <c r="Q3425" s="3" t="str">
        <f t="shared" si="272"/>
        <v>theater</v>
      </c>
      <c r="R3425" s="3" t="str">
        <f t="shared" si="273"/>
        <v>plays</v>
      </c>
      <c r="S3425" s="24">
        <f t="shared" si="274"/>
        <v>42088.911354166667</v>
      </c>
    </row>
    <row r="3426" spans="1:19" ht="117" x14ac:dyDescent="0.4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26">
        <f t="shared" si="271"/>
        <v>103.58333333333334</v>
      </c>
      <c r="O3426" s="3">
        <f t="shared" si="275"/>
        <v>81.776315789473685</v>
      </c>
      <c r="P3426" s="3" t="s">
        <v>8271</v>
      </c>
      <c r="Q3426" s="3" t="str">
        <f t="shared" si="272"/>
        <v>theater</v>
      </c>
      <c r="R3426" s="3" t="str">
        <f t="shared" si="273"/>
        <v>plays</v>
      </c>
      <c r="S3426" s="24">
        <f t="shared" si="274"/>
        <v>42018.676898148144</v>
      </c>
    </row>
    <row r="3427" spans="1:19" ht="140.4" x14ac:dyDescent="0.4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26">
        <f t="shared" si="271"/>
        <v>102.97033333333331</v>
      </c>
      <c r="O3427" s="3">
        <f t="shared" si="275"/>
        <v>297.02980769230766</v>
      </c>
      <c r="P3427" s="3" t="s">
        <v>8271</v>
      </c>
      <c r="Q3427" s="3" t="str">
        <f t="shared" si="272"/>
        <v>theater</v>
      </c>
      <c r="R3427" s="3" t="str">
        <f t="shared" si="273"/>
        <v>plays</v>
      </c>
      <c r="S3427" s="24">
        <f t="shared" si="274"/>
        <v>41884.617314814815</v>
      </c>
    </row>
    <row r="3428" spans="1:19" ht="117" x14ac:dyDescent="0.4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26">
        <f t="shared" si="271"/>
        <v>108.13333333333333</v>
      </c>
      <c r="O3428" s="3">
        <f t="shared" si="275"/>
        <v>46.609195402298852</v>
      </c>
      <c r="P3428" s="3" t="s">
        <v>8271</v>
      </c>
      <c r="Q3428" s="3" t="str">
        <f t="shared" si="272"/>
        <v>theater</v>
      </c>
      <c r="R3428" s="3" t="str">
        <f t="shared" si="273"/>
        <v>plays</v>
      </c>
      <c r="S3428" s="24">
        <f t="shared" si="274"/>
        <v>41884.056747685187</v>
      </c>
    </row>
    <row r="3429" spans="1:19" ht="117" x14ac:dyDescent="0.4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26">
        <f t="shared" si="271"/>
        <v>100</v>
      </c>
      <c r="O3429" s="3">
        <f t="shared" si="275"/>
        <v>51.724137931034484</v>
      </c>
      <c r="P3429" s="3" t="s">
        <v>8271</v>
      </c>
      <c r="Q3429" s="3" t="str">
        <f t="shared" si="272"/>
        <v>theater</v>
      </c>
      <c r="R3429" s="3" t="str">
        <f t="shared" si="273"/>
        <v>plays</v>
      </c>
      <c r="S3429" s="24">
        <f t="shared" si="274"/>
        <v>41792.645277777774</v>
      </c>
    </row>
    <row r="3430" spans="1:19" ht="117" x14ac:dyDescent="0.4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26">
        <f t="shared" si="271"/>
        <v>102.75000000000001</v>
      </c>
      <c r="O3430" s="3">
        <f t="shared" si="275"/>
        <v>40.294117647058826</v>
      </c>
      <c r="P3430" s="3" t="s">
        <v>8271</v>
      </c>
      <c r="Q3430" s="3" t="str">
        <f t="shared" si="272"/>
        <v>theater</v>
      </c>
      <c r="R3430" s="3" t="str">
        <f t="shared" si="273"/>
        <v>plays</v>
      </c>
      <c r="S3430" s="24">
        <f t="shared" si="274"/>
        <v>42038.720451388886</v>
      </c>
    </row>
    <row r="3431" spans="1:19" ht="117" x14ac:dyDescent="0.4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26">
        <f t="shared" si="271"/>
        <v>130</v>
      </c>
      <c r="O3431" s="3">
        <f t="shared" si="275"/>
        <v>16.25</v>
      </c>
      <c r="P3431" s="3" t="s">
        <v>8271</v>
      </c>
      <c r="Q3431" s="3" t="str">
        <f t="shared" si="272"/>
        <v>theater</v>
      </c>
      <c r="R3431" s="3" t="str">
        <f t="shared" si="273"/>
        <v>plays</v>
      </c>
      <c r="S3431" s="24">
        <f t="shared" si="274"/>
        <v>42662.021539351852</v>
      </c>
    </row>
    <row r="3432" spans="1:19" ht="117" x14ac:dyDescent="0.4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26">
        <f t="shared" si="271"/>
        <v>108.54949999999999</v>
      </c>
      <c r="O3432" s="3">
        <f t="shared" si="275"/>
        <v>30.152638888888887</v>
      </c>
      <c r="P3432" s="3" t="s">
        <v>8271</v>
      </c>
      <c r="Q3432" s="3" t="str">
        <f t="shared" si="272"/>
        <v>theater</v>
      </c>
      <c r="R3432" s="3" t="str">
        <f t="shared" si="273"/>
        <v>plays</v>
      </c>
      <c r="S3432" s="24">
        <f t="shared" si="274"/>
        <v>41820.945613425924</v>
      </c>
    </row>
    <row r="3433" spans="1:19" ht="117" x14ac:dyDescent="0.4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26">
        <f t="shared" si="271"/>
        <v>100</v>
      </c>
      <c r="O3433" s="3">
        <f t="shared" si="275"/>
        <v>95.238095238095241</v>
      </c>
      <c r="P3433" s="3" t="s">
        <v>8271</v>
      </c>
      <c r="Q3433" s="3" t="str">
        <f t="shared" si="272"/>
        <v>theater</v>
      </c>
      <c r="R3433" s="3" t="str">
        <f t="shared" si="273"/>
        <v>plays</v>
      </c>
      <c r="S3433" s="24">
        <f t="shared" si="274"/>
        <v>41839.730937500004</v>
      </c>
    </row>
    <row r="3434" spans="1:19" ht="117" x14ac:dyDescent="0.4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26">
        <f t="shared" si="271"/>
        <v>109.65</v>
      </c>
      <c r="O3434" s="3">
        <f t="shared" si="275"/>
        <v>52.214285714285715</v>
      </c>
      <c r="P3434" s="3" t="s">
        <v>8271</v>
      </c>
      <c r="Q3434" s="3" t="str">
        <f t="shared" si="272"/>
        <v>theater</v>
      </c>
      <c r="R3434" s="3" t="str">
        <f t="shared" si="273"/>
        <v>plays</v>
      </c>
      <c r="S3434" s="24">
        <f t="shared" si="274"/>
        <v>42380.581180555557</v>
      </c>
    </row>
    <row r="3435" spans="1:19" ht="93.6" x14ac:dyDescent="0.4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26">
        <f t="shared" si="271"/>
        <v>100.26315789473684</v>
      </c>
      <c r="O3435" s="3">
        <f t="shared" si="275"/>
        <v>134.1549295774648</v>
      </c>
      <c r="P3435" s="3" t="s">
        <v>8271</v>
      </c>
      <c r="Q3435" s="3" t="str">
        <f t="shared" si="272"/>
        <v>theater</v>
      </c>
      <c r="R3435" s="3" t="str">
        <f t="shared" si="273"/>
        <v>plays</v>
      </c>
      <c r="S3435" s="24">
        <f t="shared" si="274"/>
        <v>41776.06313657407</v>
      </c>
    </row>
    <row r="3436" spans="1:19" ht="117" x14ac:dyDescent="0.4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26">
        <f t="shared" si="271"/>
        <v>105.55000000000001</v>
      </c>
      <c r="O3436" s="3">
        <f t="shared" si="275"/>
        <v>62.827380952380949</v>
      </c>
      <c r="P3436" s="3" t="s">
        <v>8271</v>
      </c>
      <c r="Q3436" s="3" t="str">
        <f t="shared" si="272"/>
        <v>theater</v>
      </c>
      <c r="R3436" s="3" t="str">
        <f t="shared" si="273"/>
        <v>plays</v>
      </c>
      <c r="S3436" s="24">
        <f t="shared" si="274"/>
        <v>41800.380428240736</v>
      </c>
    </row>
    <row r="3437" spans="1:19" ht="140.4" x14ac:dyDescent="0.4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26">
        <f t="shared" si="271"/>
        <v>112.00000000000001</v>
      </c>
      <c r="O3437" s="3">
        <f t="shared" si="275"/>
        <v>58.94736842105263</v>
      </c>
      <c r="P3437" s="3" t="s">
        <v>8271</v>
      </c>
      <c r="Q3437" s="3" t="str">
        <f t="shared" si="272"/>
        <v>theater</v>
      </c>
      <c r="R3437" s="3" t="str">
        <f t="shared" si="273"/>
        <v>plays</v>
      </c>
      <c r="S3437" s="24">
        <f t="shared" si="274"/>
        <v>42572.61681712963</v>
      </c>
    </row>
    <row r="3438" spans="1:19" ht="117" x14ac:dyDescent="0.4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26">
        <f t="shared" si="271"/>
        <v>105.89999999999999</v>
      </c>
      <c r="O3438" s="3">
        <f t="shared" si="275"/>
        <v>143.1081081081081</v>
      </c>
      <c r="P3438" s="3" t="s">
        <v>8271</v>
      </c>
      <c r="Q3438" s="3" t="str">
        <f t="shared" si="272"/>
        <v>theater</v>
      </c>
      <c r="R3438" s="3" t="str">
        <f t="shared" si="273"/>
        <v>plays</v>
      </c>
      <c r="S3438" s="24">
        <f t="shared" si="274"/>
        <v>41851.541585648149</v>
      </c>
    </row>
    <row r="3439" spans="1:19" ht="140.4" x14ac:dyDescent="0.4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26">
        <f t="shared" si="271"/>
        <v>101</v>
      </c>
      <c r="O3439" s="3">
        <f t="shared" si="275"/>
        <v>84.166666666666671</v>
      </c>
      <c r="P3439" s="3" t="s">
        <v>8271</v>
      </c>
      <c r="Q3439" s="3" t="str">
        <f t="shared" si="272"/>
        <v>theater</v>
      </c>
      <c r="R3439" s="3" t="str">
        <f t="shared" si="273"/>
        <v>plays</v>
      </c>
      <c r="S3439" s="24">
        <f t="shared" si="274"/>
        <v>42205.710879629631</v>
      </c>
    </row>
    <row r="3440" spans="1:19" ht="140.4" x14ac:dyDescent="0.4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26">
        <f t="shared" si="271"/>
        <v>104.2</v>
      </c>
      <c r="O3440" s="3">
        <f t="shared" si="275"/>
        <v>186.07142857142858</v>
      </c>
      <c r="P3440" s="3" t="s">
        <v>8271</v>
      </c>
      <c r="Q3440" s="3" t="str">
        <f t="shared" si="272"/>
        <v>theater</v>
      </c>
      <c r="R3440" s="3" t="str">
        <f t="shared" si="273"/>
        <v>plays</v>
      </c>
      <c r="S3440" s="24">
        <f t="shared" si="274"/>
        <v>42100.927858796298</v>
      </c>
    </row>
    <row r="3441" spans="1:19" ht="70.2" x14ac:dyDescent="0.4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26">
        <f t="shared" si="271"/>
        <v>134.67833333333334</v>
      </c>
      <c r="O3441" s="3">
        <f t="shared" si="275"/>
        <v>89.785555555555561</v>
      </c>
      <c r="P3441" s="3" t="s">
        <v>8271</v>
      </c>
      <c r="Q3441" s="3" t="str">
        <f t="shared" si="272"/>
        <v>theater</v>
      </c>
      <c r="R3441" s="3" t="str">
        <f t="shared" si="273"/>
        <v>plays</v>
      </c>
      <c r="S3441" s="24">
        <f t="shared" si="274"/>
        <v>42374.911226851851</v>
      </c>
    </row>
    <row r="3442" spans="1:19" ht="140.4" x14ac:dyDescent="0.4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26">
        <f t="shared" si="271"/>
        <v>105.2184</v>
      </c>
      <c r="O3442" s="3">
        <f t="shared" si="275"/>
        <v>64.157560975609755</v>
      </c>
      <c r="P3442" s="3" t="s">
        <v>8271</v>
      </c>
      <c r="Q3442" s="3" t="str">
        <f t="shared" si="272"/>
        <v>theater</v>
      </c>
      <c r="R3442" s="3" t="str">
        <f t="shared" si="273"/>
        <v>plays</v>
      </c>
      <c r="S3442" s="24">
        <f t="shared" si="274"/>
        <v>41809.12300925926</v>
      </c>
    </row>
    <row r="3443" spans="1:19" ht="117" x14ac:dyDescent="0.4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26">
        <f t="shared" si="271"/>
        <v>102.60000000000001</v>
      </c>
      <c r="O3443" s="3">
        <f t="shared" si="275"/>
        <v>59.651162790697676</v>
      </c>
      <c r="P3443" s="3" t="s">
        <v>8271</v>
      </c>
      <c r="Q3443" s="3" t="str">
        <f t="shared" si="272"/>
        <v>theater</v>
      </c>
      <c r="R3443" s="3" t="str">
        <f t="shared" si="273"/>
        <v>plays</v>
      </c>
      <c r="S3443" s="24">
        <f t="shared" si="274"/>
        <v>42294.429641203707</v>
      </c>
    </row>
    <row r="3444" spans="1:19" ht="117" x14ac:dyDescent="0.4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26">
        <f t="shared" si="271"/>
        <v>100</v>
      </c>
      <c r="O3444" s="3">
        <f t="shared" si="275"/>
        <v>31.25</v>
      </c>
      <c r="P3444" s="3" t="s">
        <v>8271</v>
      </c>
      <c r="Q3444" s="3" t="str">
        <f t="shared" si="272"/>
        <v>theater</v>
      </c>
      <c r="R3444" s="3" t="str">
        <f t="shared" si="273"/>
        <v>plays</v>
      </c>
      <c r="S3444" s="24">
        <f t="shared" si="274"/>
        <v>42124.841111111113</v>
      </c>
    </row>
    <row r="3445" spans="1:19" ht="117" x14ac:dyDescent="0.4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26">
        <f t="shared" si="271"/>
        <v>185.5</v>
      </c>
      <c r="O3445" s="3">
        <f t="shared" si="275"/>
        <v>41.222222222222221</v>
      </c>
      <c r="P3445" s="3" t="s">
        <v>8271</v>
      </c>
      <c r="Q3445" s="3" t="str">
        <f t="shared" si="272"/>
        <v>theater</v>
      </c>
      <c r="R3445" s="3" t="str">
        <f t="shared" si="273"/>
        <v>plays</v>
      </c>
      <c r="S3445" s="24">
        <f t="shared" si="274"/>
        <v>41861.524837962963</v>
      </c>
    </row>
    <row r="3446" spans="1:19" ht="117" x14ac:dyDescent="0.4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26">
        <f t="shared" si="271"/>
        <v>289</v>
      </c>
      <c r="O3446" s="3">
        <f t="shared" si="275"/>
        <v>43.35</v>
      </c>
      <c r="P3446" s="3" t="s">
        <v>8271</v>
      </c>
      <c r="Q3446" s="3" t="str">
        <f t="shared" si="272"/>
        <v>theater</v>
      </c>
      <c r="R3446" s="3" t="str">
        <f t="shared" si="273"/>
        <v>plays</v>
      </c>
      <c r="S3446" s="24">
        <f t="shared" si="274"/>
        <v>42521.291504629626</v>
      </c>
    </row>
    <row r="3447" spans="1:19" ht="93.6" x14ac:dyDescent="0.4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26">
        <f t="shared" si="271"/>
        <v>100</v>
      </c>
      <c r="O3447" s="3">
        <f t="shared" si="275"/>
        <v>64.516129032258064</v>
      </c>
      <c r="P3447" s="3" t="s">
        <v>8271</v>
      </c>
      <c r="Q3447" s="3" t="str">
        <f t="shared" si="272"/>
        <v>theater</v>
      </c>
      <c r="R3447" s="3" t="str">
        <f t="shared" si="273"/>
        <v>plays</v>
      </c>
      <c r="S3447" s="24">
        <f t="shared" si="274"/>
        <v>42272.530509259261</v>
      </c>
    </row>
    <row r="3448" spans="1:19" ht="117" x14ac:dyDescent="0.4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26">
        <f t="shared" si="271"/>
        <v>108.2</v>
      </c>
      <c r="O3448" s="3">
        <f t="shared" si="275"/>
        <v>43.28</v>
      </c>
      <c r="P3448" s="3" t="s">
        <v>8271</v>
      </c>
      <c r="Q3448" s="3" t="str">
        <f t="shared" si="272"/>
        <v>theater</v>
      </c>
      <c r="R3448" s="3" t="str">
        <f t="shared" si="273"/>
        <v>plays</v>
      </c>
      <c r="S3448" s="24">
        <f t="shared" si="274"/>
        <v>42016.832465277781</v>
      </c>
    </row>
    <row r="3449" spans="1:19" ht="70.2" x14ac:dyDescent="0.4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26">
        <f t="shared" si="271"/>
        <v>107.80000000000001</v>
      </c>
      <c r="O3449" s="3">
        <f t="shared" si="275"/>
        <v>77</v>
      </c>
      <c r="P3449" s="3" t="s">
        <v>8271</v>
      </c>
      <c r="Q3449" s="3" t="str">
        <f t="shared" si="272"/>
        <v>theater</v>
      </c>
      <c r="R3449" s="3" t="str">
        <f t="shared" si="273"/>
        <v>plays</v>
      </c>
      <c r="S3449" s="24">
        <f t="shared" si="274"/>
        <v>42402.889027777783</v>
      </c>
    </row>
    <row r="3450" spans="1:19" ht="117" x14ac:dyDescent="0.4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26">
        <f t="shared" si="271"/>
        <v>109.76190476190477</v>
      </c>
      <c r="O3450" s="3">
        <f t="shared" si="275"/>
        <v>51.222222222222221</v>
      </c>
      <c r="P3450" s="3" t="s">
        <v>8271</v>
      </c>
      <c r="Q3450" s="3" t="str">
        <f t="shared" si="272"/>
        <v>theater</v>
      </c>
      <c r="R3450" s="3" t="str">
        <f t="shared" si="273"/>
        <v>plays</v>
      </c>
      <c r="S3450" s="24">
        <f t="shared" si="274"/>
        <v>41960.119085648148</v>
      </c>
    </row>
    <row r="3451" spans="1:19" ht="117" x14ac:dyDescent="0.4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26">
        <f t="shared" si="271"/>
        <v>170.625</v>
      </c>
      <c r="O3451" s="3">
        <f t="shared" si="275"/>
        <v>68.25</v>
      </c>
      <c r="P3451" s="3" t="s">
        <v>8271</v>
      </c>
      <c r="Q3451" s="3" t="str">
        <f t="shared" si="272"/>
        <v>theater</v>
      </c>
      <c r="R3451" s="3" t="str">
        <f t="shared" si="273"/>
        <v>plays</v>
      </c>
      <c r="S3451" s="24">
        <f t="shared" si="274"/>
        <v>42532.052523148144</v>
      </c>
    </row>
    <row r="3452" spans="1:19" ht="140.4" x14ac:dyDescent="0.4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26">
        <f t="shared" si="271"/>
        <v>152</v>
      </c>
      <c r="O3452" s="3">
        <f t="shared" si="275"/>
        <v>19.487179487179485</v>
      </c>
      <c r="P3452" s="3" t="s">
        <v>8271</v>
      </c>
      <c r="Q3452" s="3" t="str">
        <f t="shared" si="272"/>
        <v>theater</v>
      </c>
      <c r="R3452" s="3" t="str">
        <f t="shared" si="273"/>
        <v>plays</v>
      </c>
      <c r="S3452" s="24">
        <f t="shared" si="274"/>
        <v>42036.704525462963</v>
      </c>
    </row>
    <row r="3453" spans="1:19" ht="117" x14ac:dyDescent="0.4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26">
        <f t="shared" si="271"/>
        <v>101.23076923076924</v>
      </c>
      <c r="O3453" s="3">
        <f t="shared" si="275"/>
        <v>41.125</v>
      </c>
      <c r="P3453" s="3" t="s">
        <v>8271</v>
      </c>
      <c r="Q3453" s="3" t="str">
        <f t="shared" si="272"/>
        <v>theater</v>
      </c>
      <c r="R3453" s="3" t="str">
        <f t="shared" si="273"/>
        <v>plays</v>
      </c>
      <c r="S3453" s="24">
        <f t="shared" si="274"/>
        <v>42088.723692129628</v>
      </c>
    </row>
    <row r="3454" spans="1:19" ht="117" x14ac:dyDescent="0.4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26">
        <f t="shared" si="271"/>
        <v>153.19999999999999</v>
      </c>
      <c r="O3454" s="3">
        <f t="shared" si="275"/>
        <v>41.405405405405403</v>
      </c>
      <c r="P3454" s="3" t="s">
        <v>8271</v>
      </c>
      <c r="Q3454" s="3" t="str">
        <f t="shared" si="272"/>
        <v>theater</v>
      </c>
      <c r="R3454" s="3" t="str">
        <f t="shared" si="273"/>
        <v>plays</v>
      </c>
      <c r="S3454" s="24">
        <f t="shared" si="274"/>
        <v>41820.639189814814</v>
      </c>
    </row>
    <row r="3455" spans="1:19" ht="117" x14ac:dyDescent="0.4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26">
        <f t="shared" si="271"/>
        <v>128.33333333333334</v>
      </c>
      <c r="O3455" s="3">
        <f t="shared" si="275"/>
        <v>27.5</v>
      </c>
      <c r="P3455" s="3" t="s">
        <v>8271</v>
      </c>
      <c r="Q3455" s="3" t="str">
        <f t="shared" si="272"/>
        <v>theater</v>
      </c>
      <c r="R3455" s="3" t="str">
        <f t="shared" si="273"/>
        <v>plays</v>
      </c>
      <c r="S3455" s="24">
        <f t="shared" si="274"/>
        <v>42535.97865740741</v>
      </c>
    </row>
    <row r="3456" spans="1:19" ht="140.4" x14ac:dyDescent="0.4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26">
        <f t="shared" si="271"/>
        <v>100.71428571428571</v>
      </c>
      <c r="O3456" s="3">
        <f t="shared" si="275"/>
        <v>33.571428571428569</v>
      </c>
      <c r="P3456" s="3" t="s">
        <v>8271</v>
      </c>
      <c r="Q3456" s="3" t="str">
        <f t="shared" si="272"/>
        <v>theater</v>
      </c>
      <c r="R3456" s="3" t="str">
        <f t="shared" si="273"/>
        <v>plays</v>
      </c>
      <c r="S3456" s="24">
        <f t="shared" si="274"/>
        <v>41821.698599537034</v>
      </c>
    </row>
    <row r="3457" spans="1:19" ht="117" x14ac:dyDescent="0.4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26">
        <f t="shared" si="271"/>
        <v>100.64999999999999</v>
      </c>
      <c r="O3457" s="3">
        <f t="shared" si="275"/>
        <v>145.86956521739131</v>
      </c>
      <c r="P3457" s="3" t="s">
        <v>8271</v>
      </c>
      <c r="Q3457" s="3" t="str">
        <f t="shared" si="272"/>
        <v>theater</v>
      </c>
      <c r="R3457" s="3" t="str">
        <f t="shared" si="273"/>
        <v>plays</v>
      </c>
      <c r="S3457" s="24">
        <f t="shared" si="274"/>
        <v>42626.7503125</v>
      </c>
    </row>
    <row r="3458" spans="1:19" ht="117" x14ac:dyDescent="0.4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26">
        <f t="shared" ref="N3458:N3521" si="276">E3458/D3458*100</f>
        <v>191.3</v>
      </c>
      <c r="O3458" s="3">
        <f t="shared" si="275"/>
        <v>358.6875</v>
      </c>
      <c r="P3458" s="3" t="s">
        <v>8271</v>
      </c>
      <c r="Q3458" s="3" t="str">
        <f t="shared" si="272"/>
        <v>theater</v>
      </c>
      <c r="R3458" s="3" t="str">
        <f t="shared" si="273"/>
        <v>plays</v>
      </c>
      <c r="S3458" s="24">
        <f t="shared" si="274"/>
        <v>41821.205636574072</v>
      </c>
    </row>
    <row r="3459" spans="1:19" ht="70.2" x14ac:dyDescent="0.4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26">
        <f t="shared" si="276"/>
        <v>140.19999999999999</v>
      </c>
      <c r="O3459" s="3">
        <f t="shared" si="275"/>
        <v>50.981818181818184</v>
      </c>
      <c r="P3459" s="3" t="s">
        <v>8271</v>
      </c>
      <c r="Q3459" s="3" t="str">
        <f t="shared" ref="Q3459:Q3522" si="277">LEFT(P:P,SEARCH("/",P:P,1)-1)</f>
        <v>theater</v>
      </c>
      <c r="R3459" s="3" t="str">
        <f t="shared" ref="R3459:R3522" si="278">RIGHT(P:P, LEN(P:P) - FIND("/", P:P))</f>
        <v>plays</v>
      </c>
      <c r="S3459" s="24">
        <f t="shared" ref="S3459:S3522" si="279">(J3459/86400) +25569</f>
        <v>42016.706678240742</v>
      </c>
    </row>
    <row r="3460" spans="1:19" ht="117" x14ac:dyDescent="0.4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26">
        <f t="shared" si="276"/>
        <v>124.33537832310839</v>
      </c>
      <c r="O3460" s="3">
        <f t="shared" si="275"/>
        <v>45.037037037037038</v>
      </c>
      <c r="P3460" s="3" t="s">
        <v>8271</v>
      </c>
      <c r="Q3460" s="3" t="str">
        <f t="shared" si="277"/>
        <v>theater</v>
      </c>
      <c r="R3460" s="3" t="str">
        <f t="shared" si="278"/>
        <v>plays</v>
      </c>
      <c r="S3460" s="24">
        <f t="shared" si="279"/>
        <v>42011.202581018515</v>
      </c>
    </row>
    <row r="3461" spans="1:19" ht="117" x14ac:dyDescent="0.4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26">
        <f t="shared" si="276"/>
        <v>126.2</v>
      </c>
      <c r="O3461" s="3">
        <f t="shared" si="275"/>
        <v>17.527777777777779</v>
      </c>
      <c r="P3461" s="3" t="s">
        <v>8271</v>
      </c>
      <c r="Q3461" s="3" t="str">
        <f t="shared" si="277"/>
        <v>theater</v>
      </c>
      <c r="R3461" s="3" t="str">
        <f t="shared" si="278"/>
        <v>plays</v>
      </c>
      <c r="S3461" s="24">
        <f t="shared" si="279"/>
        <v>42480.479861111111</v>
      </c>
    </row>
    <row r="3462" spans="1:19" ht="117" x14ac:dyDescent="0.4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26">
        <f t="shared" si="276"/>
        <v>190</v>
      </c>
      <c r="O3462" s="3">
        <f t="shared" si="275"/>
        <v>50</v>
      </c>
      <c r="P3462" s="3" t="s">
        <v>8271</v>
      </c>
      <c r="Q3462" s="3" t="str">
        <f t="shared" si="277"/>
        <v>theater</v>
      </c>
      <c r="R3462" s="3" t="str">
        <f t="shared" si="278"/>
        <v>plays</v>
      </c>
      <c r="S3462" s="24">
        <f t="shared" si="279"/>
        <v>41852.527222222227</v>
      </c>
    </row>
    <row r="3463" spans="1:19" ht="117" x14ac:dyDescent="0.4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26">
        <f t="shared" si="276"/>
        <v>139</v>
      </c>
      <c r="O3463" s="3">
        <f t="shared" si="275"/>
        <v>57.916666666666664</v>
      </c>
      <c r="P3463" s="3" t="s">
        <v>8271</v>
      </c>
      <c r="Q3463" s="3" t="str">
        <f t="shared" si="277"/>
        <v>theater</v>
      </c>
      <c r="R3463" s="3" t="str">
        <f t="shared" si="278"/>
        <v>plays</v>
      </c>
      <c r="S3463" s="24">
        <f t="shared" si="279"/>
        <v>42643.632858796293</v>
      </c>
    </row>
    <row r="3464" spans="1:19" ht="117" x14ac:dyDescent="0.4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26">
        <f t="shared" si="276"/>
        <v>202</v>
      </c>
      <c r="O3464" s="3">
        <f t="shared" si="275"/>
        <v>29.705882352941178</v>
      </c>
      <c r="P3464" s="3" t="s">
        <v>8271</v>
      </c>
      <c r="Q3464" s="3" t="str">
        <f t="shared" si="277"/>
        <v>theater</v>
      </c>
      <c r="R3464" s="3" t="str">
        <f t="shared" si="278"/>
        <v>plays</v>
      </c>
      <c r="S3464" s="24">
        <f t="shared" si="279"/>
        <v>42179.898472222223</v>
      </c>
    </row>
    <row r="3465" spans="1:19" ht="117" x14ac:dyDescent="0.4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26">
        <f t="shared" si="276"/>
        <v>103.38000000000001</v>
      </c>
      <c r="O3465" s="3">
        <f t="shared" si="275"/>
        <v>90.684210526315795</v>
      </c>
      <c r="P3465" s="3" t="s">
        <v>8271</v>
      </c>
      <c r="Q3465" s="3" t="str">
        <f t="shared" si="277"/>
        <v>theater</v>
      </c>
      <c r="R3465" s="3" t="str">
        <f t="shared" si="278"/>
        <v>plays</v>
      </c>
      <c r="S3465" s="24">
        <f t="shared" si="279"/>
        <v>42612.918807870374</v>
      </c>
    </row>
    <row r="3466" spans="1:19" ht="140.4" x14ac:dyDescent="0.4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26">
        <f t="shared" si="276"/>
        <v>102.3236</v>
      </c>
      <c r="O3466" s="3">
        <f t="shared" ref="O3466:O3529" si="280">E3466/L3466</f>
        <v>55.012688172043013</v>
      </c>
      <c r="P3466" s="3" t="s">
        <v>8271</v>
      </c>
      <c r="Q3466" s="3" t="str">
        <f t="shared" si="277"/>
        <v>theater</v>
      </c>
      <c r="R3466" s="3" t="str">
        <f t="shared" si="278"/>
        <v>plays</v>
      </c>
      <c r="S3466" s="24">
        <f t="shared" si="279"/>
        <v>42575.130057870367</v>
      </c>
    </row>
    <row r="3467" spans="1:19" ht="117" x14ac:dyDescent="0.4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26">
        <f t="shared" si="276"/>
        <v>103</v>
      </c>
      <c r="O3467" s="3">
        <f t="shared" si="280"/>
        <v>57.222222222222221</v>
      </c>
      <c r="P3467" s="3" t="s">
        <v>8271</v>
      </c>
      <c r="Q3467" s="3" t="str">
        <f t="shared" si="277"/>
        <v>theater</v>
      </c>
      <c r="R3467" s="3" t="str">
        <f t="shared" si="278"/>
        <v>plays</v>
      </c>
      <c r="S3467" s="24">
        <f t="shared" si="279"/>
        <v>42200.625833333332</v>
      </c>
    </row>
    <row r="3468" spans="1:19" ht="93.6" x14ac:dyDescent="0.4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26">
        <f t="shared" si="276"/>
        <v>127.14285714285714</v>
      </c>
      <c r="O3468" s="3">
        <f t="shared" si="280"/>
        <v>72.950819672131146</v>
      </c>
      <c r="P3468" s="3" t="s">
        <v>8271</v>
      </c>
      <c r="Q3468" s="3" t="str">
        <f t="shared" si="277"/>
        <v>theater</v>
      </c>
      <c r="R3468" s="3" t="str">
        <f t="shared" si="278"/>
        <v>plays</v>
      </c>
      <c r="S3468" s="24">
        <f t="shared" si="279"/>
        <v>42420.019097222219</v>
      </c>
    </row>
    <row r="3469" spans="1:19" x14ac:dyDescent="0.4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26">
        <f t="shared" si="276"/>
        <v>101</v>
      </c>
      <c r="O3469" s="3">
        <f t="shared" si="280"/>
        <v>64.468085106382972</v>
      </c>
      <c r="P3469" s="3" t="s">
        <v>8271</v>
      </c>
      <c r="Q3469" s="3" t="str">
        <f t="shared" si="277"/>
        <v>theater</v>
      </c>
      <c r="R3469" s="3" t="str">
        <f t="shared" si="278"/>
        <v>plays</v>
      </c>
      <c r="S3469" s="24">
        <f t="shared" si="279"/>
        <v>42053.671666666662</v>
      </c>
    </row>
    <row r="3470" spans="1:19" ht="93.6" x14ac:dyDescent="0.4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26">
        <f t="shared" si="276"/>
        <v>121.78</v>
      </c>
      <c r="O3470" s="3">
        <f t="shared" si="280"/>
        <v>716.35294117647061</v>
      </c>
      <c r="P3470" s="3" t="s">
        <v>8271</v>
      </c>
      <c r="Q3470" s="3" t="str">
        <f t="shared" si="277"/>
        <v>theater</v>
      </c>
      <c r="R3470" s="3" t="str">
        <f t="shared" si="278"/>
        <v>plays</v>
      </c>
      <c r="S3470" s="24">
        <f t="shared" si="279"/>
        <v>42605.765381944446</v>
      </c>
    </row>
    <row r="3471" spans="1:19" ht="140.4" x14ac:dyDescent="0.4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26">
        <f t="shared" si="276"/>
        <v>113.39285714285714</v>
      </c>
      <c r="O3471" s="3">
        <f t="shared" si="280"/>
        <v>50.396825396825399</v>
      </c>
      <c r="P3471" s="3" t="s">
        <v>8271</v>
      </c>
      <c r="Q3471" s="3" t="str">
        <f t="shared" si="277"/>
        <v>theater</v>
      </c>
      <c r="R3471" s="3" t="str">
        <f t="shared" si="278"/>
        <v>plays</v>
      </c>
      <c r="S3471" s="24">
        <f t="shared" si="279"/>
        <v>42458.641724537039</v>
      </c>
    </row>
    <row r="3472" spans="1:19" ht="93.6" x14ac:dyDescent="0.4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26">
        <f t="shared" si="276"/>
        <v>150</v>
      </c>
      <c r="O3472" s="3">
        <f t="shared" si="280"/>
        <v>41.666666666666664</v>
      </c>
      <c r="P3472" s="3" t="s">
        <v>8271</v>
      </c>
      <c r="Q3472" s="3" t="str">
        <f t="shared" si="277"/>
        <v>theater</v>
      </c>
      <c r="R3472" s="3" t="str">
        <f t="shared" si="278"/>
        <v>plays</v>
      </c>
      <c r="S3472" s="24">
        <f t="shared" si="279"/>
        <v>42529.022013888884</v>
      </c>
    </row>
    <row r="3473" spans="1:19" ht="117" x14ac:dyDescent="0.4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26">
        <f t="shared" si="276"/>
        <v>214.6</v>
      </c>
      <c r="O3473" s="3">
        <f t="shared" si="280"/>
        <v>35.766666666666666</v>
      </c>
      <c r="P3473" s="3" t="s">
        <v>8271</v>
      </c>
      <c r="Q3473" s="3" t="str">
        <f t="shared" si="277"/>
        <v>theater</v>
      </c>
      <c r="R3473" s="3" t="str">
        <f t="shared" si="278"/>
        <v>plays</v>
      </c>
      <c r="S3473" s="24">
        <f t="shared" si="279"/>
        <v>41841.820486111115</v>
      </c>
    </row>
    <row r="3474" spans="1:19" ht="117" x14ac:dyDescent="0.4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26">
        <f t="shared" si="276"/>
        <v>102.05</v>
      </c>
      <c r="O3474" s="3">
        <f t="shared" si="280"/>
        <v>88.739130434782609</v>
      </c>
      <c r="P3474" s="3" t="s">
        <v>8271</v>
      </c>
      <c r="Q3474" s="3" t="str">
        <f t="shared" si="277"/>
        <v>theater</v>
      </c>
      <c r="R3474" s="3" t="str">
        <f t="shared" si="278"/>
        <v>plays</v>
      </c>
      <c r="S3474" s="24">
        <f t="shared" si="279"/>
        <v>41928.170497685183</v>
      </c>
    </row>
    <row r="3475" spans="1:19" ht="117" x14ac:dyDescent="0.4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26">
        <f t="shared" si="276"/>
        <v>100</v>
      </c>
      <c r="O3475" s="3">
        <f t="shared" si="280"/>
        <v>148.4848484848485</v>
      </c>
      <c r="P3475" s="3" t="s">
        <v>8271</v>
      </c>
      <c r="Q3475" s="3" t="str">
        <f t="shared" si="277"/>
        <v>theater</v>
      </c>
      <c r="R3475" s="3" t="str">
        <f t="shared" si="278"/>
        <v>plays</v>
      </c>
      <c r="S3475" s="24">
        <f t="shared" si="279"/>
        <v>42062.834444444445</v>
      </c>
    </row>
    <row r="3476" spans="1:19" ht="117" x14ac:dyDescent="0.4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26">
        <f t="shared" si="276"/>
        <v>101</v>
      </c>
      <c r="O3476" s="3">
        <f t="shared" si="280"/>
        <v>51.794871794871796</v>
      </c>
      <c r="P3476" s="3" t="s">
        <v>8271</v>
      </c>
      <c r="Q3476" s="3" t="str">
        <f t="shared" si="277"/>
        <v>theater</v>
      </c>
      <c r="R3476" s="3" t="str">
        <f t="shared" si="278"/>
        <v>plays</v>
      </c>
      <c r="S3476" s="24">
        <f t="shared" si="279"/>
        <v>42541.501516203702</v>
      </c>
    </row>
    <row r="3477" spans="1:19" ht="117" x14ac:dyDescent="0.4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26">
        <f t="shared" si="276"/>
        <v>113.33333333333333</v>
      </c>
      <c r="O3477" s="3">
        <f t="shared" si="280"/>
        <v>20</v>
      </c>
      <c r="P3477" s="3" t="s">
        <v>8271</v>
      </c>
      <c r="Q3477" s="3" t="str">
        <f t="shared" si="277"/>
        <v>theater</v>
      </c>
      <c r="R3477" s="3" t="str">
        <f t="shared" si="278"/>
        <v>plays</v>
      </c>
      <c r="S3477" s="24">
        <f t="shared" si="279"/>
        <v>41918.880833333329</v>
      </c>
    </row>
    <row r="3478" spans="1:19" ht="117" x14ac:dyDescent="0.4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26">
        <f t="shared" si="276"/>
        <v>104</v>
      </c>
      <c r="O3478" s="3">
        <f t="shared" si="280"/>
        <v>52</v>
      </c>
      <c r="P3478" s="3" t="s">
        <v>8271</v>
      </c>
      <c r="Q3478" s="3" t="str">
        <f t="shared" si="277"/>
        <v>theater</v>
      </c>
      <c r="R3478" s="3" t="str">
        <f t="shared" si="278"/>
        <v>plays</v>
      </c>
      <c r="S3478" s="24">
        <f t="shared" si="279"/>
        <v>41921.279976851853</v>
      </c>
    </row>
    <row r="3479" spans="1:19" ht="117" x14ac:dyDescent="0.4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26">
        <f t="shared" si="276"/>
        <v>115.33333333333333</v>
      </c>
      <c r="O3479" s="3">
        <f t="shared" si="280"/>
        <v>53.230769230769234</v>
      </c>
      <c r="P3479" s="3" t="s">
        <v>8271</v>
      </c>
      <c r="Q3479" s="3" t="str">
        <f t="shared" si="277"/>
        <v>theater</v>
      </c>
      <c r="R3479" s="3" t="str">
        <f t="shared" si="278"/>
        <v>plays</v>
      </c>
      <c r="S3479" s="24">
        <f t="shared" si="279"/>
        <v>42128.736608796295</v>
      </c>
    </row>
    <row r="3480" spans="1:19" ht="140.4" x14ac:dyDescent="0.4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26">
        <f t="shared" si="276"/>
        <v>112.85000000000001</v>
      </c>
      <c r="O3480" s="3">
        <f t="shared" si="280"/>
        <v>39.596491228070178</v>
      </c>
      <c r="P3480" s="3" t="s">
        <v>8271</v>
      </c>
      <c r="Q3480" s="3" t="str">
        <f t="shared" si="277"/>
        <v>theater</v>
      </c>
      <c r="R3480" s="3" t="str">
        <f t="shared" si="278"/>
        <v>plays</v>
      </c>
      <c r="S3480" s="24">
        <f t="shared" si="279"/>
        <v>42053.916921296295</v>
      </c>
    </row>
    <row r="3481" spans="1:19" ht="117" x14ac:dyDescent="0.4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26">
        <f t="shared" si="276"/>
        <v>127.86666666666666</v>
      </c>
      <c r="O3481" s="3">
        <f t="shared" si="280"/>
        <v>34.25</v>
      </c>
      <c r="P3481" s="3" t="s">
        <v>8271</v>
      </c>
      <c r="Q3481" s="3" t="str">
        <f t="shared" si="277"/>
        <v>theater</v>
      </c>
      <c r="R3481" s="3" t="str">
        <f t="shared" si="278"/>
        <v>plays</v>
      </c>
      <c r="S3481" s="24">
        <f t="shared" si="279"/>
        <v>41781.855092592596</v>
      </c>
    </row>
    <row r="3482" spans="1:19" ht="117" x14ac:dyDescent="0.4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26">
        <f t="shared" si="276"/>
        <v>142.66666666666669</v>
      </c>
      <c r="O3482" s="3">
        <f t="shared" si="280"/>
        <v>164.61538461538461</v>
      </c>
      <c r="P3482" s="3" t="s">
        <v>8271</v>
      </c>
      <c r="Q3482" s="3" t="str">
        <f t="shared" si="277"/>
        <v>theater</v>
      </c>
      <c r="R3482" s="3" t="str">
        <f t="shared" si="278"/>
        <v>plays</v>
      </c>
      <c r="S3482" s="24">
        <f t="shared" si="279"/>
        <v>42171.317442129628</v>
      </c>
    </row>
    <row r="3483" spans="1:19" ht="117" x14ac:dyDescent="0.4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26">
        <f t="shared" si="276"/>
        <v>118.8</v>
      </c>
      <c r="O3483" s="3">
        <f t="shared" si="280"/>
        <v>125.05263157894737</v>
      </c>
      <c r="P3483" s="3" t="s">
        <v>8271</v>
      </c>
      <c r="Q3483" s="3" t="str">
        <f t="shared" si="277"/>
        <v>theater</v>
      </c>
      <c r="R3483" s="3" t="str">
        <f t="shared" si="278"/>
        <v>plays</v>
      </c>
      <c r="S3483" s="24">
        <f t="shared" si="279"/>
        <v>41989.247546296298</v>
      </c>
    </row>
    <row r="3484" spans="1:19" ht="117" x14ac:dyDescent="0.4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26">
        <f t="shared" si="276"/>
        <v>138.33333333333334</v>
      </c>
      <c r="O3484" s="3">
        <f t="shared" si="280"/>
        <v>51.875</v>
      </c>
      <c r="P3484" s="3" t="s">
        <v>8271</v>
      </c>
      <c r="Q3484" s="3" t="str">
        <f t="shared" si="277"/>
        <v>theater</v>
      </c>
      <c r="R3484" s="3" t="str">
        <f t="shared" si="278"/>
        <v>plays</v>
      </c>
      <c r="S3484" s="24">
        <f t="shared" si="279"/>
        <v>41796.771597222221</v>
      </c>
    </row>
    <row r="3485" spans="1:19" ht="117" x14ac:dyDescent="0.4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26">
        <f t="shared" si="276"/>
        <v>159.9402985074627</v>
      </c>
      <c r="O3485" s="3">
        <f t="shared" si="280"/>
        <v>40.285714285714285</v>
      </c>
      <c r="P3485" s="3" t="s">
        <v>8271</v>
      </c>
      <c r="Q3485" s="3" t="str">
        <f t="shared" si="277"/>
        <v>theater</v>
      </c>
      <c r="R3485" s="3" t="str">
        <f t="shared" si="278"/>
        <v>plays</v>
      </c>
      <c r="S3485" s="24">
        <f t="shared" si="279"/>
        <v>41793.668761574074</v>
      </c>
    </row>
    <row r="3486" spans="1:19" ht="117" x14ac:dyDescent="0.4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26">
        <f t="shared" si="276"/>
        <v>114.24000000000001</v>
      </c>
      <c r="O3486" s="3">
        <f t="shared" si="280"/>
        <v>64.909090909090907</v>
      </c>
      <c r="P3486" s="3" t="s">
        <v>8271</v>
      </c>
      <c r="Q3486" s="3" t="str">
        <f t="shared" si="277"/>
        <v>theater</v>
      </c>
      <c r="R3486" s="3" t="str">
        <f t="shared" si="278"/>
        <v>plays</v>
      </c>
      <c r="S3486" s="24">
        <f t="shared" si="279"/>
        <v>42506.760405092587</v>
      </c>
    </row>
    <row r="3487" spans="1:19" ht="117" x14ac:dyDescent="0.4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26">
        <f t="shared" si="276"/>
        <v>100.60606060606061</v>
      </c>
      <c r="O3487" s="3">
        <f t="shared" si="280"/>
        <v>55.333333333333336</v>
      </c>
      <c r="P3487" s="3" t="s">
        <v>8271</v>
      </c>
      <c r="Q3487" s="3" t="str">
        <f t="shared" si="277"/>
        <v>theater</v>
      </c>
      <c r="R3487" s="3" t="str">
        <f t="shared" si="278"/>
        <v>plays</v>
      </c>
      <c r="S3487" s="24">
        <f t="shared" si="279"/>
        <v>42372.693055555559</v>
      </c>
    </row>
    <row r="3488" spans="1:19" ht="140.4" x14ac:dyDescent="0.4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26">
        <f t="shared" si="276"/>
        <v>155.20000000000002</v>
      </c>
      <c r="O3488" s="3">
        <f t="shared" si="280"/>
        <v>83.142857142857139</v>
      </c>
      <c r="P3488" s="3" t="s">
        <v>8271</v>
      </c>
      <c r="Q3488" s="3" t="str">
        <f t="shared" si="277"/>
        <v>theater</v>
      </c>
      <c r="R3488" s="3" t="str">
        <f t="shared" si="278"/>
        <v>plays</v>
      </c>
      <c r="S3488" s="24">
        <f t="shared" si="279"/>
        <v>42126.87501157407</v>
      </c>
    </row>
    <row r="3489" spans="1:19" ht="117" x14ac:dyDescent="0.4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26">
        <f t="shared" si="276"/>
        <v>127.75000000000001</v>
      </c>
      <c r="O3489" s="3">
        <f t="shared" si="280"/>
        <v>38.712121212121211</v>
      </c>
      <c r="P3489" s="3" t="s">
        <v>8271</v>
      </c>
      <c r="Q3489" s="3" t="str">
        <f t="shared" si="277"/>
        <v>theater</v>
      </c>
      <c r="R3489" s="3" t="str">
        <f t="shared" si="278"/>
        <v>plays</v>
      </c>
      <c r="S3489" s="24">
        <f t="shared" si="279"/>
        <v>42149.940416666665</v>
      </c>
    </row>
    <row r="3490" spans="1:19" ht="117" x14ac:dyDescent="0.4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26">
        <f t="shared" si="276"/>
        <v>121.2</v>
      </c>
      <c r="O3490" s="3">
        <f t="shared" si="280"/>
        <v>125.37931034482759</v>
      </c>
      <c r="P3490" s="3" t="s">
        <v>8271</v>
      </c>
      <c r="Q3490" s="3" t="str">
        <f t="shared" si="277"/>
        <v>theater</v>
      </c>
      <c r="R3490" s="3" t="str">
        <f t="shared" si="278"/>
        <v>plays</v>
      </c>
      <c r="S3490" s="24">
        <f t="shared" si="279"/>
        <v>42087.768055555556</v>
      </c>
    </row>
    <row r="3491" spans="1:19" ht="117" x14ac:dyDescent="0.4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26">
        <f t="shared" si="276"/>
        <v>112.7</v>
      </c>
      <c r="O3491" s="3">
        <f t="shared" si="280"/>
        <v>78.263888888888886</v>
      </c>
      <c r="P3491" s="3" t="s">
        <v>8271</v>
      </c>
      <c r="Q3491" s="3" t="str">
        <f t="shared" si="277"/>
        <v>theater</v>
      </c>
      <c r="R3491" s="3" t="str">
        <f t="shared" si="278"/>
        <v>plays</v>
      </c>
      <c r="S3491" s="24">
        <f t="shared" si="279"/>
        <v>41753.635775462964</v>
      </c>
    </row>
    <row r="3492" spans="1:19" ht="117" x14ac:dyDescent="0.4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26">
        <f t="shared" si="276"/>
        <v>127.49999999999999</v>
      </c>
      <c r="O3492" s="3">
        <f t="shared" si="280"/>
        <v>47.222222222222221</v>
      </c>
      <c r="P3492" s="3" t="s">
        <v>8271</v>
      </c>
      <c r="Q3492" s="3" t="str">
        <f t="shared" si="277"/>
        <v>theater</v>
      </c>
      <c r="R3492" s="3" t="str">
        <f t="shared" si="278"/>
        <v>plays</v>
      </c>
      <c r="S3492" s="24">
        <f t="shared" si="279"/>
        <v>42443.802361111113</v>
      </c>
    </row>
    <row r="3493" spans="1:19" ht="140.4" x14ac:dyDescent="0.4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26">
        <f t="shared" si="276"/>
        <v>158.20000000000002</v>
      </c>
      <c r="O3493" s="3">
        <f t="shared" si="280"/>
        <v>79.099999999999994</v>
      </c>
      <c r="P3493" s="3" t="s">
        <v>8271</v>
      </c>
      <c r="Q3493" s="3" t="str">
        <f t="shared" si="277"/>
        <v>theater</v>
      </c>
      <c r="R3493" s="3" t="str">
        <f t="shared" si="278"/>
        <v>plays</v>
      </c>
      <c r="S3493" s="24">
        <f t="shared" si="279"/>
        <v>42121.249814814815</v>
      </c>
    </row>
    <row r="3494" spans="1:19" ht="117" x14ac:dyDescent="0.4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26">
        <f t="shared" si="276"/>
        <v>105.26894736842105</v>
      </c>
      <c r="O3494" s="3">
        <f t="shared" si="280"/>
        <v>114.29199999999999</v>
      </c>
      <c r="P3494" s="3" t="s">
        <v>8271</v>
      </c>
      <c r="Q3494" s="3" t="str">
        <f t="shared" si="277"/>
        <v>theater</v>
      </c>
      <c r="R3494" s="3" t="str">
        <f t="shared" si="278"/>
        <v>plays</v>
      </c>
      <c r="S3494" s="24">
        <f t="shared" si="279"/>
        <v>42268.009224537032</v>
      </c>
    </row>
    <row r="3495" spans="1:19" ht="140.4" x14ac:dyDescent="0.4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26">
        <f t="shared" si="276"/>
        <v>100</v>
      </c>
      <c r="O3495" s="3">
        <f t="shared" si="280"/>
        <v>51.724137931034484</v>
      </c>
      <c r="P3495" s="3" t="s">
        <v>8271</v>
      </c>
      <c r="Q3495" s="3" t="str">
        <f t="shared" si="277"/>
        <v>theater</v>
      </c>
      <c r="R3495" s="3" t="str">
        <f t="shared" si="278"/>
        <v>plays</v>
      </c>
      <c r="S3495" s="24">
        <f t="shared" si="279"/>
        <v>41848.866157407407</v>
      </c>
    </row>
    <row r="3496" spans="1:19" ht="117" x14ac:dyDescent="0.4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26">
        <f t="shared" si="276"/>
        <v>100</v>
      </c>
      <c r="O3496" s="3">
        <f t="shared" si="280"/>
        <v>30.76923076923077</v>
      </c>
      <c r="P3496" s="3" t="s">
        <v>8271</v>
      </c>
      <c r="Q3496" s="3" t="str">
        <f t="shared" si="277"/>
        <v>theater</v>
      </c>
      <c r="R3496" s="3" t="str">
        <f t="shared" si="278"/>
        <v>plays</v>
      </c>
      <c r="S3496" s="24">
        <f t="shared" si="279"/>
        <v>42689.214988425927</v>
      </c>
    </row>
    <row r="3497" spans="1:19" ht="117" x14ac:dyDescent="0.4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26">
        <f t="shared" si="276"/>
        <v>106.86</v>
      </c>
      <c r="O3497" s="3">
        <f t="shared" si="280"/>
        <v>74.208333333333329</v>
      </c>
      <c r="P3497" s="3" t="s">
        <v>8271</v>
      </c>
      <c r="Q3497" s="3" t="str">
        <f t="shared" si="277"/>
        <v>theater</v>
      </c>
      <c r="R3497" s="3" t="str">
        <f t="shared" si="278"/>
        <v>plays</v>
      </c>
      <c r="S3497" s="24">
        <f t="shared" si="279"/>
        <v>41915.762835648144</v>
      </c>
    </row>
    <row r="3498" spans="1:19" ht="140.4" x14ac:dyDescent="0.4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26">
        <f t="shared" si="276"/>
        <v>124.4</v>
      </c>
      <c r="O3498" s="3">
        <f t="shared" si="280"/>
        <v>47.846153846153847</v>
      </c>
      <c r="P3498" s="3" t="s">
        <v>8271</v>
      </c>
      <c r="Q3498" s="3" t="str">
        <f t="shared" si="277"/>
        <v>theater</v>
      </c>
      <c r="R3498" s="3" t="str">
        <f t="shared" si="278"/>
        <v>plays</v>
      </c>
      <c r="S3498" s="24">
        <f t="shared" si="279"/>
        <v>42584.846828703703</v>
      </c>
    </row>
    <row r="3499" spans="1:19" ht="140.4" x14ac:dyDescent="0.4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26">
        <f t="shared" si="276"/>
        <v>108.70406189555126</v>
      </c>
      <c r="O3499" s="3">
        <f t="shared" si="280"/>
        <v>34.408163265306122</v>
      </c>
      <c r="P3499" s="3" t="s">
        <v>8271</v>
      </c>
      <c r="Q3499" s="3" t="str">
        <f t="shared" si="277"/>
        <v>theater</v>
      </c>
      <c r="R3499" s="3" t="str">
        <f t="shared" si="278"/>
        <v>plays</v>
      </c>
      <c r="S3499" s="24">
        <f t="shared" si="279"/>
        <v>42511.741944444446</v>
      </c>
    </row>
    <row r="3500" spans="1:19" ht="140.4" x14ac:dyDescent="0.4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26">
        <f t="shared" si="276"/>
        <v>102.42424242424242</v>
      </c>
      <c r="O3500" s="3">
        <f t="shared" si="280"/>
        <v>40.238095238095241</v>
      </c>
      <c r="P3500" s="3" t="s">
        <v>8271</v>
      </c>
      <c r="Q3500" s="3" t="str">
        <f t="shared" si="277"/>
        <v>theater</v>
      </c>
      <c r="R3500" s="3" t="str">
        <f t="shared" si="278"/>
        <v>plays</v>
      </c>
      <c r="S3500" s="24">
        <f t="shared" si="279"/>
        <v>42459.15861111111</v>
      </c>
    </row>
    <row r="3501" spans="1:19" ht="117" x14ac:dyDescent="0.4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26">
        <f t="shared" si="276"/>
        <v>105.5</v>
      </c>
      <c r="O3501" s="3">
        <f t="shared" si="280"/>
        <v>60.285714285714285</v>
      </c>
      <c r="P3501" s="3" t="s">
        <v>8271</v>
      </c>
      <c r="Q3501" s="3" t="str">
        <f t="shared" si="277"/>
        <v>theater</v>
      </c>
      <c r="R3501" s="3" t="str">
        <f t="shared" si="278"/>
        <v>plays</v>
      </c>
      <c r="S3501" s="24">
        <f t="shared" si="279"/>
        <v>42132.036168981482</v>
      </c>
    </row>
    <row r="3502" spans="1:19" ht="140.4" x14ac:dyDescent="0.4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26">
        <f t="shared" si="276"/>
        <v>106.3</v>
      </c>
      <c r="O3502" s="3">
        <f t="shared" si="280"/>
        <v>25.30952380952381</v>
      </c>
      <c r="P3502" s="3" t="s">
        <v>8271</v>
      </c>
      <c r="Q3502" s="3" t="str">
        <f t="shared" si="277"/>
        <v>theater</v>
      </c>
      <c r="R3502" s="3" t="str">
        <f t="shared" si="278"/>
        <v>plays</v>
      </c>
      <c r="S3502" s="24">
        <f t="shared" si="279"/>
        <v>42419.919421296298</v>
      </c>
    </row>
    <row r="3503" spans="1:19" ht="117" x14ac:dyDescent="0.4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26">
        <f t="shared" si="276"/>
        <v>100.66666666666666</v>
      </c>
      <c r="O3503" s="3">
        <f t="shared" si="280"/>
        <v>35.952380952380949</v>
      </c>
      <c r="P3503" s="3" t="s">
        <v>8271</v>
      </c>
      <c r="Q3503" s="3" t="str">
        <f t="shared" si="277"/>
        <v>theater</v>
      </c>
      <c r="R3503" s="3" t="str">
        <f t="shared" si="278"/>
        <v>plays</v>
      </c>
      <c r="S3503" s="24">
        <f t="shared" si="279"/>
        <v>42233.763831018514</v>
      </c>
    </row>
    <row r="3504" spans="1:19" ht="117" x14ac:dyDescent="0.4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26">
        <f t="shared" si="276"/>
        <v>105.4</v>
      </c>
      <c r="O3504" s="3">
        <f t="shared" si="280"/>
        <v>136</v>
      </c>
      <c r="P3504" s="3" t="s">
        <v>8271</v>
      </c>
      <c r="Q3504" s="3" t="str">
        <f t="shared" si="277"/>
        <v>theater</v>
      </c>
      <c r="R3504" s="3" t="str">
        <f t="shared" si="278"/>
        <v>plays</v>
      </c>
      <c r="S3504" s="24">
        <f t="shared" si="279"/>
        <v>42430.839398148149</v>
      </c>
    </row>
    <row r="3505" spans="1:19" ht="117" x14ac:dyDescent="0.4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26">
        <f t="shared" si="276"/>
        <v>107.55999999999999</v>
      </c>
      <c r="O3505" s="3">
        <f t="shared" si="280"/>
        <v>70.763157894736835</v>
      </c>
      <c r="P3505" s="3" t="s">
        <v>8271</v>
      </c>
      <c r="Q3505" s="3" t="str">
        <f t="shared" si="277"/>
        <v>theater</v>
      </c>
      <c r="R3505" s="3" t="str">
        <f t="shared" si="278"/>
        <v>plays</v>
      </c>
      <c r="S3505" s="24">
        <f t="shared" si="279"/>
        <v>42545.478333333333</v>
      </c>
    </row>
    <row r="3506" spans="1:19" ht="140.4" x14ac:dyDescent="0.4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26">
        <f t="shared" si="276"/>
        <v>100</v>
      </c>
      <c r="O3506" s="3">
        <f t="shared" si="280"/>
        <v>125</v>
      </c>
      <c r="P3506" s="3" t="s">
        <v>8271</v>
      </c>
      <c r="Q3506" s="3" t="str">
        <f t="shared" si="277"/>
        <v>theater</v>
      </c>
      <c r="R3506" s="3" t="str">
        <f t="shared" si="278"/>
        <v>plays</v>
      </c>
      <c r="S3506" s="24">
        <f t="shared" si="279"/>
        <v>42297.748738425929</v>
      </c>
    </row>
    <row r="3507" spans="1:19" ht="163.80000000000001" x14ac:dyDescent="0.4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26">
        <f t="shared" si="276"/>
        <v>103.76</v>
      </c>
      <c r="O3507" s="3">
        <f t="shared" si="280"/>
        <v>66.512820512820511</v>
      </c>
      <c r="P3507" s="3" t="s">
        <v>8271</v>
      </c>
      <c r="Q3507" s="3" t="str">
        <f t="shared" si="277"/>
        <v>theater</v>
      </c>
      <c r="R3507" s="3" t="str">
        <f t="shared" si="278"/>
        <v>plays</v>
      </c>
      <c r="S3507" s="24">
        <f t="shared" si="279"/>
        <v>41760.935706018521</v>
      </c>
    </row>
    <row r="3508" spans="1:19" ht="140.4" x14ac:dyDescent="0.4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26">
        <f t="shared" si="276"/>
        <v>101.49999999999999</v>
      </c>
      <c r="O3508" s="3">
        <f t="shared" si="280"/>
        <v>105</v>
      </c>
      <c r="P3508" s="3" t="s">
        <v>8271</v>
      </c>
      <c r="Q3508" s="3" t="str">
        <f t="shared" si="277"/>
        <v>theater</v>
      </c>
      <c r="R3508" s="3" t="str">
        <f t="shared" si="278"/>
        <v>plays</v>
      </c>
      <c r="S3508" s="24">
        <f t="shared" si="279"/>
        <v>41829.734259259261</v>
      </c>
    </row>
    <row r="3509" spans="1:19" ht="93.6" x14ac:dyDescent="0.4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26">
        <f t="shared" si="276"/>
        <v>104.4</v>
      </c>
      <c r="O3509" s="3">
        <f t="shared" si="280"/>
        <v>145</v>
      </c>
      <c r="P3509" s="3" t="s">
        <v>8271</v>
      </c>
      <c r="Q3509" s="3" t="str">
        <f t="shared" si="277"/>
        <v>theater</v>
      </c>
      <c r="R3509" s="3" t="str">
        <f t="shared" si="278"/>
        <v>plays</v>
      </c>
      <c r="S3509" s="24">
        <f t="shared" si="279"/>
        <v>42491.92288194444</v>
      </c>
    </row>
    <row r="3510" spans="1:19" ht="117" x14ac:dyDescent="0.4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26">
        <f t="shared" si="276"/>
        <v>180</v>
      </c>
      <c r="O3510" s="3">
        <f t="shared" si="280"/>
        <v>12</v>
      </c>
      <c r="P3510" s="3" t="s">
        <v>8271</v>
      </c>
      <c r="Q3510" s="3" t="str">
        <f t="shared" si="277"/>
        <v>theater</v>
      </c>
      <c r="R3510" s="3" t="str">
        <f t="shared" si="278"/>
        <v>plays</v>
      </c>
      <c r="S3510" s="24">
        <f t="shared" si="279"/>
        <v>42477.729780092588</v>
      </c>
    </row>
    <row r="3511" spans="1:19" ht="117" x14ac:dyDescent="0.4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26">
        <f t="shared" si="276"/>
        <v>106.33333333333333</v>
      </c>
      <c r="O3511" s="3">
        <f t="shared" si="280"/>
        <v>96.666666666666671</v>
      </c>
      <c r="P3511" s="3" t="s">
        <v>8271</v>
      </c>
      <c r="Q3511" s="3" t="str">
        <f t="shared" si="277"/>
        <v>theater</v>
      </c>
      <c r="R3511" s="3" t="str">
        <f t="shared" si="278"/>
        <v>plays</v>
      </c>
      <c r="S3511" s="24">
        <f t="shared" si="279"/>
        <v>41950.859560185185</v>
      </c>
    </row>
    <row r="3512" spans="1:19" ht="117" x14ac:dyDescent="0.4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26">
        <f t="shared" si="276"/>
        <v>100.55555555555556</v>
      </c>
      <c r="O3512" s="3">
        <f t="shared" si="280"/>
        <v>60.333333333333336</v>
      </c>
      <c r="P3512" s="3" t="s">
        <v>8271</v>
      </c>
      <c r="Q3512" s="3" t="str">
        <f t="shared" si="277"/>
        <v>theater</v>
      </c>
      <c r="R3512" s="3" t="str">
        <f t="shared" si="278"/>
        <v>plays</v>
      </c>
      <c r="S3512" s="24">
        <f t="shared" si="279"/>
        <v>41802.62090277778</v>
      </c>
    </row>
    <row r="3513" spans="1:19" ht="117" x14ac:dyDescent="0.4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26">
        <f t="shared" si="276"/>
        <v>101.2</v>
      </c>
      <c r="O3513" s="3">
        <f t="shared" si="280"/>
        <v>79.89473684210526</v>
      </c>
      <c r="P3513" s="3" t="s">
        <v>8271</v>
      </c>
      <c r="Q3513" s="3" t="str">
        <f t="shared" si="277"/>
        <v>theater</v>
      </c>
      <c r="R3513" s="3" t="str">
        <f t="shared" si="278"/>
        <v>plays</v>
      </c>
      <c r="S3513" s="24">
        <f t="shared" si="279"/>
        <v>41927.873784722222</v>
      </c>
    </row>
    <row r="3514" spans="1:19" ht="117" x14ac:dyDescent="0.4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26">
        <f t="shared" si="276"/>
        <v>100</v>
      </c>
      <c r="O3514" s="3">
        <f t="shared" si="280"/>
        <v>58.823529411764703</v>
      </c>
      <c r="P3514" s="3" t="s">
        <v>8271</v>
      </c>
      <c r="Q3514" s="3" t="str">
        <f t="shared" si="277"/>
        <v>theater</v>
      </c>
      <c r="R3514" s="3" t="str">
        <f t="shared" si="278"/>
        <v>plays</v>
      </c>
      <c r="S3514" s="24">
        <f t="shared" si="279"/>
        <v>42057.536944444444</v>
      </c>
    </row>
    <row r="3515" spans="1:19" ht="117" x14ac:dyDescent="0.4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26">
        <f t="shared" si="276"/>
        <v>118.39285714285714</v>
      </c>
      <c r="O3515" s="3">
        <f t="shared" si="280"/>
        <v>75.340909090909093</v>
      </c>
      <c r="P3515" s="3" t="s">
        <v>8271</v>
      </c>
      <c r="Q3515" s="3" t="str">
        <f t="shared" si="277"/>
        <v>theater</v>
      </c>
      <c r="R3515" s="3" t="str">
        <f t="shared" si="278"/>
        <v>plays</v>
      </c>
      <c r="S3515" s="24">
        <f t="shared" si="279"/>
        <v>41781.096203703702</v>
      </c>
    </row>
    <row r="3516" spans="1:19" ht="117" x14ac:dyDescent="0.4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26">
        <f t="shared" si="276"/>
        <v>110.00000000000001</v>
      </c>
      <c r="O3516" s="3">
        <f t="shared" si="280"/>
        <v>55</v>
      </c>
      <c r="P3516" s="3" t="s">
        <v>8271</v>
      </c>
      <c r="Q3516" s="3" t="str">
        <f t="shared" si="277"/>
        <v>theater</v>
      </c>
      <c r="R3516" s="3" t="str">
        <f t="shared" si="278"/>
        <v>plays</v>
      </c>
      <c r="S3516" s="24">
        <f t="shared" si="279"/>
        <v>42020.846666666665</v>
      </c>
    </row>
    <row r="3517" spans="1:19" ht="117" x14ac:dyDescent="0.4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26">
        <f t="shared" si="276"/>
        <v>102.66666666666666</v>
      </c>
      <c r="O3517" s="3">
        <f t="shared" si="280"/>
        <v>66.956521739130437</v>
      </c>
      <c r="P3517" s="3" t="s">
        <v>8271</v>
      </c>
      <c r="Q3517" s="3" t="str">
        <f t="shared" si="277"/>
        <v>theater</v>
      </c>
      <c r="R3517" s="3" t="str">
        <f t="shared" si="278"/>
        <v>plays</v>
      </c>
      <c r="S3517" s="24">
        <f t="shared" si="279"/>
        <v>42125.772812499999</v>
      </c>
    </row>
    <row r="3518" spans="1:19" ht="117" x14ac:dyDescent="0.4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26">
        <f t="shared" si="276"/>
        <v>100</v>
      </c>
      <c r="O3518" s="3">
        <f t="shared" si="280"/>
        <v>227.27272727272728</v>
      </c>
      <c r="P3518" s="3" t="s">
        <v>8271</v>
      </c>
      <c r="Q3518" s="3" t="str">
        <f t="shared" si="277"/>
        <v>theater</v>
      </c>
      <c r="R3518" s="3" t="str">
        <f t="shared" si="278"/>
        <v>plays</v>
      </c>
      <c r="S3518" s="24">
        <f t="shared" si="279"/>
        <v>41856.010069444441</v>
      </c>
    </row>
    <row r="3519" spans="1:19" ht="117" x14ac:dyDescent="0.4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26">
        <f t="shared" si="276"/>
        <v>100</v>
      </c>
      <c r="O3519" s="3">
        <f t="shared" si="280"/>
        <v>307.69230769230768</v>
      </c>
      <c r="P3519" s="3" t="s">
        <v>8271</v>
      </c>
      <c r="Q3519" s="3" t="str">
        <f t="shared" si="277"/>
        <v>theater</v>
      </c>
      <c r="R3519" s="3" t="str">
        <f t="shared" si="278"/>
        <v>plays</v>
      </c>
      <c r="S3519" s="24">
        <f t="shared" si="279"/>
        <v>41794.817523148144</v>
      </c>
    </row>
    <row r="3520" spans="1:19" ht="117" x14ac:dyDescent="0.4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26">
        <f t="shared" si="276"/>
        <v>110.04599999999999</v>
      </c>
      <c r="O3520" s="3">
        <f t="shared" si="280"/>
        <v>50.020909090909093</v>
      </c>
      <c r="P3520" s="3" t="s">
        <v>8271</v>
      </c>
      <c r="Q3520" s="3" t="str">
        <f t="shared" si="277"/>
        <v>theater</v>
      </c>
      <c r="R3520" s="3" t="str">
        <f t="shared" si="278"/>
        <v>plays</v>
      </c>
      <c r="S3520" s="24">
        <f t="shared" si="279"/>
        <v>41893.783553240741</v>
      </c>
    </row>
    <row r="3521" spans="1:19" ht="93.6" x14ac:dyDescent="0.4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26">
        <f t="shared" si="276"/>
        <v>101.35000000000001</v>
      </c>
      <c r="O3521" s="3">
        <f t="shared" si="280"/>
        <v>72.392857142857139</v>
      </c>
      <c r="P3521" s="3" t="s">
        <v>8271</v>
      </c>
      <c r="Q3521" s="3" t="str">
        <f t="shared" si="277"/>
        <v>theater</v>
      </c>
      <c r="R3521" s="3" t="str">
        <f t="shared" si="278"/>
        <v>plays</v>
      </c>
      <c r="S3521" s="24">
        <f t="shared" si="279"/>
        <v>42037.598958333328</v>
      </c>
    </row>
    <row r="3522" spans="1:19" ht="93.6" x14ac:dyDescent="0.4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26">
        <f t="shared" ref="N3522:N3585" si="281">E3522/D3522*100</f>
        <v>100.75</v>
      </c>
      <c r="O3522" s="3">
        <f t="shared" si="280"/>
        <v>95.952380952380949</v>
      </c>
      <c r="P3522" s="3" t="s">
        <v>8271</v>
      </c>
      <c r="Q3522" s="3" t="str">
        <f t="shared" si="277"/>
        <v>theater</v>
      </c>
      <c r="R3522" s="3" t="str">
        <f t="shared" si="278"/>
        <v>plays</v>
      </c>
      <c r="S3522" s="24">
        <f t="shared" si="279"/>
        <v>42227.824212962965</v>
      </c>
    </row>
    <row r="3523" spans="1:19" ht="140.4" x14ac:dyDescent="0.4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26">
        <f t="shared" si="281"/>
        <v>169.42857142857144</v>
      </c>
      <c r="O3523" s="3">
        <f t="shared" si="280"/>
        <v>45.615384615384613</v>
      </c>
      <c r="P3523" s="3" t="s">
        <v>8271</v>
      </c>
      <c r="Q3523" s="3" t="str">
        <f t="shared" ref="Q3523:Q3586" si="282">LEFT(P:P,SEARCH("/",P:P,1)-1)</f>
        <v>theater</v>
      </c>
      <c r="R3523" s="3" t="str">
        <f t="shared" ref="R3523:R3586" si="283">RIGHT(P:P, LEN(P:P) - FIND("/", P:P))</f>
        <v>plays</v>
      </c>
      <c r="S3523" s="24">
        <f t="shared" ref="S3523:S3586" si="284">(J3523/86400) +25569</f>
        <v>41881.361342592594</v>
      </c>
    </row>
    <row r="3524" spans="1:19" ht="117" x14ac:dyDescent="0.4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26">
        <f t="shared" si="281"/>
        <v>100</v>
      </c>
      <c r="O3524" s="3">
        <f t="shared" si="280"/>
        <v>41.029411764705884</v>
      </c>
      <c r="P3524" s="3" t="s">
        <v>8271</v>
      </c>
      <c r="Q3524" s="3" t="str">
        <f t="shared" si="282"/>
        <v>theater</v>
      </c>
      <c r="R3524" s="3" t="str">
        <f t="shared" si="283"/>
        <v>plays</v>
      </c>
      <c r="S3524" s="24">
        <f t="shared" si="284"/>
        <v>42234.789884259255</v>
      </c>
    </row>
    <row r="3525" spans="1:19" ht="140.4" x14ac:dyDescent="0.4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26">
        <f t="shared" si="281"/>
        <v>113.65</v>
      </c>
      <c r="O3525" s="3">
        <f t="shared" si="280"/>
        <v>56.825000000000003</v>
      </c>
      <c r="P3525" s="3" t="s">
        <v>8271</v>
      </c>
      <c r="Q3525" s="3" t="str">
        <f t="shared" si="282"/>
        <v>theater</v>
      </c>
      <c r="R3525" s="3" t="str">
        <f t="shared" si="283"/>
        <v>plays</v>
      </c>
      <c r="S3525" s="24">
        <f t="shared" si="284"/>
        <v>42581.397546296299</v>
      </c>
    </row>
    <row r="3526" spans="1:19" ht="140.4" x14ac:dyDescent="0.4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26">
        <f t="shared" si="281"/>
        <v>101.56</v>
      </c>
      <c r="O3526" s="3">
        <f t="shared" si="280"/>
        <v>137.24324324324326</v>
      </c>
      <c r="P3526" s="3" t="s">
        <v>8271</v>
      </c>
      <c r="Q3526" s="3" t="str">
        <f t="shared" si="282"/>
        <v>theater</v>
      </c>
      <c r="R3526" s="3" t="str">
        <f t="shared" si="283"/>
        <v>plays</v>
      </c>
      <c r="S3526" s="24">
        <f t="shared" si="284"/>
        <v>41880.76357638889</v>
      </c>
    </row>
    <row r="3527" spans="1:19" ht="117" x14ac:dyDescent="0.4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26">
        <f t="shared" si="281"/>
        <v>106</v>
      </c>
      <c r="O3527" s="3">
        <f t="shared" si="280"/>
        <v>75.714285714285708</v>
      </c>
      <c r="P3527" s="3" t="s">
        <v>8271</v>
      </c>
      <c r="Q3527" s="3" t="str">
        <f t="shared" si="282"/>
        <v>theater</v>
      </c>
      <c r="R3527" s="3" t="str">
        <f t="shared" si="283"/>
        <v>plays</v>
      </c>
      <c r="S3527" s="24">
        <f t="shared" si="284"/>
        <v>42214.6956712963</v>
      </c>
    </row>
    <row r="3528" spans="1:19" ht="117" x14ac:dyDescent="0.4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26">
        <f t="shared" si="281"/>
        <v>102</v>
      </c>
      <c r="O3528" s="3">
        <f t="shared" si="280"/>
        <v>99</v>
      </c>
      <c r="P3528" s="3" t="s">
        <v>8271</v>
      </c>
      <c r="Q3528" s="3" t="str">
        <f t="shared" si="282"/>
        <v>theater</v>
      </c>
      <c r="R3528" s="3" t="str">
        <f t="shared" si="283"/>
        <v>plays</v>
      </c>
      <c r="S3528" s="24">
        <f t="shared" si="284"/>
        <v>42460.335312499999</v>
      </c>
    </row>
    <row r="3529" spans="1:19" ht="140.4" x14ac:dyDescent="0.4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26">
        <f t="shared" si="281"/>
        <v>116.91666666666667</v>
      </c>
      <c r="O3529" s="3">
        <f t="shared" si="280"/>
        <v>81.569767441860463</v>
      </c>
      <c r="P3529" s="3" t="s">
        <v>8271</v>
      </c>
      <c r="Q3529" s="3" t="str">
        <f t="shared" si="282"/>
        <v>theater</v>
      </c>
      <c r="R3529" s="3" t="str">
        <f t="shared" si="283"/>
        <v>plays</v>
      </c>
      <c r="S3529" s="24">
        <f t="shared" si="284"/>
        <v>42167.023206018523</v>
      </c>
    </row>
    <row r="3530" spans="1:19" ht="117" x14ac:dyDescent="0.4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26">
        <f t="shared" si="281"/>
        <v>101.15151515151514</v>
      </c>
      <c r="O3530" s="3">
        <f t="shared" ref="O3530:O3593" si="285">E3530/L3530</f>
        <v>45.108108108108105</v>
      </c>
      <c r="P3530" s="3" t="s">
        <v>8271</v>
      </c>
      <c r="Q3530" s="3" t="str">
        <f t="shared" si="282"/>
        <v>theater</v>
      </c>
      <c r="R3530" s="3" t="str">
        <f t="shared" si="283"/>
        <v>plays</v>
      </c>
      <c r="S3530" s="24">
        <f t="shared" si="284"/>
        <v>42733.50136574074</v>
      </c>
    </row>
    <row r="3531" spans="1:19" ht="140.4" x14ac:dyDescent="0.4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26">
        <f t="shared" si="281"/>
        <v>132</v>
      </c>
      <c r="O3531" s="3">
        <f t="shared" si="285"/>
        <v>36.666666666666664</v>
      </c>
      <c r="P3531" s="3" t="s">
        <v>8271</v>
      </c>
      <c r="Q3531" s="3" t="str">
        <f t="shared" si="282"/>
        <v>theater</v>
      </c>
      <c r="R3531" s="3" t="str">
        <f t="shared" si="283"/>
        <v>plays</v>
      </c>
      <c r="S3531" s="24">
        <f t="shared" si="284"/>
        <v>42177.761782407411</v>
      </c>
    </row>
    <row r="3532" spans="1:19" ht="117" x14ac:dyDescent="0.4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26">
        <f t="shared" si="281"/>
        <v>100</v>
      </c>
      <c r="O3532" s="3">
        <f t="shared" si="285"/>
        <v>125</v>
      </c>
      <c r="P3532" s="3" t="s">
        <v>8271</v>
      </c>
      <c r="Q3532" s="3" t="str">
        <f t="shared" si="282"/>
        <v>theater</v>
      </c>
      <c r="R3532" s="3" t="str">
        <f t="shared" si="283"/>
        <v>plays</v>
      </c>
      <c r="S3532" s="24">
        <f t="shared" si="284"/>
        <v>42442.623344907406</v>
      </c>
    </row>
    <row r="3533" spans="1:19" ht="46.8" x14ac:dyDescent="0.4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26">
        <f t="shared" si="281"/>
        <v>128</v>
      </c>
      <c r="O3533" s="3">
        <f t="shared" si="285"/>
        <v>49.230769230769234</v>
      </c>
      <c r="P3533" s="3" t="s">
        <v>8271</v>
      </c>
      <c r="Q3533" s="3" t="str">
        <f t="shared" si="282"/>
        <v>theater</v>
      </c>
      <c r="R3533" s="3" t="str">
        <f t="shared" si="283"/>
        <v>plays</v>
      </c>
      <c r="S3533" s="24">
        <f t="shared" si="284"/>
        <v>42521.654328703706</v>
      </c>
    </row>
    <row r="3534" spans="1:19" ht="140.4" x14ac:dyDescent="0.4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26">
        <f t="shared" si="281"/>
        <v>118.95833333333334</v>
      </c>
      <c r="O3534" s="3">
        <f t="shared" si="285"/>
        <v>42.296296296296298</v>
      </c>
      <c r="P3534" s="3" t="s">
        <v>8271</v>
      </c>
      <c r="Q3534" s="3" t="str">
        <f t="shared" si="282"/>
        <v>theater</v>
      </c>
      <c r="R3534" s="3" t="str">
        <f t="shared" si="283"/>
        <v>plays</v>
      </c>
      <c r="S3534" s="24">
        <f t="shared" si="284"/>
        <v>41884.599849537037</v>
      </c>
    </row>
    <row r="3535" spans="1:19" ht="117" x14ac:dyDescent="0.4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26">
        <f t="shared" si="281"/>
        <v>126.2</v>
      </c>
      <c r="O3535" s="3">
        <f t="shared" si="285"/>
        <v>78.875</v>
      </c>
      <c r="P3535" s="3" t="s">
        <v>8271</v>
      </c>
      <c r="Q3535" s="3" t="str">
        <f t="shared" si="282"/>
        <v>theater</v>
      </c>
      <c r="R3535" s="3" t="str">
        <f t="shared" si="283"/>
        <v>plays</v>
      </c>
      <c r="S3535" s="24">
        <f t="shared" si="284"/>
        <v>42289.761192129634</v>
      </c>
    </row>
    <row r="3536" spans="1:19" ht="93.6" x14ac:dyDescent="0.4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26">
        <f t="shared" si="281"/>
        <v>156.20000000000002</v>
      </c>
      <c r="O3536" s="3">
        <f t="shared" si="285"/>
        <v>38.284313725490193</v>
      </c>
      <c r="P3536" s="3" t="s">
        <v>8271</v>
      </c>
      <c r="Q3536" s="3" t="str">
        <f t="shared" si="282"/>
        <v>theater</v>
      </c>
      <c r="R3536" s="3" t="str">
        <f t="shared" si="283"/>
        <v>plays</v>
      </c>
      <c r="S3536" s="24">
        <f t="shared" si="284"/>
        <v>42243.6252662037</v>
      </c>
    </row>
    <row r="3537" spans="1:19" ht="117" x14ac:dyDescent="0.4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26">
        <f t="shared" si="281"/>
        <v>103.15</v>
      </c>
      <c r="O3537" s="3">
        <f t="shared" si="285"/>
        <v>44.847826086956523</v>
      </c>
      <c r="P3537" s="3" t="s">
        <v>8271</v>
      </c>
      <c r="Q3537" s="3" t="str">
        <f t="shared" si="282"/>
        <v>theater</v>
      </c>
      <c r="R3537" s="3" t="str">
        <f t="shared" si="283"/>
        <v>plays</v>
      </c>
      <c r="S3537" s="24">
        <f t="shared" si="284"/>
        <v>42248.640162037038</v>
      </c>
    </row>
    <row r="3538" spans="1:19" ht="117" x14ac:dyDescent="0.4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26">
        <f t="shared" si="281"/>
        <v>153.33333333333334</v>
      </c>
      <c r="O3538" s="3">
        <f t="shared" si="285"/>
        <v>13.529411764705882</v>
      </c>
      <c r="P3538" s="3" t="s">
        <v>8271</v>
      </c>
      <c r="Q3538" s="3" t="str">
        <f t="shared" si="282"/>
        <v>theater</v>
      </c>
      <c r="R3538" s="3" t="str">
        <f t="shared" si="283"/>
        <v>plays</v>
      </c>
      <c r="S3538" s="24">
        <f t="shared" si="284"/>
        <v>42328.727141203708</v>
      </c>
    </row>
    <row r="3539" spans="1:19" ht="140.4" x14ac:dyDescent="0.4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26">
        <f t="shared" si="281"/>
        <v>180.44444444444446</v>
      </c>
      <c r="O3539" s="3">
        <f t="shared" si="285"/>
        <v>43.5</v>
      </c>
      <c r="P3539" s="3" t="s">
        <v>8271</v>
      </c>
      <c r="Q3539" s="3" t="str">
        <f t="shared" si="282"/>
        <v>theater</v>
      </c>
      <c r="R3539" s="3" t="str">
        <f t="shared" si="283"/>
        <v>plays</v>
      </c>
      <c r="S3539" s="24">
        <f t="shared" si="284"/>
        <v>41923.354351851856</v>
      </c>
    </row>
    <row r="3540" spans="1:19" ht="140.4" x14ac:dyDescent="0.4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26">
        <f t="shared" si="281"/>
        <v>128.44999999999999</v>
      </c>
      <c r="O3540" s="3">
        <f t="shared" si="285"/>
        <v>30.951807228915662</v>
      </c>
      <c r="P3540" s="3" t="s">
        <v>8271</v>
      </c>
      <c r="Q3540" s="3" t="str">
        <f t="shared" si="282"/>
        <v>theater</v>
      </c>
      <c r="R3540" s="3" t="str">
        <f t="shared" si="283"/>
        <v>plays</v>
      </c>
      <c r="S3540" s="24">
        <f t="shared" si="284"/>
        <v>42571.420601851853</v>
      </c>
    </row>
    <row r="3541" spans="1:19" ht="117" x14ac:dyDescent="0.4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26">
        <f t="shared" si="281"/>
        <v>119.66666666666667</v>
      </c>
      <c r="O3541" s="3">
        <f t="shared" si="285"/>
        <v>55.230769230769234</v>
      </c>
      <c r="P3541" s="3" t="s">
        <v>8271</v>
      </c>
      <c r="Q3541" s="3" t="str">
        <f t="shared" si="282"/>
        <v>theater</v>
      </c>
      <c r="R3541" s="3" t="str">
        <f t="shared" si="283"/>
        <v>plays</v>
      </c>
      <c r="S3541" s="24">
        <f t="shared" si="284"/>
        <v>42600.756041666667</v>
      </c>
    </row>
    <row r="3542" spans="1:19" ht="140.4" x14ac:dyDescent="0.4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26">
        <f t="shared" si="281"/>
        <v>123</v>
      </c>
      <c r="O3542" s="3">
        <f t="shared" si="285"/>
        <v>46.125</v>
      </c>
      <c r="P3542" s="3" t="s">
        <v>8271</v>
      </c>
      <c r="Q3542" s="3" t="str">
        <f t="shared" si="282"/>
        <v>theater</v>
      </c>
      <c r="R3542" s="3" t="str">
        <f t="shared" si="283"/>
        <v>plays</v>
      </c>
      <c r="S3542" s="24">
        <f t="shared" si="284"/>
        <v>42517.003368055557</v>
      </c>
    </row>
    <row r="3543" spans="1:19" ht="117" x14ac:dyDescent="0.4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26">
        <f t="shared" si="281"/>
        <v>105</v>
      </c>
      <c r="O3543" s="3">
        <f t="shared" si="285"/>
        <v>39.375</v>
      </c>
      <c r="P3543" s="3" t="s">
        <v>8271</v>
      </c>
      <c r="Q3543" s="3" t="str">
        <f t="shared" si="282"/>
        <v>theater</v>
      </c>
      <c r="R3543" s="3" t="str">
        <f t="shared" si="283"/>
        <v>plays</v>
      </c>
      <c r="S3543" s="24">
        <f t="shared" si="284"/>
        <v>42222.730034722219</v>
      </c>
    </row>
    <row r="3544" spans="1:19" ht="140.4" x14ac:dyDescent="0.4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26">
        <f t="shared" si="281"/>
        <v>102.23636363636363</v>
      </c>
      <c r="O3544" s="3">
        <f t="shared" si="285"/>
        <v>66.152941176470591</v>
      </c>
      <c r="P3544" s="3" t="s">
        <v>8271</v>
      </c>
      <c r="Q3544" s="3" t="str">
        <f t="shared" si="282"/>
        <v>theater</v>
      </c>
      <c r="R3544" s="3" t="str">
        <f t="shared" si="283"/>
        <v>plays</v>
      </c>
      <c r="S3544" s="24">
        <f t="shared" si="284"/>
        <v>41829.599791666667</v>
      </c>
    </row>
    <row r="3545" spans="1:19" ht="93.6" x14ac:dyDescent="0.4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26">
        <f t="shared" si="281"/>
        <v>104.66666666666666</v>
      </c>
      <c r="O3545" s="3">
        <f t="shared" si="285"/>
        <v>54.137931034482762</v>
      </c>
      <c r="P3545" s="3" t="s">
        <v>8271</v>
      </c>
      <c r="Q3545" s="3" t="str">
        <f t="shared" si="282"/>
        <v>theater</v>
      </c>
      <c r="R3545" s="3" t="str">
        <f t="shared" si="283"/>
        <v>plays</v>
      </c>
      <c r="S3545" s="24">
        <f t="shared" si="284"/>
        <v>42150.755312499998</v>
      </c>
    </row>
    <row r="3546" spans="1:19" ht="93.6" x14ac:dyDescent="0.4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26">
        <f t="shared" si="281"/>
        <v>100</v>
      </c>
      <c r="O3546" s="3">
        <f t="shared" si="285"/>
        <v>104.16666666666667</v>
      </c>
      <c r="P3546" s="3" t="s">
        <v>8271</v>
      </c>
      <c r="Q3546" s="3" t="str">
        <f t="shared" si="282"/>
        <v>theater</v>
      </c>
      <c r="R3546" s="3" t="str">
        <f t="shared" si="283"/>
        <v>plays</v>
      </c>
      <c r="S3546" s="24">
        <f t="shared" si="284"/>
        <v>42040.831678240742</v>
      </c>
    </row>
    <row r="3547" spans="1:19" ht="140.4" x14ac:dyDescent="0.4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26">
        <f t="shared" si="281"/>
        <v>100.4</v>
      </c>
      <c r="O3547" s="3">
        <f t="shared" si="285"/>
        <v>31.375</v>
      </c>
      <c r="P3547" s="3" t="s">
        <v>8271</v>
      </c>
      <c r="Q3547" s="3" t="str">
        <f t="shared" si="282"/>
        <v>theater</v>
      </c>
      <c r="R3547" s="3" t="str">
        <f t="shared" si="283"/>
        <v>plays</v>
      </c>
      <c r="S3547" s="24">
        <f t="shared" si="284"/>
        <v>42075.807395833333</v>
      </c>
    </row>
    <row r="3548" spans="1:19" ht="140.4" x14ac:dyDescent="0.4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26">
        <f t="shared" si="281"/>
        <v>102.27272727272727</v>
      </c>
      <c r="O3548" s="3">
        <f t="shared" si="285"/>
        <v>59.210526315789473</v>
      </c>
      <c r="P3548" s="3" t="s">
        <v>8271</v>
      </c>
      <c r="Q3548" s="3" t="str">
        <f t="shared" si="282"/>
        <v>theater</v>
      </c>
      <c r="R3548" s="3" t="str">
        <f t="shared" si="283"/>
        <v>plays</v>
      </c>
      <c r="S3548" s="24">
        <f t="shared" si="284"/>
        <v>42073.660694444443</v>
      </c>
    </row>
    <row r="3549" spans="1:19" ht="117" x14ac:dyDescent="0.4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26">
        <f t="shared" si="281"/>
        <v>114.40928571428573</v>
      </c>
      <c r="O3549" s="3">
        <f t="shared" si="285"/>
        <v>119.17633928571429</v>
      </c>
      <c r="P3549" s="3" t="s">
        <v>8271</v>
      </c>
      <c r="Q3549" s="3" t="str">
        <f t="shared" si="282"/>
        <v>theater</v>
      </c>
      <c r="R3549" s="3" t="str">
        <f t="shared" si="283"/>
        <v>plays</v>
      </c>
      <c r="S3549" s="24">
        <f t="shared" si="284"/>
        <v>42480.078715277778</v>
      </c>
    </row>
    <row r="3550" spans="1:19" ht="117" x14ac:dyDescent="0.4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26">
        <f t="shared" si="281"/>
        <v>101.9047619047619</v>
      </c>
      <c r="O3550" s="3">
        <f t="shared" si="285"/>
        <v>164.61538461538461</v>
      </c>
      <c r="P3550" s="3" t="s">
        <v>8271</v>
      </c>
      <c r="Q3550" s="3" t="str">
        <f t="shared" si="282"/>
        <v>theater</v>
      </c>
      <c r="R3550" s="3" t="str">
        <f t="shared" si="283"/>
        <v>plays</v>
      </c>
      <c r="S3550" s="24">
        <f t="shared" si="284"/>
        <v>42411.942291666666</v>
      </c>
    </row>
    <row r="3551" spans="1:19" ht="117" x14ac:dyDescent="0.4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26">
        <f t="shared" si="281"/>
        <v>102</v>
      </c>
      <c r="O3551" s="3">
        <f t="shared" si="285"/>
        <v>24.285714285714285</v>
      </c>
      <c r="P3551" s="3" t="s">
        <v>8271</v>
      </c>
      <c r="Q3551" s="3" t="str">
        <f t="shared" si="282"/>
        <v>theater</v>
      </c>
      <c r="R3551" s="3" t="str">
        <f t="shared" si="283"/>
        <v>plays</v>
      </c>
      <c r="S3551" s="24">
        <f t="shared" si="284"/>
        <v>42223.394363425927</v>
      </c>
    </row>
    <row r="3552" spans="1:19" ht="140.4" x14ac:dyDescent="0.4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26">
        <f t="shared" si="281"/>
        <v>104.80000000000001</v>
      </c>
      <c r="O3552" s="3">
        <f t="shared" si="285"/>
        <v>40.9375</v>
      </c>
      <c r="P3552" s="3" t="s">
        <v>8271</v>
      </c>
      <c r="Q3552" s="3" t="str">
        <f t="shared" si="282"/>
        <v>theater</v>
      </c>
      <c r="R3552" s="3" t="str">
        <f t="shared" si="283"/>
        <v>plays</v>
      </c>
      <c r="S3552" s="24">
        <f t="shared" si="284"/>
        <v>42462.893495370372</v>
      </c>
    </row>
    <row r="3553" spans="1:19" ht="140.4" x14ac:dyDescent="0.4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26">
        <f t="shared" si="281"/>
        <v>101.83333333333333</v>
      </c>
      <c r="O3553" s="3">
        <f t="shared" si="285"/>
        <v>61.1</v>
      </c>
      <c r="P3553" s="3" t="s">
        <v>8271</v>
      </c>
      <c r="Q3553" s="3" t="str">
        <f t="shared" si="282"/>
        <v>theater</v>
      </c>
      <c r="R3553" s="3" t="str">
        <f t="shared" si="283"/>
        <v>plays</v>
      </c>
      <c r="S3553" s="24">
        <f t="shared" si="284"/>
        <v>41753.515856481477</v>
      </c>
    </row>
    <row r="3554" spans="1:19" ht="140.4" x14ac:dyDescent="0.4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26">
        <f t="shared" si="281"/>
        <v>100</v>
      </c>
      <c r="O3554" s="3">
        <f t="shared" si="285"/>
        <v>38.65</v>
      </c>
      <c r="P3554" s="3" t="s">
        <v>8271</v>
      </c>
      <c r="Q3554" s="3" t="str">
        <f t="shared" si="282"/>
        <v>theater</v>
      </c>
      <c r="R3554" s="3" t="str">
        <f t="shared" si="283"/>
        <v>plays</v>
      </c>
      <c r="S3554" s="24">
        <f t="shared" si="284"/>
        <v>41788.587083333332</v>
      </c>
    </row>
    <row r="3555" spans="1:19" ht="117" x14ac:dyDescent="0.4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26">
        <f t="shared" si="281"/>
        <v>106.27272727272728</v>
      </c>
      <c r="O3555" s="3">
        <f t="shared" si="285"/>
        <v>56.20192307692308</v>
      </c>
      <c r="P3555" s="3" t="s">
        <v>8271</v>
      </c>
      <c r="Q3555" s="3" t="str">
        <f t="shared" si="282"/>
        <v>theater</v>
      </c>
      <c r="R3555" s="3" t="str">
        <f t="shared" si="283"/>
        <v>plays</v>
      </c>
      <c r="S3555" s="24">
        <f t="shared" si="284"/>
        <v>42196.028703703705</v>
      </c>
    </row>
    <row r="3556" spans="1:19" ht="117" x14ac:dyDescent="0.4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26">
        <f t="shared" si="281"/>
        <v>113.42219999999999</v>
      </c>
      <c r="O3556" s="3">
        <f t="shared" si="285"/>
        <v>107.00207547169811</v>
      </c>
      <c r="P3556" s="3" t="s">
        <v>8271</v>
      </c>
      <c r="Q3556" s="3" t="str">
        <f t="shared" si="282"/>
        <v>theater</v>
      </c>
      <c r="R3556" s="3" t="str">
        <f t="shared" si="283"/>
        <v>plays</v>
      </c>
      <c r="S3556" s="24">
        <f t="shared" si="284"/>
        <v>42016.050451388888</v>
      </c>
    </row>
    <row r="3557" spans="1:19" ht="140.4" x14ac:dyDescent="0.4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26">
        <f t="shared" si="281"/>
        <v>100</v>
      </c>
      <c r="O3557" s="3">
        <f t="shared" si="285"/>
        <v>171.42857142857142</v>
      </c>
      <c r="P3557" s="3" t="s">
        <v>8271</v>
      </c>
      <c r="Q3557" s="3" t="str">
        <f t="shared" si="282"/>
        <v>theater</v>
      </c>
      <c r="R3557" s="3" t="str">
        <f t="shared" si="283"/>
        <v>plays</v>
      </c>
      <c r="S3557" s="24">
        <f t="shared" si="284"/>
        <v>42661.442060185189</v>
      </c>
    </row>
    <row r="3558" spans="1:19" ht="117" x14ac:dyDescent="0.4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26">
        <f t="shared" si="281"/>
        <v>100.45454545454547</v>
      </c>
      <c r="O3558" s="3">
        <f t="shared" si="285"/>
        <v>110.5</v>
      </c>
      <c r="P3558" s="3" t="s">
        <v>8271</v>
      </c>
      <c r="Q3558" s="3" t="str">
        <f t="shared" si="282"/>
        <v>theater</v>
      </c>
      <c r="R3558" s="3" t="str">
        <f t="shared" si="283"/>
        <v>plays</v>
      </c>
      <c r="S3558" s="24">
        <f t="shared" si="284"/>
        <v>41808.649583333332</v>
      </c>
    </row>
    <row r="3559" spans="1:19" ht="140.4" x14ac:dyDescent="0.4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26">
        <f t="shared" si="281"/>
        <v>100.03599999999999</v>
      </c>
      <c r="O3559" s="3">
        <f t="shared" si="285"/>
        <v>179.27598566308242</v>
      </c>
      <c r="P3559" s="3" t="s">
        <v>8271</v>
      </c>
      <c r="Q3559" s="3" t="str">
        <f t="shared" si="282"/>
        <v>theater</v>
      </c>
      <c r="R3559" s="3" t="str">
        <f t="shared" si="283"/>
        <v>plays</v>
      </c>
      <c r="S3559" s="24">
        <f t="shared" si="284"/>
        <v>41730.276747685188</v>
      </c>
    </row>
    <row r="3560" spans="1:19" ht="117" x14ac:dyDescent="0.4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26">
        <f t="shared" si="281"/>
        <v>144</v>
      </c>
      <c r="O3560" s="3">
        <f t="shared" si="285"/>
        <v>22.90909090909091</v>
      </c>
      <c r="P3560" s="3" t="s">
        <v>8271</v>
      </c>
      <c r="Q3560" s="3" t="str">
        <f t="shared" si="282"/>
        <v>theater</v>
      </c>
      <c r="R3560" s="3" t="str">
        <f t="shared" si="283"/>
        <v>plays</v>
      </c>
      <c r="S3560" s="24">
        <f t="shared" si="284"/>
        <v>42139.816840277781</v>
      </c>
    </row>
    <row r="3561" spans="1:19" ht="140.4" x14ac:dyDescent="0.4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26">
        <f t="shared" si="281"/>
        <v>103.49999999999999</v>
      </c>
      <c r="O3561" s="3">
        <f t="shared" si="285"/>
        <v>43.125</v>
      </c>
      <c r="P3561" s="3" t="s">
        <v>8271</v>
      </c>
      <c r="Q3561" s="3" t="str">
        <f t="shared" si="282"/>
        <v>theater</v>
      </c>
      <c r="R3561" s="3" t="str">
        <f t="shared" si="283"/>
        <v>plays</v>
      </c>
      <c r="S3561" s="24">
        <f t="shared" si="284"/>
        <v>42194.096157407403</v>
      </c>
    </row>
    <row r="3562" spans="1:19" ht="140.4" x14ac:dyDescent="0.4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26">
        <f t="shared" si="281"/>
        <v>108.43750000000001</v>
      </c>
      <c r="O3562" s="3">
        <f t="shared" si="285"/>
        <v>46.891891891891895</v>
      </c>
      <c r="P3562" s="3" t="s">
        <v>8271</v>
      </c>
      <c r="Q3562" s="3" t="str">
        <f t="shared" si="282"/>
        <v>theater</v>
      </c>
      <c r="R3562" s="3" t="str">
        <f t="shared" si="283"/>
        <v>plays</v>
      </c>
      <c r="S3562" s="24">
        <f t="shared" si="284"/>
        <v>42115.889652777776</v>
      </c>
    </row>
    <row r="3563" spans="1:19" ht="187.2" x14ac:dyDescent="0.4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26">
        <f t="shared" si="281"/>
        <v>102.4</v>
      </c>
      <c r="O3563" s="3">
        <f t="shared" si="285"/>
        <v>47.407407407407405</v>
      </c>
      <c r="P3563" s="3" t="s">
        <v>8271</v>
      </c>
      <c r="Q3563" s="3" t="str">
        <f t="shared" si="282"/>
        <v>theater</v>
      </c>
      <c r="R3563" s="3" t="str">
        <f t="shared" si="283"/>
        <v>plays</v>
      </c>
      <c r="S3563" s="24">
        <f t="shared" si="284"/>
        <v>42203.680300925931</v>
      </c>
    </row>
    <row r="3564" spans="1:19" ht="140.4" x14ac:dyDescent="0.4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26">
        <f t="shared" si="281"/>
        <v>148.88888888888889</v>
      </c>
      <c r="O3564" s="3">
        <f t="shared" si="285"/>
        <v>15.129032258064516</v>
      </c>
      <c r="P3564" s="3" t="s">
        <v>8271</v>
      </c>
      <c r="Q3564" s="3" t="str">
        <f t="shared" si="282"/>
        <v>theater</v>
      </c>
      <c r="R3564" s="3" t="str">
        <f t="shared" si="283"/>
        <v>plays</v>
      </c>
      <c r="S3564" s="24">
        <f t="shared" si="284"/>
        <v>42433.761886574073</v>
      </c>
    </row>
    <row r="3565" spans="1:19" ht="117" x14ac:dyDescent="0.4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26">
        <f t="shared" si="281"/>
        <v>105.49000000000002</v>
      </c>
      <c r="O3565" s="3">
        <f t="shared" si="285"/>
        <v>21.098000000000003</v>
      </c>
      <c r="P3565" s="3" t="s">
        <v>8271</v>
      </c>
      <c r="Q3565" s="3" t="str">
        <f t="shared" si="282"/>
        <v>theater</v>
      </c>
      <c r="R3565" s="3" t="str">
        <f t="shared" si="283"/>
        <v>plays</v>
      </c>
      <c r="S3565" s="24">
        <f t="shared" si="284"/>
        <v>42555.671944444446</v>
      </c>
    </row>
    <row r="3566" spans="1:19" ht="93.6" x14ac:dyDescent="0.4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26">
        <f t="shared" si="281"/>
        <v>100.49999999999999</v>
      </c>
      <c r="O3566" s="3">
        <f t="shared" si="285"/>
        <v>59.117647058823529</v>
      </c>
      <c r="P3566" s="3" t="s">
        <v>8271</v>
      </c>
      <c r="Q3566" s="3" t="str">
        <f t="shared" si="282"/>
        <v>theater</v>
      </c>
      <c r="R3566" s="3" t="str">
        <f t="shared" si="283"/>
        <v>plays</v>
      </c>
      <c r="S3566" s="24">
        <f t="shared" si="284"/>
        <v>42236.623252314814</v>
      </c>
    </row>
    <row r="3567" spans="1:19" ht="140.4" x14ac:dyDescent="0.4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26">
        <f t="shared" si="281"/>
        <v>130.55555555555557</v>
      </c>
      <c r="O3567" s="3">
        <f t="shared" si="285"/>
        <v>97.916666666666671</v>
      </c>
      <c r="P3567" s="3" t="s">
        <v>8271</v>
      </c>
      <c r="Q3567" s="3" t="str">
        <f t="shared" si="282"/>
        <v>theater</v>
      </c>
      <c r="R3567" s="3" t="str">
        <f t="shared" si="283"/>
        <v>plays</v>
      </c>
      <c r="S3567" s="24">
        <f t="shared" si="284"/>
        <v>41974.743148148147</v>
      </c>
    </row>
    <row r="3568" spans="1:19" ht="117" x14ac:dyDescent="0.4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26">
        <f t="shared" si="281"/>
        <v>104.75000000000001</v>
      </c>
      <c r="O3568" s="3">
        <f t="shared" si="285"/>
        <v>55.131578947368418</v>
      </c>
      <c r="P3568" s="3" t="s">
        <v>8271</v>
      </c>
      <c r="Q3568" s="3" t="str">
        <f t="shared" si="282"/>
        <v>theater</v>
      </c>
      <c r="R3568" s="3" t="str">
        <f t="shared" si="283"/>
        <v>plays</v>
      </c>
      <c r="S3568" s="24">
        <f t="shared" si="284"/>
        <v>41997.507905092592</v>
      </c>
    </row>
    <row r="3569" spans="1:19" ht="117" x14ac:dyDescent="0.4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26">
        <f t="shared" si="281"/>
        <v>108.80000000000001</v>
      </c>
      <c r="O3569" s="3">
        <f t="shared" si="285"/>
        <v>26.536585365853657</v>
      </c>
      <c r="P3569" s="3" t="s">
        <v>8271</v>
      </c>
      <c r="Q3569" s="3" t="str">
        <f t="shared" si="282"/>
        <v>theater</v>
      </c>
      <c r="R3569" s="3" t="str">
        <f t="shared" si="283"/>
        <v>plays</v>
      </c>
      <c r="S3569" s="24">
        <f t="shared" si="284"/>
        <v>42135.810694444444</v>
      </c>
    </row>
    <row r="3570" spans="1:19" ht="117" x14ac:dyDescent="0.4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26">
        <f t="shared" si="281"/>
        <v>111.00000000000001</v>
      </c>
      <c r="O3570" s="3">
        <f t="shared" si="285"/>
        <v>58.421052631578945</v>
      </c>
      <c r="P3570" s="3" t="s">
        <v>8271</v>
      </c>
      <c r="Q3570" s="3" t="str">
        <f t="shared" si="282"/>
        <v>theater</v>
      </c>
      <c r="R3570" s="3" t="str">
        <f t="shared" si="283"/>
        <v>plays</v>
      </c>
      <c r="S3570" s="24">
        <f t="shared" si="284"/>
        <v>41869.740671296298</v>
      </c>
    </row>
    <row r="3571" spans="1:19" ht="140.4" x14ac:dyDescent="0.4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26">
        <f t="shared" si="281"/>
        <v>100.47999999999999</v>
      </c>
      <c r="O3571" s="3">
        <f t="shared" si="285"/>
        <v>122.53658536585365</v>
      </c>
      <c r="P3571" s="3" t="s">
        <v>8271</v>
      </c>
      <c r="Q3571" s="3" t="str">
        <f t="shared" si="282"/>
        <v>theater</v>
      </c>
      <c r="R3571" s="3" t="str">
        <f t="shared" si="283"/>
        <v>plays</v>
      </c>
      <c r="S3571" s="24">
        <f t="shared" si="284"/>
        <v>41982.688611111109</v>
      </c>
    </row>
    <row r="3572" spans="1:19" ht="93.6" x14ac:dyDescent="0.4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26">
        <f t="shared" si="281"/>
        <v>114.35</v>
      </c>
      <c r="O3572" s="3">
        <f t="shared" si="285"/>
        <v>87.961538461538467</v>
      </c>
      <c r="P3572" s="3" t="s">
        <v>8271</v>
      </c>
      <c r="Q3572" s="3" t="str">
        <f t="shared" si="282"/>
        <v>theater</v>
      </c>
      <c r="R3572" s="3" t="str">
        <f t="shared" si="283"/>
        <v>plays</v>
      </c>
      <c r="S3572" s="24">
        <f t="shared" si="284"/>
        <v>41976.331979166665</v>
      </c>
    </row>
    <row r="3573" spans="1:19" ht="117" x14ac:dyDescent="0.4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26">
        <f t="shared" si="281"/>
        <v>122.06666666666666</v>
      </c>
      <c r="O3573" s="3">
        <f t="shared" si="285"/>
        <v>73.239999999999995</v>
      </c>
      <c r="P3573" s="3" t="s">
        <v>8271</v>
      </c>
      <c r="Q3573" s="3" t="str">
        <f t="shared" si="282"/>
        <v>theater</v>
      </c>
      <c r="R3573" s="3" t="str">
        <f t="shared" si="283"/>
        <v>plays</v>
      </c>
      <c r="S3573" s="24">
        <f t="shared" si="284"/>
        <v>41912.858946759261</v>
      </c>
    </row>
    <row r="3574" spans="1:19" ht="93.6" x14ac:dyDescent="0.4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26">
        <f t="shared" si="281"/>
        <v>100</v>
      </c>
      <c r="O3574" s="3">
        <f t="shared" si="285"/>
        <v>55.555555555555557</v>
      </c>
      <c r="P3574" s="3" t="s">
        <v>8271</v>
      </c>
      <c r="Q3574" s="3" t="str">
        <f t="shared" si="282"/>
        <v>theater</v>
      </c>
      <c r="R3574" s="3" t="str">
        <f t="shared" si="283"/>
        <v>plays</v>
      </c>
      <c r="S3574" s="24">
        <f t="shared" si="284"/>
        <v>42146.570393518516</v>
      </c>
    </row>
    <row r="3575" spans="1:19" ht="93.6" x14ac:dyDescent="0.4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26">
        <f t="shared" si="281"/>
        <v>102.8</v>
      </c>
      <c r="O3575" s="3">
        <f t="shared" si="285"/>
        <v>39.53846153846154</v>
      </c>
      <c r="P3575" s="3" t="s">
        <v>8271</v>
      </c>
      <c r="Q3575" s="3" t="str">
        <f t="shared" si="282"/>
        <v>theater</v>
      </c>
      <c r="R3575" s="3" t="str">
        <f t="shared" si="283"/>
        <v>plays</v>
      </c>
      <c r="S3575" s="24">
        <f t="shared" si="284"/>
        <v>41921.375532407408</v>
      </c>
    </row>
    <row r="3576" spans="1:19" ht="117" x14ac:dyDescent="0.4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26">
        <f t="shared" si="281"/>
        <v>106.12068965517241</v>
      </c>
      <c r="O3576" s="3">
        <f t="shared" si="285"/>
        <v>136.77777777777777</v>
      </c>
      <c r="P3576" s="3" t="s">
        <v>8271</v>
      </c>
      <c r="Q3576" s="3" t="str">
        <f t="shared" si="282"/>
        <v>theater</v>
      </c>
      <c r="R3576" s="3" t="str">
        <f t="shared" si="283"/>
        <v>plays</v>
      </c>
      <c r="S3576" s="24">
        <f t="shared" si="284"/>
        <v>41926.942685185189</v>
      </c>
    </row>
    <row r="3577" spans="1:19" ht="117" x14ac:dyDescent="0.4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26">
        <f t="shared" si="281"/>
        <v>101.33000000000001</v>
      </c>
      <c r="O3577" s="3">
        <f t="shared" si="285"/>
        <v>99.343137254901961</v>
      </c>
      <c r="P3577" s="3" t="s">
        <v>8271</v>
      </c>
      <c r="Q3577" s="3" t="str">
        <f t="shared" si="282"/>
        <v>theater</v>
      </c>
      <c r="R3577" s="3" t="str">
        <f t="shared" si="283"/>
        <v>plays</v>
      </c>
      <c r="S3577" s="24">
        <f t="shared" si="284"/>
        <v>42561.783877314811</v>
      </c>
    </row>
    <row r="3578" spans="1:19" ht="117" x14ac:dyDescent="0.4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26">
        <f t="shared" si="281"/>
        <v>100</v>
      </c>
      <c r="O3578" s="3">
        <f t="shared" si="285"/>
        <v>20</v>
      </c>
      <c r="P3578" s="3" t="s">
        <v>8271</v>
      </c>
      <c r="Q3578" s="3" t="str">
        <f t="shared" si="282"/>
        <v>theater</v>
      </c>
      <c r="R3578" s="3" t="str">
        <f t="shared" si="283"/>
        <v>plays</v>
      </c>
      <c r="S3578" s="24">
        <f t="shared" si="284"/>
        <v>42649.54923611111</v>
      </c>
    </row>
    <row r="3579" spans="1:19" ht="117" x14ac:dyDescent="0.4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26">
        <f t="shared" si="281"/>
        <v>130</v>
      </c>
      <c r="O3579" s="3">
        <f t="shared" si="285"/>
        <v>28.888888888888889</v>
      </c>
      <c r="P3579" s="3" t="s">
        <v>8271</v>
      </c>
      <c r="Q3579" s="3" t="str">
        <f t="shared" si="282"/>
        <v>theater</v>
      </c>
      <c r="R3579" s="3" t="str">
        <f t="shared" si="283"/>
        <v>plays</v>
      </c>
      <c r="S3579" s="24">
        <f t="shared" si="284"/>
        <v>42093.786840277782</v>
      </c>
    </row>
    <row r="3580" spans="1:19" ht="117" x14ac:dyDescent="0.4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26">
        <f t="shared" si="281"/>
        <v>100.01333333333334</v>
      </c>
      <c r="O3580" s="3">
        <f t="shared" si="285"/>
        <v>40.545945945945945</v>
      </c>
      <c r="P3580" s="3" t="s">
        <v>8271</v>
      </c>
      <c r="Q3580" s="3" t="str">
        <f t="shared" si="282"/>
        <v>theater</v>
      </c>
      <c r="R3580" s="3" t="str">
        <f t="shared" si="283"/>
        <v>plays</v>
      </c>
      <c r="S3580" s="24">
        <f t="shared" si="284"/>
        <v>42460.733530092592</v>
      </c>
    </row>
    <row r="3581" spans="1:19" ht="140.4" x14ac:dyDescent="0.4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26">
        <f t="shared" si="281"/>
        <v>100</v>
      </c>
      <c r="O3581" s="3">
        <f t="shared" si="285"/>
        <v>35.714285714285715</v>
      </c>
      <c r="P3581" s="3" t="s">
        <v>8271</v>
      </c>
      <c r="Q3581" s="3" t="str">
        <f t="shared" si="282"/>
        <v>theater</v>
      </c>
      <c r="R3581" s="3" t="str">
        <f t="shared" si="283"/>
        <v>plays</v>
      </c>
      <c r="S3581" s="24">
        <f t="shared" si="284"/>
        <v>42430.762222222227</v>
      </c>
    </row>
    <row r="3582" spans="1:19" ht="117" x14ac:dyDescent="0.4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26">
        <f t="shared" si="281"/>
        <v>113.88888888888889</v>
      </c>
      <c r="O3582" s="3">
        <f t="shared" si="285"/>
        <v>37.962962962962962</v>
      </c>
      <c r="P3582" s="3" t="s">
        <v>8271</v>
      </c>
      <c r="Q3582" s="3" t="str">
        <f t="shared" si="282"/>
        <v>theater</v>
      </c>
      <c r="R3582" s="3" t="str">
        <f t="shared" si="283"/>
        <v>plays</v>
      </c>
      <c r="S3582" s="24">
        <f t="shared" si="284"/>
        <v>42026.176180555558</v>
      </c>
    </row>
    <row r="3583" spans="1:19" ht="117" x14ac:dyDescent="0.4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26">
        <f t="shared" si="281"/>
        <v>100</v>
      </c>
      <c r="O3583" s="3">
        <f t="shared" si="285"/>
        <v>33.333333333333336</v>
      </c>
      <c r="P3583" s="3" t="s">
        <v>8271</v>
      </c>
      <c r="Q3583" s="3" t="str">
        <f t="shared" si="282"/>
        <v>theater</v>
      </c>
      <c r="R3583" s="3" t="str">
        <f t="shared" si="283"/>
        <v>plays</v>
      </c>
      <c r="S3583" s="24">
        <f t="shared" si="284"/>
        <v>41836.471180555556</v>
      </c>
    </row>
    <row r="3584" spans="1:19" ht="117" x14ac:dyDescent="0.4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26">
        <f t="shared" si="281"/>
        <v>287</v>
      </c>
      <c r="O3584" s="3">
        <f t="shared" si="285"/>
        <v>58.571428571428569</v>
      </c>
      <c r="P3584" s="3" t="s">
        <v>8271</v>
      </c>
      <c r="Q3584" s="3" t="str">
        <f t="shared" si="282"/>
        <v>theater</v>
      </c>
      <c r="R3584" s="3" t="str">
        <f t="shared" si="283"/>
        <v>plays</v>
      </c>
      <c r="S3584" s="24">
        <f t="shared" si="284"/>
        <v>42451.095856481479</v>
      </c>
    </row>
    <row r="3585" spans="1:19" ht="117" x14ac:dyDescent="0.4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26">
        <f t="shared" si="281"/>
        <v>108.5</v>
      </c>
      <c r="O3585" s="3">
        <f t="shared" si="285"/>
        <v>135.625</v>
      </c>
      <c r="P3585" s="3" t="s">
        <v>8271</v>
      </c>
      <c r="Q3585" s="3" t="str">
        <f t="shared" si="282"/>
        <v>theater</v>
      </c>
      <c r="R3585" s="3" t="str">
        <f t="shared" si="283"/>
        <v>plays</v>
      </c>
      <c r="S3585" s="24">
        <f t="shared" si="284"/>
        <v>42418.425983796296</v>
      </c>
    </row>
    <row r="3586" spans="1:19" ht="163.80000000000001" x14ac:dyDescent="0.4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26">
        <f t="shared" ref="N3586:N3649" si="286">E3586/D3586*100</f>
        <v>115.5</v>
      </c>
      <c r="O3586" s="3">
        <f t="shared" si="285"/>
        <v>30.9375</v>
      </c>
      <c r="P3586" s="3" t="s">
        <v>8271</v>
      </c>
      <c r="Q3586" s="3" t="str">
        <f t="shared" si="282"/>
        <v>theater</v>
      </c>
      <c r="R3586" s="3" t="str">
        <f t="shared" si="283"/>
        <v>plays</v>
      </c>
      <c r="S3586" s="24">
        <f t="shared" si="284"/>
        <v>42168.316481481481</v>
      </c>
    </row>
    <row r="3587" spans="1:19" ht="117" x14ac:dyDescent="0.4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26">
        <f t="shared" si="286"/>
        <v>119.11764705882352</v>
      </c>
      <c r="O3587" s="3">
        <f t="shared" si="285"/>
        <v>176.08695652173913</v>
      </c>
      <c r="P3587" s="3" t="s">
        <v>8271</v>
      </c>
      <c r="Q3587" s="3" t="str">
        <f t="shared" ref="Q3587:Q3650" si="287">LEFT(P:P,SEARCH("/",P:P,1)-1)</f>
        <v>theater</v>
      </c>
      <c r="R3587" s="3" t="str">
        <f t="shared" ref="R3587:R3650" si="288">RIGHT(P:P, LEN(P:P) - FIND("/", P:P))</f>
        <v>plays</v>
      </c>
      <c r="S3587" s="24">
        <f t="shared" ref="S3587:S3650" si="289">(J3587/86400) +25569</f>
        <v>41964.716319444444</v>
      </c>
    </row>
    <row r="3588" spans="1:19" ht="46.8" x14ac:dyDescent="0.4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26">
        <f t="shared" si="286"/>
        <v>109.42666666666668</v>
      </c>
      <c r="O3588" s="3">
        <f t="shared" si="285"/>
        <v>151.9814814814815</v>
      </c>
      <c r="P3588" s="3" t="s">
        <v>8271</v>
      </c>
      <c r="Q3588" s="3" t="str">
        <f t="shared" si="287"/>
        <v>theater</v>
      </c>
      <c r="R3588" s="3" t="str">
        <f t="shared" si="288"/>
        <v>plays</v>
      </c>
      <c r="S3588" s="24">
        <f t="shared" si="289"/>
        <v>42576.697569444441</v>
      </c>
    </row>
    <row r="3589" spans="1:19" ht="117" x14ac:dyDescent="0.4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26">
        <f t="shared" si="286"/>
        <v>126.6</v>
      </c>
      <c r="O3589" s="3">
        <f t="shared" si="285"/>
        <v>22.607142857142858</v>
      </c>
      <c r="P3589" s="3" t="s">
        <v>8271</v>
      </c>
      <c r="Q3589" s="3" t="str">
        <f t="shared" si="287"/>
        <v>theater</v>
      </c>
      <c r="R3589" s="3" t="str">
        <f t="shared" si="288"/>
        <v>plays</v>
      </c>
      <c r="S3589" s="24">
        <f t="shared" si="289"/>
        <v>42503.539976851855</v>
      </c>
    </row>
    <row r="3590" spans="1:19" ht="117" x14ac:dyDescent="0.4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26">
        <f t="shared" si="286"/>
        <v>100.49999999999999</v>
      </c>
      <c r="O3590" s="3">
        <f t="shared" si="285"/>
        <v>18.272727272727273</v>
      </c>
      <c r="P3590" s="3" t="s">
        <v>8271</v>
      </c>
      <c r="Q3590" s="3" t="str">
        <f t="shared" si="287"/>
        <v>theater</v>
      </c>
      <c r="R3590" s="3" t="str">
        <f t="shared" si="288"/>
        <v>plays</v>
      </c>
      <c r="S3590" s="24">
        <f t="shared" si="289"/>
        <v>42101.828819444447</v>
      </c>
    </row>
    <row r="3591" spans="1:19" ht="117" x14ac:dyDescent="0.4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26">
        <f t="shared" si="286"/>
        <v>127.49999999999999</v>
      </c>
      <c r="O3591" s="3">
        <f t="shared" si="285"/>
        <v>82.258064516129039</v>
      </c>
      <c r="P3591" s="3" t="s">
        <v>8271</v>
      </c>
      <c r="Q3591" s="3" t="str">
        <f t="shared" si="287"/>
        <v>theater</v>
      </c>
      <c r="R3591" s="3" t="str">
        <f t="shared" si="288"/>
        <v>plays</v>
      </c>
      <c r="S3591" s="24">
        <f t="shared" si="289"/>
        <v>42125.647534722222</v>
      </c>
    </row>
    <row r="3592" spans="1:19" ht="140.4" x14ac:dyDescent="0.4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26">
        <f t="shared" si="286"/>
        <v>100.05999999999999</v>
      </c>
      <c r="O3592" s="3">
        <f t="shared" si="285"/>
        <v>68.534246575342465</v>
      </c>
      <c r="P3592" s="3" t="s">
        <v>8271</v>
      </c>
      <c r="Q3592" s="3" t="str">
        <f t="shared" si="287"/>
        <v>theater</v>
      </c>
      <c r="R3592" s="3" t="str">
        <f t="shared" si="288"/>
        <v>plays</v>
      </c>
      <c r="S3592" s="24">
        <f t="shared" si="289"/>
        <v>41902.333726851852</v>
      </c>
    </row>
    <row r="3593" spans="1:19" ht="117" x14ac:dyDescent="0.4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26">
        <f t="shared" si="286"/>
        <v>175</v>
      </c>
      <c r="O3593" s="3">
        <f t="shared" si="285"/>
        <v>68.055555555555557</v>
      </c>
      <c r="P3593" s="3" t="s">
        <v>8271</v>
      </c>
      <c r="Q3593" s="3" t="str">
        <f t="shared" si="287"/>
        <v>theater</v>
      </c>
      <c r="R3593" s="3" t="str">
        <f t="shared" si="288"/>
        <v>plays</v>
      </c>
      <c r="S3593" s="24">
        <f t="shared" si="289"/>
        <v>42003.948425925926</v>
      </c>
    </row>
    <row r="3594" spans="1:19" ht="117" x14ac:dyDescent="0.4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26">
        <f t="shared" si="286"/>
        <v>127.25</v>
      </c>
      <c r="O3594" s="3">
        <f t="shared" ref="O3594:O3629" si="290">E3594/L3594</f>
        <v>72.714285714285708</v>
      </c>
      <c r="P3594" s="3" t="s">
        <v>8271</v>
      </c>
      <c r="Q3594" s="3" t="str">
        <f t="shared" si="287"/>
        <v>theater</v>
      </c>
      <c r="R3594" s="3" t="str">
        <f t="shared" si="288"/>
        <v>plays</v>
      </c>
      <c r="S3594" s="24">
        <f t="shared" si="289"/>
        <v>41988.829942129625</v>
      </c>
    </row>
    <row r="3595" spans="1:19" ht="93.6" x14ac:dyDescent="0.4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26">
        <f t="shared" si="286"/>
        <v>110.63333333333334</v>
      </c>
      <c r="O3595" s="3">
        <f t="shared" si="290"/>
        <v>77.186046511627907</v>
      </c>
      <c r="P3595" s="3" t="s">
        <v>8271</v>
      </c>
      <c r="Q3595" s="3" t="str">
        <f t="shared" si="287"/>
        <v>theater</v>
      </c>
      <c r="R3595" s="3" t="str">
        <f t="shared" si="288"/>
        <v>plays</v>
      </c>
      <c r="S3595" s="24">
        <f t="shared" si="289"/>
        <v>41974.898599537039</v>
      </c>
    </row>
    <row r="3596" spans="1:19" ht="117" x14ac:dyDescent="0.4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26">
        <f t="shared" si="286"/>
        <v>125.93749999999999</v>
      </c>
      <c r="O3596" s="3">
        <f t="shared" si="290"/>
        <v>55.972222222222221</v>
      </c>
      <c r="P3596" s="3" t="s">
        <v>8271</v>
      </c>
      <c r="Q3596" s="3" t="str">
        <f t="shared" si="287"/>
        <v>theater</v>
      </c>
      <c r="R3596" s="3" t="str">
        <f t="shared" si="288"/>
        <v>plays</v>
      </c>
      <c r="S3596" s="24">
        <f t="shared" si="289"/>
        <v>42592.066921296297</v>
      </c>
    </row>
    <row r="3597" spans="1:19" ht="70.2" x14ac:dyDescent="0.4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26">
        <f t="shared" si="286"/>
        <v>118.5</v>
      </c>
      <c r="O3597" s="3">
        <f t="shared" si="290"/>
        <v>49.693548387096776</v>
      </c>
      <c r="P3597" s="3" t="s">
        <v>8271</v>
      </c>
      <c r="Q3597" s="3" t="str">
        <f t="shared" si="287"/>
        <v>theater</v>
      </c>
      <c r="R3597" s="3" t="str">
        <f t="shared" si="288"/>
        <v>plays</v>
      </c>
      <c r="S3597" s="24">
        <f t="shared" si="289"/>
        <v>42050.008368055554</v>
      </c>
    </row>
    <row r="3598" spans="1:19" ht="117" x14ac:dyDescent="0.4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26">
        <f t="shared" si="286"/>
        <v>107.72727272727273</v>
      </c>
      <c r="O3598" s="3">
        <f t="shared" si="290"/>
        <v>79</v>
      </c>
      <c r="P3598" s="3" t="s">
        <v>8271</v>
      </c>
      <c r="Q3598" s="3" t="str">
        <f t="shared" si="287"/>
        <v>theater</v>
      </c>
      <c r="R3598" s="3" t="str">
        <f t="shared" si="288"/>
        <v>plays</v>
      </c>
      <c r="S3598" s="24">
        <f t="shared" si="289"/>
        <v>41856.715069444443</v>
      </c>
    </row>
    <row r="3599" spans="1:19" ht="70.2" x14ac:dyDescent="0.4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26">
        <f t="shared" si="286"/>
        <v>102.60000000000001</v>
      </c>
      <c r="O3599" s="3">
        <f t="shared" si="290"/>
        <v>77.727272727272734</v>
      </c>
      <c r="P3599" s="3" t="s">
        <v>8271</v>
      </c>
      <c r="Q3599" s="3" t="str">
        <f t="shared" si="287"/>
        <v>theater</v>
      </c>
      <c r="R3599" s="3" t="str">
        <f t="shared" si="288"/>
        <v>plays</v>
      </c>
      <c r="S3599" s="24">
        <f t="shared" si="289"/>
        <v>42417.585532407407</v>
      </c>
    </row>
    <row r="3600" spans="1:19" ht="93.6" x14ac:dyDescent="0.4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26">
        <f t="shared" si="286"/>
        <v>110.1</v>
      </c>
      <c r="O3600" s="3">
        <f t="shared" si="290"/>
        <v>40.777777777777779</v>
      </c>
      <c r="P3600" s="3" t="s">
        <v>8271</v>
      </c>
      <c r="Q3600" s="3" t="str">
        <f t="shared" si="287"/>
        <v>theater</v>
      </c>
      <c r="R3600" s="3" t="str">
        <f t="shared" si="288"/>
        <v>plays</v>
      </c>
      <c r="S3600" s="24">
        <f t="shared" si="289"/>
        <v>41866.79886574074</v>
      </c>
    </row>
    <row r="3601" spans="1:19" ht="117" x14ac:dyDescent="0.4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26">
        <f t="shared" si="286"/>
        <v>202</v>
      </c>
      <c r="O3601" s="3">
        <f t="shared" si="290"/>
        <v>59.411764705882355</v>
      </c>
      <c r="P3601" s="3" t="s">
        <v>8271</v>
      </c>
      <c r="Q3601" s="3" t="str">
        <f t="shared" si="287"/>
        <v>theater</v>
      </c>
      <c r="R3601" s="3" t="str">
        <f t="shared" si="288"/>
        <v>plays</v>
      </c>
      <c r="S3601" s="24">
        <f t="shared" si="289"/>
        <v>42220.79487268519</v>
      </c>
    </row>
    <row r="3602" spans="1:19" ht="70.2" x14ac:dyDescent="0.4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26">
        <f t="shared" si="286"/>
        <v>130</v>
      </c>
      <c r="O3602" s="3">
        <f t="shared" si="290"/>
        <v>3.25</v>
      </c>
      <c r="P3602" s="3" t="s">
        <v>8271</v>
      </c>
      <c r="Q3602" s="3" t="str">
        <f t="shared" si="287"/>
        <v>theater</v>
      </c>
      <c r="R3602" s="3" t="str">
        <f t="shared" si="288"/>
        <v>plays</v>
      </c>
      <c r="S3602" s="24">
        <f t="shared" si="289"/>
        <v>42628.849120370374</v>
      </c>
    </row>
    <row r="3603" spans="1:19" ht="117" x14ac:dyDescent="0.4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26">
        <f t="shared" si="286"/>
        <v>104.35000000000001</v>
      </c>
      <c r="O3603" s="3">
        <f t="shared" si="290"/>
        <v>39.377358490566039</v>
      </c>
      <c r="P3603" s="3" t="s">
        <v>8271</v>
      </c>
      <c r="Q3603" s="3" t="str">
        <f t="shared" si="287"/>
        <v>theater</v>
      </c>
      <c r="R3603" s="3" t="str">
        <f t="shared" si="288"/>
        <v>plays</v>
      </c>
      <c r="S3603" s="24">
        <f t="shared" si="289"/>
        <v>41990.99863425926</v>
      </c>
    </row>
    <row r="3604" spans="1:19" ht="140.4" x14ac:dyDescent="0.4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26">
        <f t="shared" si="286"/>
        <v>100.05</v>
      </c>
      <c r="O3604" s="3">
        <f t="shared" si="290"/>
        <v>81.673469387755105</v>
      </c>
      <c r="P3604" s="3" t="s">
        <v>8271</v>
      </c>
      <c r="Q3604" s="3" t="str">
        <f t="shared" si="287"/>
        <v>theater</v>
      </c>
      <c r="R3604" s="3" t="str">
        <f t="shared" si="288"/>
        <v>plays</v>
      </c>
      <c r="S3604" s="24">
        <f t="shared" si="289"/>
        <v>42447.894432870366</v>
      </c>
    </row>
    <row r="3605" spans="1:19" ht="117" x14ac:dyDescent="0.4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26">
        <f t="shared" si="286"/>
        <v>170.66666666666669</v>
      </c>
      <c r="O3605" s="3">
        <f t="shared" si="290"/>
        <v>44.912280701754383</v>
      </c>
      <c r="P3605" s="3" t="s">
        <v>8271</v>
      </c>
      <c r="Q3605" s="3" t="str">
        <f t="shared" si="287"/>
        <v>theater</v>
      </c>
      <c r="R3605" s="3" t="str">
        <f t="shared" si="288"/>
        <v>plays</v>
      </c>
      <c r="S3605" s="24">
        <f t="shared" si="289"/>
        <v>42283.864351851851</v>
      </c>
    </row>
    <row r="3606" spans="1:19" ht="140.4" x14ac:dyDescent="0.4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26">
        <f t="shared" si="286"/>
        <v>112.83333333333334</v>
      </c>
      <c r="O3606" s="3">
        <f t="shared" si="290"/>
        <v>49.05797101449275</v>
      </c>
      <c r="P3606" s="3" t="s">
        <v>8271</v>
      </c>
      <c r="Q3606" s="3" t="str">
        <f t="shared" si="287"/>
        <v>theater</v>
      </c>
      <c r="R3606" s="3" t="str">
        <f t="shared" si="288"/>
        <v>plays</v>
      </c>
      <c r="S3606" s="24">
        <f t="shared" si="289"/>
        <v>42483.015694444446</v>
      </c>
    </row>
    <row r="3607" spans="1:19" ht="140.4" x14ac:dyDescent="0.4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26">
        <f t="shared" si="286"/>
        <v>184</v>
      </c>
      <c r="O3607" s="3">
        <f t="shared" si="290"/>
        <v>30.666666666666668</v>
      </c>
      <c r="P3607" s="3" t="s">
        <v>8271</v>
      </c>
      <c r="Q3607" s="3" t="str">
        <f t="shared" si="287"/>
        <v>theater</v>
      </c>
      <c r="R3607" s="3" t="str">
        <f t="shared" si="288"/>
        <v>plays</v>
      </c>
      <c r="S3607" s="24">
        <f t="shared" si="289"/>
        <v>42383.793124999997</v>
      </c>
    </row>
    <row r="3608" spans="1:19" ht="140.4" x14ac:dyDescent="0.4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26">
        <f t="shared" si="286"/>
        <v>130.26666666666665</v>
      </c>
      <c r="O3608" s="3">
        <f t="shared" si="290"/>
        <v>61.0625</v>
      </c>
      <c r="P3608" s="3" t="s">
        <v>8271</v>
      </c>
      <c r="Q3608" s="3" t="str">
        <f t="shared" si="287"/>
        <v>theater</v>
      </c>
      <c r="R3608" s="3" t="str">
        <f t="shared" si="288"/>
        <v>plays</v>
      </c>
      <c r="S3608" s="24">
        <f t="shared" si="289"/>
        <v>42566.604826388888</v>
      </c>
    </row>
    <row r="3609" spans="1:19" ht="70.2" x14ac:dyDescent="0.4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26">
        <f t="shared" si="286"/>
        <v>105.45454545454544</v>
      </c>
      <c r="O3609" s="3">
        <f t="shared" si="290"/>
        <v>29</v>
      </c>
      <c r="P3609" s="3" t="s">
        <v>8271</v>
      </c>
      <c r="Q3609" s="3" t="str">
        <f t="shared" si="287"/>
        <v>theater</v>
      </c>
      <c r="R3609" s="3" t="str">
        <f t="shared" si="288"/>
        <v>plays</v>
      </c>
      <c r="S3609" s="24">
        <f t="shared" si="289"/>
        <v>42338.963912037041</v>
      </c>
    </row>
    <row r="3610" spans="1:19" ht="117" x14ac:dyDescent="0.4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26">
        <f t="shared" si="286"/>
        <v>100</v>
      </c>
      <c r="O3610" s="3">
        <f t="shared" si="290"/>
        <v>29.62962962962963</v>
      </c>
      <c r="P3610" s="3" t="s">
        <v>8271</v>
      </c>
      <c r="Q3610" s="3" t="str">
        <f t="shared" si="287"/>
        <v>theater</v>
      </c>
      <c r="R3610" s="3" t="str">
        <f t="shared" si="288"/>
        <v>plays</v>
      </c>
      <c r="S3610" s="24">
        <f t="shared" si="289"/>
        <v>42506.709374999999</v>
      </c>
    </row>
    <row r="3611" spans="1:19" ht="117" x14ac:dyDescent="0.4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26">
        <f t="shared" si="286"/>
        <v>153.31632653061226</v>
      </c>
      <c r="O3611" s="3">
        <f t="shared" si="290"/>
        <v>143.0952380952381</v>
      </c>
      <c r="P3611" s="3" t="s">
        <v>8271</v>
      </c>
      <c r="Q3611" s="3" t="str">
        <f t="shared" si="287"/>
        <v>theater</v>
      </c>
      <c r="R3611" s="3" t="str">
        <f t="shared" si="288"/>
        <v>plays</v>
      </c>
      <c r="S3611" s="24">
        <f t="shared" si="289"/>
        <v>42429.991724537038</v>
      </c>
    </row>
    <row r="3612" spans="1:19" ht="117" x14ac:dyDescent="0.4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26">
        <f t="shared" si="286"/>
        <v>162.30000000000001</v>
      </c>
      <c r="O3612" s="3">
        <f t="shared" si="290"/>
        <v>52.354838709677416</v>
      </c>
      <c r="P3612" s="3" t="s">
        <v>8271</v>
      </c>
      <c r="Q3612" s="3" t="str">
        <f t="shared" si="287"/>
        <v>theater</v>
      </c>
      <c r="R3612" s="3" t="str">
        <f t="shared" si="288"/>
        <v>plays</v>
      </c>
      <c r="S3612" s="24">
        <f t="shared" si="289"/>
        <v>42203.432129629626</v>
      </c>
    </row>
    <row r="3613" spans="1:19" ht="117" x14ac:dyDescent="0.4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26">
        <f t="shared" si="286"/>
        <v>136</v>
      </c>
      <c r="O3613" s="3">
        <f t="shared" si="290"/>
        <v>66.666666666666671</v>
      </c>
      <c r="P3613" s="3" t="s">
        <v>8271</v>
      </c>
      <c r="Q3613" s="3" t="str">
        <f t="shared" si="287"/>
        <v>theater</v>
      </c>
      <c r="R3613" s="3" t="str">
        <f t="shared" si="288"/>
        <v>plays</v>
      </c>
      <c r="S3613" s="24">
        <f t="shared" si="289"/>
        <v>42072.370381944449</v>
      </c>
    </row>
    <row r="3614" spans="1:19" ht="117" x14ac:dyDescent="0.4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26">
        <f t="shared" si="286"/>
        <v>144.4</v>
      </c>
      <c r="O3614" s="3">
        <f t="shared" si="290"/>
        <v>126.66666666666667</v>
      </c>
      <c r="P3614" s="3" t="s">
        <v>8271</v>
      </c>
      <c r="Q3614" s="3" t="str">
        <f t="shared" si="287"/>
        <v>theater</v>
      </c>
      <c r="R3614" s="3" t="str">
        <f t="shared" si="288"/>
        <v>plays</v>
      </c>
      <c r="S3614" s="24">
        <f t="shared" si="289"/>
        <v>41789.726979166662</v>
      </c>
    </row>
    <row r="3615" spans="1:19" ht="93.6" x14ac:dyDescent="0.4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26">
        <f t="shared" si="286"/>
        <v>100</v>
      </c>
      <c r="O3615" s="3">
        <f t="shared" si="290"/>
        <v>62.5</v>
      </c>
      <c r="P3615" s="3" t="s">
        <v>8271</v>
      </c>
      <c r="Q3615" s="3" t="str">
        <f t="shared" si="287"/>
        <v>theater</v>
      </c>
      <c r="R3615" s="3" t="str">
        <f t="shared" si="288"/>
        <v>plays</v>
      </c>
      <c r="S3615" s="24">
        <f t="shared" si="289"/>
        <v>41788.58997685185</v>
      </c>
    </row>
    <row r="3616" spans="1:19" ht="93.6" x14ac:dyDescent="0.4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26">
        <f t="shared" si="286"/>
        <v>100.8</v>
      </c>
      <c r="O3616" s="3">
        <f t="shared" si="290"/>
        <v>35.492957746478872</v>
      </c>
      <c r="P3616" s="3" t="s">
        <v>8271</v>
      </c>
      <c r="Q3616" s="3" t="str">
        <f t="shared" si="287"/>
        <v>theater</v>
      </c>
      <c r="R3616" s="3" t="str">
        <f t="shared" si="288"/>
        <v>plays</v>
      </c>
      <c r="S3616" s="24">
        <f t="shared" si="289"/>
        <v>42144.041851851856</v>
      </c>
    </row>
    <row r="3617" spans="1:19" ht="117" x14ac:dyDescent="0.4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26">
        <f t="shared" si="286"/>
        <v>106.80000000000001</v>
      </c>
      <c r="O3617" s="3">
        <f t="shared" si="290"/>
        <v>37.083333333333336</v>
      </c>
      <c r="P3617" s="3" t="s">
        <v>8271</v>
      </c>
      <c r="Q3617" s="3" t="str">
        <f t="shared" si="287"/>
        <v>theater</v>
      </c>
      <c r="R3617" s="3" t="str">
        <f t="shared" si="288"/>
        <v>plays</v>
      </c>
      <c r="S3617" s="24">
        <f t="shared" si="289"/>
        <v>42318.593703703707</v>
      </c>
    </row>
    <row r="3618" spans="1:19" ht="117" x14ac:dyDescent="0.4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26">
        <f t="shared" si="286"/>
        <v>124.8</v>
      </c>
      <c r="O3618" s="3">
        <f t="shared" si="290"/>
        <v>69.333333333333329</v>
      </c>
      <c r="P3618" s="3" t="s">
        <v>8271</v>
      </c>
      <c r="Q3618" s="3" t="str">
        <f t="shared" si="287"/>
        <v>theater</v>
      </c>
      <c r="R3618" s="3" t="str">
        <f t="shared" si="288"/>
        <v>plays</v>
      </c>
      <c r="S3618" s="24">
        <f t="shared" si="289"/>
        <v>42052.949814814812</v>
      </c>
    </row>
    <row r="3619" spans="1:19" ht="117" x14ac:dyDescent="0.4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26">
        <f t="shared" si="286"/>
        <v>118.91891891891892</v>
      </c>
      <c r="O3619" s="3">
        <f t="shared" si="290"/>
        <v>17.254901960784313</v>
      </c>
      <c r="P3619" s="3" t="s">
        <v>8271</v>
      </c>
      <c r="Q3619" s="3" t="str">
        <f t="shared" si="287"/>
        <v>theater</v>
      </c>
      <c r="R3619" s="3" t="str">
        <f t="shared" si="288"/>
        <v>plays</v>
      </c>
      <c r="S3619" s="24">
        <f t="shared" si="289"/>
        <v>42779.610289351855</v>
      </c>
    </row>
    <row r="3620" spans="1:19" ht="117" x14ac:dyDescent="0.4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26">
        <f t="shared" si="286"/>
        <v>101</v>
      </c>
      <c r="O3620" s="3">
        <f t="shared" si="290"/>
        <v>36.071428571428569</v>
      </c>
      <c r="P3620" s="3" t="s">
        <v>8271</v>
      </c>
      <c r="Q3620" s="3" t="str">
        <f t="shared" si="287"/>
        <v>theater</v>
      </c>
      <c r="R3620" s="3" t="str">
        <f t="shared" si="288"/>
        <v>plays</v>
      </c>
      <c r="S3620" s="24">
        <f t="shared" si="289"/>
        <v>42128.627893518518</v>
      </c>
    </row>
    <row r="3621" spans="1:19" ht="117" x14ac:dyDescent="0.4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26">
        <f t="shared" si="286"/>
        <v>112.99999999999999</v>
      </c>
      <c r="O3621" s="3">
        <f t="shared" si="290"/>
        <v>66.470588235294116</v>
      </c>
      <c r="P3621" s="3" t="s">
        <v>8271</v>
      </c>
      <c r="Q3621" s="3" t="str">
        <f t="shared" si="287"/>
        <v>theater</v>
      </c>
      <c r="R3621" s="3" t="str">
        <f t="shared" si="288"/>
        <v>plays</v>
      </c>
      <c r="S3621" s="24">
        <f t="shared" si="289"/>
        <v>42661.132245370369</v>
      </c>
    </row>
    <row r="3622" spans="1:19" ht="117" x14ac:dyDescent="0.4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26">
        <f t="shared" si="286"/>
        <v>105.19047619047619</v>
      </c>
      <c r="O3622" s="3">
        <f t="shared" si="290"/>
        <v>56.065989847715734</v>
      </c>
      <c r="P3622" s="3" t="s">
        <v>8271</v>
      </c>
      <c r="Q3622" s="3" t="str">
        <f t="shared" si="287"/>
        <v>theater</v>
      </c>
      <c r="R3622" s="3" t="str">
        <f t="shared" si="288"/>
        <v>plays</v>
      </c>
      <c r="S3622" s="24">
        <f t="shared" si="289"/>
        <v>42037.938206018516</v>
      </c>
    </row>
    <row r="3623" spans="1:19" ht="117" x14ac:dyDescent="0.4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26">
        <f t="shared" si="286"/>
        <v>109.73333333333332</v>
      </c>
      <c r="O3623" s="3">
        <f t="shared" si="290"/>
        <v>47.028571428571432</v>
      </c>
      <c r="P3623" s="3" t="s">
        <v>8271</v>
      </c>
      <c r="Q3623" s="3" t="str">
        <f t="shared" si="287"/>
        <v>theater</v>
      </c>
      <c r="R3623" s="3" t="str">
        <f t="shared" si="288"/>
        <v>plays</v>
      </c>
      <c r="S3623" s="24">
        <f t="shared" si="289"/>
        <v>42619.935694444444</v>
      </c>
    </row>
    <row r="3624" spans="1:19" ht="70.2" x14ac:dyDescent="0.4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26">
        <f t="shared" si="286"/>
        <v>100.099</v>
      </c>
      <c r="O3624" s="3">
        <f t="shared" si="290"/>
        <v>47.666190476190479</v>
      </c>
      <c r="P3624" s="3" t="s">
        <v>8271</v>
      </c>
      <c r="Q3624" s="3" t="str">
        <f t="shared" si="287"/>
        <v>theater</v>
      </c>
      <c r="R3624" s="3" t="str">
        <f t="shared" si="288"/>
        <v>plays</v>
      </c>
      <c r="S3624" s="24">
        <f t="shared" si="289"/>
        <v>41877.221886574072</v>
      </c>
    </row>
    <row r="3625" spans="1:19" ht="70.2" x14ac:dyDescent="0.4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26">
        <f t="shared" si="286"/>
        <v>120</v>
      </c>
      <c r="O3625" s="3">
        <f t="shared" si="290"/>
        <v>88.235294117647058</v>
      </c>
      <c r="P3625" s="3" t="s">
        <v>8271</v>
      </c>
      <c r="Q3625" s="3" t="str">
        <f t="shared" si="287"/>
        <v>theater</v>
      </c>
      <c r="R3625" s="3" t="str">
        <f t="shared" si="288"/>
        <v>plays</v>
      </c>
      <c r="S3625" s="24">
        <f t="shared" si="289"/>
        <v>41828.736921296295</v>
      </c>
    </row>
    <row r="3626" spans="1:19" ht="163.80000000000001" x14ac:dyDescent="0.4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26">
        <f t="shared" si="286"/>
        <v>104.93333333333332</v>
      </c>
      <c r="O3626" s="3">
        <f t="shared" si="290"/>
        <v>80.717948717948715</v>
      </c>
      <c r="P3626" s="3" t="s">
        <v>8271</v>
      </c>
      <c r="Q3626" s="3" t="str">
        <f t="shared" si="287"/>
        <v>theater</v>
      </c>
      <c r="R3626" s="3" t="str">
        <f t="shared" si="288"/>
        <v>plays</v>
      </c>
      <c r="S3626" s="24">
        <f t="shared" si="289"/>
        <v>42545.774189814816</v>
      </c>
    </row>
    <row r="3627" spans="1:19" ht="140.4" x14ac:dyDescent="0.4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26">
        <f t="shared" si="286"/>
        <v>102.66666666666666</v>
      </c>
      <c r="O3627" s="3">
        <f t="shared" si="290"/>
        <v>39.487179487179489</v>
      </c>
      <c r="P3627" s="3" t="s">
        <v>8271</v>
      </c>
      <c r="Q3627" s="3" t="str">
        <f t="shared" si="287"/>
        <v>theater</v>
      </c>
      <c r="R3627" s="3" t="str">
        <f t="shared" si="288"/>
        <v>plays</v>
      </c>
      <c r="S3627" s="24">
        <f t="shared" si="289"/>
        <v>42157.652511574073</v>
      </c>
    </row>
    <row r="3628" spans="1:19" ht="140.4" x14ac:dyDescent="0.4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26">
        <f t="shared" si="286"/>
        <v>101.82500000000002</v>
      </c>
      <c r="O3628" s="3">
        <f t="shared" si="290"/>
        <v>84.854166666666671</v>
      </c>
      <c r="P3628" s="3" t="s">
        <v>8271</v>
      </c>
      <c r="Q3628" s="3" t="str">
        <f t="shared" si="287"/>
        <v>theater</v>
      </c>
      <c r="R3628" s="3" t="str">
        <f t="shared" si="288"/>
        <v>plays</v>
      </c>
      <c r="S3628" s="24">
        <f t="shared" si="289"/>
        <v>41846.667326388888</v>
      </c>
    </row>
    <row r="3629" spans="1:19" ht="140.4" x14ac:dyDescent="0.4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26">
        <f t="shared" si="286"/>
        <v>100</v>
      </c>
      <c r="O3629" s="3">
        <f t="shared" si="290"/>
        <v>68.965517241379317</v>
      </c>
      <c r="P3629" s="3" t="s">
        <v>8271</v>
      </c>
      <c r="Q3629" s="3" t="str">
        <f t="shared" si="287"/>
        <v>theater</v>
      </c>
      <c r="R3629" s="3" t="str">
        <f t="shared" si="288"/>
        <v>plays</v>
      </c>
      <c r="S3629" s="24">
        <f t="shared" si="289"/>
        <v>42460.741747685184</v>
      </c>
    </row>
    <row r="3630" spans="1:19" ht="117" x14ac:dyDescent="0.4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26">
        <f t="shared" si="286"/>
        <v>0</v>
      </c>
      <c r="P3630" s="3" t="s">
        <v>8305</v>
      </c>
      <c r="Q3630" s="3" t="str">
        <f t="shared" si="287"/>
        <v>theater</v>
      </c>
      <c r="R3630" s="3" t="str">
        <f t="shared" si="288"/>
        <v>musical</v>
      </c>
      <c r="S3630" s="24">
        <f t="shared" si="289"/>
        <v>42291.833287037036</v>
      </c>
    </row>
    <row r="3631" spans="1:19" ht="117" x14ac:dyDescent="0.4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26">
        <f t="shared" si="286"/>
        <v>1.9999999999999998E-4</v>
      </c>
      <c r="P3631" s="3" t="s">
        <v>8305</v>
      </c>
      <c r="Q3631" s="3" t="str">
        <f t="shared" si="287"/>
        <v>theater</v>
      </c>
      <c r="R3631" s="3" t="str">
        <f t="shared" si="288"/>
        <v>musical</v>
      </c>
      <c r="S3631" s="24">
        <f t="shared" si="289"/>
        <v>42437.094490740739</v>
      </c>
    </row>
    <row r="3632" spans="1:19" ht="117" x14ac:dyDescent="0.4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26">
        <f t="shared" si="286"/>
        <v>3.3333333333333333E-2</v>
      </c>
      <c r="P3632" s="3" t="s">
        <v>8305</v>
      </c>
      <c r="Q3632" s="3" t="str">
        <f t="shared" si="287"/>
        <v>theater</v>
      </c>
      <c r="R3632" s="3" t="str">
        <f t="shared" si="288"/>
        <v>musical</v>
      </c>
      <c r="S3632" s="24">
        <f t="shared" si="289"/>
        <v>41942.84710648148</v>
      </c>
    </row>
    <row r="3633" spans="1:19" ht="140.4" x14ac:dyDescent="0.4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26">
        <f t="shared" si="286"/>
        <v>51.023391812865491</v>
      </c>
      <c r="P3633" s="3" t="s">
        <v>8305</v>
      </c>
      <c r="Q3633" s="3" t="str">
        <f t="shared" si="287"/>
        <v>theater</v>
      </c>
      <c r="R3633" s="3" t="str">
        <f t="shared" si="288"/>
        <v>musical</v>
      </c>
      <c r="S3633" s="24">
        <f t="shared" si="289"/>
        <v>41880.753437499996</v>
      </c>
    </row>
    <row r="3634" spans="1:19" ht="117" x14ac:dyDescent="0.4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26">
        <f t="shared" si="286"/>
        <v>20</v>
      </c>
      <c r="P3634" s="3" t="s">
        <v>8305</v>
      </c>
      <c r="Q3634" s="3" t="str">
        <f t="shared" si="287"/>
        <v>theater</v>
      </c>
      <c r="R3634" s="3" t="str">
        <f t="shared" si="288"/>
        <v>musical</v>
      </c>
      <c r="S3634" s="24">
        <f t="shared" si="289"/>
        <v>41946.936909722222</v>
      </c>
    </row>
    <row r="3635" spans="1:19" ht="117" x14ac:dyDescent="0.4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26">
        <f t="shared" si="286"/>
        <v>35.24</v>
      </c>
      <c r="P3635" s="3" t="s">
        <v>8305</v>
      </c>
      <c r="Q3635" s="3" t="str">
        <f t="shared" si="287"/>
        <v>theater</v>
      </c>
      <c r="R3635" s="3" t="str">
        <f t="shared" si="288"/>
        <v>musical</v>
      </c>
      <c r="S3635" s="24">
        <f t="shared" si="289"/>
        <v>42649.623460648145</v>
      </c>
    </row>
    <row r="3636" spans="1:19" ht="117" x14ac:dyDescent="0.4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26">
        <f t="shared" si="286"/>
        <v>4.246666666666667</v>
      </c>
      <c r="P3636" s="3" t="s">
        <v>8305</v>
      </c>
      <c r="Q3636" s="3" t="str">
        <f t="shared" si="287"/>
        <v>theater</v>
      </c>
      <c r="R3636" s="3" t="str">
        <f t="shared" si="288"/>
        <v>musical</v>
      </c>
      <c r="S3636" s="24">
        <f t="shared" si="289"/>
        <v>42701.166365740741</v>
      </c>
    </row>
    <row r="3637" spans="1:19" ht="70.2" x14ac:dyDescent="0.4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26">
        <f t="shared" si="286"/>
        <v>36.457142857142856</v>
      </c>
      <c r="P3637" s="3" t="s">
        <v>8305</v>
      </c>
      <c r="Q3637" s="3" t="str">
        <f t="shared" si="287"/>
        <v>theater</v>
      </c>
      <c r="R3637" s="3" t="str">
        <f t="shared" si="288"/>
        <v>musical</v>
      </c>
      <c r="S3637" s="24">
        <f t="shared" si="289"/>
        <v>42450.88282407407</v>
      </c>
    </row>
    <row r="3638" spans="1:19" ht="117" x14ac:dyDescent="0.4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26">
        <f t="shared" si="286"/>
        <v>0</v>
      </c>
      <c r="P3638" s="3" t="s">
        <v>8305</v>
      </c>
      <c r="Q3638" s="3" t="str">
        <f t="shared" si="287"/>
        <v>theater</v>
      </c>
      <c r="R3638" s="3" t="str">
        <f t="shared" si="288"/>
        <v>musical</v>
      </c>
      <c r="S3638" s="24">
        <f t="shared" si="289"/>
        <v>42226.694780092592</v>
      </c>
    </row>
    <row r="3639" spans="1:19" ht="140.4" x14ac:dyDescent="0.4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26">
        <f t="shared" si="286"/>
        <v>30.866666666666664</v>
      </c>
      <c r="P3639" s="3" t="s">
        <v>8305</v>
      </c>
      <c r="Q3639" s="3" t="str">
        <f t="shared" si="287"/>
        <v>theater</v>
      </c>
      <c r="R3639" s="3" t="str">
        <f t="shared" si="288"/>
        <v>musical</v>
      </c>
      <c r="S3639" s="24">
        <f t="shared" si="289"/>
        <v>41975.700636574074</v>
      </c>
    </row>
    <row r="3640" spans="1:19" ht="93.6" x14ac:dyDescent="0.4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26">
        <f t="shared" si="286"/>
        <v>6.5454545454545459</v>
      </c>
      <c r="P3640" s="3" t="s">
        <v>8305</v>
      </c>
      <c r="Q3640" s="3" t="str">
        <f t="shared" si="287"/>
        <v>theater</v>
      </c>
      <c r="R3640" s="3" t="str">
        <f t="shared" si="288"/>
        <v>musical</v>
      </c>
      <c r="S3640" s="24">
        <f t="shared" si="289"/>
        <v>42053.672824074078</v>
      </c>
    </row>
    <row r="3641" spans="1:19" ht="117" x14ac:dyDescent="0.4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26">
        <f t="shared" si="286"/>
        <v>4.0000000000000001E-3</v>
      </c>
      <c r="P3641" s="3" t="s">
        <v>8305</v>
      </c>
      <c r="Q3641" s="3" t="str">
        <f t="shared" si="287"/>
        <v>theater</v>
      </c>
      <c r="R3641" s="3" t="str">
        <f t="shared" si="288"/>
        <v>musical</v>
      </c>
      <c r="S3641" s="24">
        <f t="shared" si="289"/>
        <v>42590.677152777775</v>
      </c>
    </row>
    <row r="3642" spans="1:19" ht="163.80000000000001" x14ac:dyDescent="0.4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26">
        <f t="shared" si="286"/>
        <v>5.5</v>
      </c>
      <c r="P3642" s="3" t="s">
        <v>8305</v>
      </c>
      <c r="Q3642" s="3" t="str">
        <f t="shared" si="287"/>
        <v>theater</v>
      </c>
      <c r="R3642" s="3" t="str">
        <f t="shared" si="288"/>
        <v>musical</v>
      </c>
      <c r="S3642" s="24">
        <f t="shared" si="289"/>
        <v>42104.781597222223</v>
      </c>
    </row>
    <row r="3643" spans="1:19" ht="117" x14ac:dyDescent="0.4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26">
        <f t="shared" si="286"/>
        <v>0</v>
      </c>
      <c r="P3643" s="3" t="s">
        <v>8305</v>
      </c>
      <c r="Q3643" s="3" t="str">
        <f t="shared" si="287"/>
        <v>theater</v>
      </c>
      <c r="R3643" s="3" t="str">
        <f t="shared" si="288"/>
        <v>musical</v>
      </c>
      <c r="S3643" s="24">
        <f t="shared" si="289"/>
        <v>41899.627071759256</v>
      </c>
    </row>
    <row r="3644" spans="1:19" ht="117" x14ac:dyDescent="0.4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26">
        <f t="shared" si="286"/>
        <v>2.1428571428571428</v>
      </c>
      <c r="P3644" s="3" t="s">
        <v>8305</v>
      </c>
      <c r="Q3644" s="3" t="str">
        <f t="shared" si="287"/>
        <v>theater</v>
      </c>
      <c r="R3644" s="3" t="str">
        <f t="shared" si="288"/>
        <v>musical</v>
      </c>
      <c r="S3644" s="24">
        <f t="shared" si="289"/>
        <v>42297.816284722227</v>
      </c>
    </row>
    <row r="3645" spans="1:19" ht="117" x14ac:dyDescent="0.4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26">
        <f t="shared" si="286"/>
        <v>0</v>
      </c>
      <c r="P3645" s="3" t="s">
        <v>8305</v>
      </c>
      <c r="Q3645" s="3" t="str">
        <f t="shared" si="287"/>
        <v>theater</v>
      </c>
      <c r="R3645" s="3" t="str">
        <f t="shared" si="288"/>
        <v>musical</v>
      </c>
      <c r="S3645" s="24">
        <f t="shared" si="289"/>
        <v>42285.143969907411</v>
      </c>
    </row>
    <row r="3646" spans="1:19" ht="93.6" x14ac:dyDescent="0.4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26">
        <f t="shared" si="286"/>
        <v>16.420000000000002</v>
      </c>
      <c r="P3646" s="3" t="s">
        <v>8305</v>
      </c>
      <c r="Q3646" s="3" t="str">
        <f t="shared" si="287"/>
        <v>theater</v>
      </c>
      <c r="R3646" s="3" t="str">
        <f t="shared" si="288"/>
        <v>musical</v>
      </c>
      <c r="S3646" s="24">
        <f t="shared" si="289"/>
        <v>42409.241747685184</v>
      </c>
    </row>
    <row r="3647" spans="1:19" ht="117" x14ac:dyDescent="0.4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26">
        <f t="shared" si="286"/>
        <v>0.1</v>
      </c>
      <c r="P3647" s="3" t="s">
        <v>8305</v>
      </c>
      <c r="Q3647" s="3" t="str">
        <f t="shared" si="287"/>
        <v>theater</v>
      </c>
      <c r="R3647" s="3" t="str">
        <f t="shared" si="288"/>
        <v>musical</v>
      </c>
      <c r="S3647" s="24">
        <f t="shared" si="289"/>
        <v>42665.970347222217</v>
      </c>
    </row>
    <row r="3648" spans="1:19" ht="117" x14ac:dyDescent="0.4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26">
        <f t="shared" si="286"/>
        <v>4.8099999999999996</v>
      </c>
      <c r="P3648" s="3" t="s">
        <v>8305</v>
      </c>
      <c r="Q3648" s="3" t="str">
        <f t="shared" si="287"/>
        <v>theater</v>
      </c>
      <c r="R3648" s="3" t="str">
        <f t="shared" si="288"/>
        <v>musical</v>
      </c>
      <c r="S3648" s="24">
        <f t="shared" si="289"/>
        <v>42140.421319444446</v>
      </c>
    </row>
    <row r="3649" spans="1:19" ht="117" x14ac:dyDescent="0.4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26">
        <f t="shared" si="286"/>
        <v>6</v>
      </c>
      <c r="P3649" s="3" t="s">
        <v>8305</v>
      </c>
      <c r="Q3649" s="3" t="str">
        <f t="shared" si="287"/>
        <v>theater</v>
      </c>
      <c r="R3649" s="3" t="str">
        <f t="shared" si="288"/>
        <v>musical</v>
      </c>
      <c r="S3649" s="24">
        <f t="shared" si="289"/>
        <v>42598.749155092592</v>
      </c>
    </row>
    <row r="3650" spans="1:19" ht="93.6" x14ac:dyDescent="0.4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26">
        <f t="shared" ref="N3650:N3713" si="291">E3650/D3650*100</f>
        <v>100.38249999999999</v>
      </c>
      <c r="O3650" s="3">
        <f t="shared" ref="O3650:O3681" si="292">E3650/L3650</f>
        <v>550.04109589041093</v>
      </c>
      <c r="P3650" s="3" t="s">
        <v>8271</v>
      </c>
      <c r="Q3650" s="3" t="str">
        <f t="shared" si="287"/>
        <v>theater</v>
      </c>
      <c r="R3650" s="3" t="str">
        <f t="shared" si="288"/>
        <v>plays</v>
      </c>
      <c r="S3650" s="24">
        <f t="shared" si="289"/>
        <v>41887.292187500003</v>
      </c>
    </row>
    <row r="3651" spans="1:19" ht="117" x14ac:dyDescent="0.4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26">
        <f t="shared" si="291"/>
        <v>104</v>
      </c>
      <c r="O3651" s="3">
        <f t="shared" si="292"/>
        <v>97.5</v>
      </c>
      <c r="P3651" s="3" t="s">
        <v>8271</v>
      </c>
      <c r="Q3651" s="3" t="str">
        <f t="shared" ref="Q3651:Q3714" si="293">LEFT(P:P,SEARCH("/",P:P,1)-1)</f>
        <v>theater</v>
      </c>
      <c r="R3651" s="3" t="str">
        <f t="shared" ref="R3651:R3714" si="294">RIGHT(P:P, LEN(P:P) - FIND("/", P:P))</f>
        <v>plays</v>
      </c>
      <c r="S3651" s="24">
        <f t="shared" ref="S3651:S3714" si="295">(J3651/86400) +25569</f>
        <v>41780.712893518517</v>
      </c>
    </row>
    <row r="3652" spans="1:19" ht="117" x14ac:dyDescent="0.4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26">
        <f t="shared" si="291"/>
        <v>100</v>
      </c>
      <c r="O3652" s="3">
        <f t="shared" si="292"/>
        <v>29.411764705882351</v>
      </c>
      <c r="P3652" s="3" t="s">
        <v>8271</v>
      </c>
      <c r="Q3652" s="3" t="str">
        <f t="shared" si="293"/>
        <v>theater</v>
      </c>
      <c r="R3652" s="3" t="str">
        <f t="shared" si="294"/>
        <v>plays</v>
      </c>
      <c r="S3652" s="24">
        <f t="shared" si="295"/>
        <v>42381.478981481487</v>
      </c>
    </row>
    <row r="3653" spans="1:19" ht="93.6" x14ac:dyDescent="0.4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26">
        <f t="shared" si="291"/>
        <v>104</v>
      </c>
      <c r="O3653" s="3">
        <f t="shared" si="292"/>
        <v>57.777777777777779</v>
      </c>
      <c r="P3653" s="3" t="s">
        <v>8271</v>
      </c>
      <c r="Q3653" s="3" t="str">
        <f t="shared" si="293"/>
        <v>theater</v>
      </c>
      <c r="R3653" s="3" t="str">
        <f t="shared" si="294"/>
        <v>plays</v>
      </c>
      <c r="S3653" s="24">
        <f t="shared" si="295"/>
        <v>41828.646319444444</v>
      </c>
    </row>
    <row r="3654" spans="1:19" ht="140.4" x14ac:dyDescent="0.4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26">
        <f t="shared" si="291"/>
        <v>250.66666666666669</v>
      </c>
      <c r="O3654" s="3">
        <f t="shared" si="292"/>
        <v>44.235294117647058</v>
      </c>
      <c r="P3654" s="3" t="s">
        <v>8271</v>
      </c>
      <c r="Q3654" s="3" t="str">
        <f t="shared" si="293"/>
        <v>theater</v>
      </c>
      <c r="R3654" s="3" t="str">
        <f t="shared" si="294"/>
        <v>plays</v>
      </c>
      <c r="S3654" s="24">
        <f t="shared" si="295"/>
        <v>42596.644699074073</v>
      </c>
    </row>
    <row r="3655" spans="1:19" ht="117" x14ac:dyDescent="0.4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26">
        <f t="shared" si="291"/>
        <v>100.49999999999999</v>
      </c>
      <c r="O3655" s="3">
        <f t="shared" si="292"/>
        <v>60.909090909090907</v>
      </c>
      <c r="P3655" s="3" t="s">
        <v>8271</v>
      </c>
      <c r="Q3655" s="3" t="str">
        <f t="shared" si="293"/>
        <v>theater</v>
      </c>
      <c r="R3655" s="3" t="str">
        <f t="shared" si="294"/>
        <v>plays</v>
      </c>
      <c r="S3655" s="24">
        <f t="shared" si="295"/>
        <v>42191.363506944443</v>
      </c>
    </row>
    <row r="3656" spans="1:19" ht="140.4" x14ac:dyDescent="0.4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26">
        <f t="shared" si="291"/>
        <v>174.4</v>
      </c>
      <c r="O3656" s="3">
        <f t="shared" si="292"/>
        <v>68.84210526315789</v>
      </c>
      <c r="P3656" s="3" t="s">
        <v>8271</v>
      </c>
      <c r="Q3656" s="3" t="str">
        <f t="shared" si="293"/>
        <v>theater</v>
      </c>
      <c r="R3656" s="3" t="str">
        <f t="shared" si="294"/>
        <v>plays</v>
      </c>
      <c r="S3656" s="24">
        <f t="shared" si="295"/>
        <v>42440.416504629626</v>
      </c>
    </row>
    <row r="3657" spans="1:19" ht="140.4" x14ac:dyDescent="0.4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26">
        <f t="shared" si="291"/>
        <v>116.26</v>
      </c>
      <c r="O3657" s="3">
        <f t="shared" si="292"/>
        <v>73.582278481012665</v>
      </c>
      <c r="P3657" s="3" t="s">
        <v>8271</v>
      </c>
      <c r="Q3657" s="3" t="str">
        <f t="shared" si="293"/>
        <v>theater</v>
      </c>
      <c r="R3657" s="3" t="str">
        <f t="shared" si="294"/>
        <v>plays</v>
      </c>
      <c r="S3657" s="24">
        <f t="shared" si="295"/>
        <v>42173.803217592591</v>
      </c>
    </row>
    <row r="3658" spans="1:19" ht="117" x14ac:dyDescent="0.4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26">
        <f t="shared" si="291"/>
        <v>105.82000000000001</v>
      </c>
      <c r="O3658" s="3">
        <f t="shared" si="292"/>
        <v>115.02173913043478</v>
      </c>
      <c r="P3658" s="3" t="s">
        <v>8271</v>
      </c>
      <c r="Q3658" s="3" t="str">
        <f t="shared" si="293"/>
        <v>theater</v>
      </c>
      <c r="R3658" s="3" t="str">
        <f t="shared" si="294"/>
        <v>plays</v>
      </c>
      <c r="S3658" s="24">
        <f t="shared" si="295"/>
        <v>42737.910138888888</v>
      </c>
    </row>
    <row r="3659" spans="1:19" ht="117" x14ac:dyDescent="0.4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26">
        <f t="shared" si="291"/>
        <v>110.75</v>
      </c>
      <c r="O3659" s="3">
        <f t="shared" si="292"/>
        <v>110.75</v>
      </c>
      <c r="P3659" s="3" t="s">
        <v>8271</v>
      </c>
      <c r="Q3659" s="3" t="str">
        <f t="shared" si="293"/>
        <v>theater</v>
      </c>
      <c r="R3659" s="3" t="str">
        <f t="shared" si="294"/>
        <v>plays</v>
      </c>
      <c r="S3659" s="24">
        <f t="shared" si="295"/>
        <v>42499.629849537036</v>
      </c>
    </row>
    <row r="3660" spans="1:19" ht="70.2" x14ac:dyDescent="0.4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26">
        <f t="shared" si="291"/>
        <v>100.66666666666666</v>
      </c>
      <c r="O3660" s="3">
        <f t="shared" si="292"/>
        <v>75.5</v>
      </c>
      <c r="P3660" s="3" t="s">
        <v>8271</v>
      </c>
      <c r="Q3660" s="3" t="str">
        <f t="shared" si="293"/>
        <v>theater</v>
      </c>
      <c r="R3660" s="3" t="str">
        <f t="shared" si="294"/>
        <v>plays</v>
      </c>
      <c r="S3660" s="24">
        <f t="shared" si="295"/>
        <v>41775.858564814815</v>
      </c>
    </row>
    <row r="3661" spans="1:19" ht="117" x14ac:dyDescent="0.4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26">
        <f t="shared" si="291"/>
        <v>102.03333333333333</v>
      </c>
      <c r="O3661" s="3">
        <f t="shared" si="292"/>
        <v>235.46153846153845</v>
      </c>
      <c r="P3661" s="3" t="s">
        <v>8271</v>
      </c>
      <c r="Q3661" s="3" t="str">
        <f t="shared" si="293"/>
        <v>theater</v>
      </c>
      <c r="R3661" s="3" t="str">
        <f t="shared" si="294"/>
        <v>plays</v>
      </c>
      <c r="S3661" s="24">
        <f t="shared" si="295"/>
        <v>42055.277199074073</v>
      </c>
    </row>
    <row r="3662" spans="1:19" ht="140.4" x14ac:dyDescent="0.4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26">
        <f t="shared" si="291"/>
        <v>100</v>
      </c>
      <c r="O3662" s="3">
        <f t="shared" si="292"/>
        <v>11.363636363636363</v>
      </c>
      <c r="P3662" s="3" t="s">
        <v>8271</v>
      </c>
      <c r="Q3662" s="3" t="str">
        <f t="shared" si="293"/>
        <v>theater</v>
      </c>
      <c r="R3662" s="3" t="str">
        <f t="shared" si="294"/>
        <v>plays</v>
      </c>
      <c r="S3662" s="24">
        <f t="shared" si="295"/>
        <v>41971.881076388891</v>
      </c>
    </row>
    <row r="3663" spans="1:19" ht="117" x14ac:dyDescent="0.4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26">
        <f t="shared" si="291"/>
        <v>111.00000000000001</v>
      </c>
      <c r="O3663" s="3">
        <f t="shared" si="292"/>
        <v>92.5</v>
      </c>
      <c r="P3663" s="3" t="s">
        <v>8271</v>
      </c>
      <c r="Q3663" s="3" t="str">
        <f t="shared" si="293"/>
        <v>theater</v>
      </c>
      <c r="R3663" s="3" t="str">
        <f t="shared" si="294"/>
        <v>plays</v>
      </c>
      <c r="S3663" s="24">
        <f t="shared" si="295"/>
        <v>42447.896666666667</v>
      </c>
    </row>
    <row r="3664" spans="1:19" ht="140.4" x14ac:dyDescent="0.4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26">
        <f t="shared" si="291"/>
        <v>101.42500000000001</v>
      </c>
      <c r="O3664" s="3">
        <f t="shared" si="292"/>
        <v>202.85</v>
      </c>
      <c r="P3664" s="3" t="s">
        <v>8271</v>
      </c>
      <c r="Q3664" s="3" t="str">
        <f t="shared" si="293"/>
        <v>theater</v>
      </c>
      <c r="R3664" s="3" t="str">
        <f t="shared" si="294"/>
        <v>plays</v>
      </c>
      <c r="S3664" s="24">
        <f t="shared" si="295"/>
        <v>42064.220069444447</v>
      </c>
    </row>
    <row r="3665" spans="1:19" ht="117" x14ac:dyDescent="0.4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26">
        <f t="shared" si="291"/>
        <v>104</v>
      </c>
      <c r="O3665" s="3">
        <f t="shared" si="292"/>
        <v>26</v>
      </c>
      <c r="P3665" s="3" t="s">
        <v>8271</v>
      </c>
      <c r="Q3665" s="3" t="str">
        <f t="shared" si="293"/>
        <v>theater</v>
      </c>
      <c r="R3665" s="3" t="str">
        <f t="shared" si="294"/>
        <v>plays</v>
      </c>
      <c r="S3665" s="24">
        <f t="shared" si="295"/>
        <v>42665.451736111107</v>
      </c>
    </row>
    <row r="3666" spans="1:19" ht="117" x14ac:dyDescent="0.4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26">
        <f t="shared" si="291"/>
        <v>109.375</v>
      </c>
      <c r="O3666" s="3">
        <f t="shared" si="292"/>
        <v>46.05263157894737</v>
      </c>
      <c r="P3666" s="3" t="s">
        <v>8271</v>
      </c>
      <c r="Q3666" s="3" t="str">
        <f t="shared" si="293"/>
        <v>theater</v>
      </c>
      <c r="R3666" s="3" t="str">
        <f t="shared" si="294"/>
        <v>plays</v>
      </c>
      <c r="S3666" s="24">
        <f t="shared" si="295"/>
        <v>42523.248715277776</v>
      </c>
    </row>
    <row r="3667" spans="1:19" ht="117" x14ac:dyDescent="0.4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26">
        <f t="shared" si="291"/>
        <v>115.16129032258064</v>
      </c>
      <c r="O3667" s="3">
        <f t="shared" si="292"/>
        <v>51</v>
      </c>
      <c r="P3667" s="3" t="s">
        <v>8271</v>
      </c>
      <c r="Q3667" s="3" t="str">
        <f t="shared" si="293"/>
        <v>theater</v>
      </c>
      <c r="R3667" s="3" t="str">
        <f t="shared" si="294"/>
        <v>plays</v>
      </c>
      <c r="S3667" s="24">
        <f t="shared" si="295"/>
        <v>42294.808124999996</v>
      </c>
    </row>
    <row r="3668" spans="1:19" ht="46.8" x14ac:dyDescent="0.4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26">
        <f t="shared" si="291"/>
        <v>100</v>
      </c>
      <c r="O3668" s="3">
        <f t="shared" si="292"/>
        <v>31.578947368421051</v>
      </c>
      <c r="P3668" s="3" t="s">
        <v>8271</v>
      </c>
      <c r="Q3668" s="3" t="str">
        <f t="shared" si="293"/>
        <v>theater</v>
      </c>
      <c r="R3668" s="3" t="str">
        <f t="shared" si="294"/>
        <v>plays</v>
      </c>
      <c r="S3668" s="24">
        <f t="shared" si="295"/>
        <v>41822.90488425926</v>
      </c>
    </row>
    <row r="3669" spans="1:19" ht="117" x14ac:dyDescent="0.4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26">
        <f t="shared" si="291"/>
        <v>103.17033333333335</v>
      </c>
      <c r="O3669" s="3">
        <f t="shared" si="292"/>
        <v>53.363965517241382</v>
      </c>
      <c r="P3669" s="3" t="s">
        <v>8271</v>
      </c>
      <c r="Q3669" s="3" t="str">
        <f t="shared" si="293"/>
        <v>theater</v>
      </c>
      <c r="R3669" s="3" t="str">
        <f t="shared" si="294"/>
        <v>plays</v>
      </c>
      <c r="S3669" s="24">
        <f t="shared" si="295"/>
        <v>42173.970127314809</v>
      </c>
    </row>
    <row r="3670" spans="1:19" ht="140.4" x14ac:dyDescent="0.4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26">
        <f t="shared" si="291"/>
        <v>103.49999999999999</v>
      </c>
      <c r="O3670" s="3">
        <f t="shared" si="292"/>
        <v>36.964285714285715</v>
      </c>
      <c r="P3670" s="3" t="s">
        <v>8271</v>
      </c>
      <c r="Q3670" s="3" t="str">
        <f t="shared" si="293"/>
        <v>theater</v>
      </c>
      <c r="R3670" s="3" t="str">
        <f t="shared" si="294"/>
        <v>plays</v>
      </c>
      <c r="S3670" s="24">
        <f t="shared" si="295"/>
        <v>42185.556157407409</v>
      </c>
    </row>
    <row r="3671" spans="1:19" ht="117" x14ac:dyDescent="0.4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26">
        <f t="shared" si="291"/>
        <v>138.19999999999999</v>
      </c>
      <c r="O3671" s="3">
        <f t="shared" si="292"/>
        <v>81.294117647058826</v>
      </c>
      <c r="P3671" s="3" t="s">
        <v>8271</v>
      </c>
      <c r="Q3671" s="3" t="str">
        <f t="shared" si="293"/>
        <v>theater</v>
      </c>
      <c r="R3671" s="3" t="str">
        <f t="shared" si="294"/>
        <v>plays</v>
      </c>
      <c r="S3671" s="24">
        <f t="shared" si="295"/>
        <v>42136.675196759257</v>
      </c>
    </row>
    <row r="3672" spans="1:19" ht="117" x14ac:dyDescent="0.4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26">
        <f t="shared" si="291"/>
        <v>109.54545454545455</v>
      </c>
      <c r="O3672" s="3">
        <f t="shared" si="292"/>
        <v>20.083333333333332</v>
      </c>
      <c r="P3672" s="3" t="s">
        <v>8271</v>
      </c>
      <c r="Q3672" s="3" t="str">
        <f t="shared" si="293"/>
        <v>theater</v>
      </c>
      <c r="R3672" s="3" t="str">
        <f t="shared" si="294"/>
        <v>plays</v>
      </c>
      <c r="S3672" s="24">
        <f t="shared" si="295"/>
        <v>42142.514016203699</v>
      </c>
    </row>
    <row r="3673" spans="1:19" ht="117" x14ac:dyDescent="0.4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26">
        <f t="shared" si="291"/>
        <v>100.85714285714286</v>
      </c>
      <c r="O3673" s="3">
        <f t="shared" si="292"/>
        <v>88.25</v>
      </c>
      <c r="P3673" s="3" t="s">
        <v>8271</v>
      </c>
      <c r="Q3673" s="3" t="str">
        <f t="shared" si="293"/>
        <v>theater</v>
      </c>
      <c r="R3673" s="3" t="str">
        <f t="shared" si="294"/>
        <v>plays</v>
      </c>
      <c r="S3673" s="24">
        <f t="shared" si="295"/>
        <v>41820.62809027778</v>
      </c>
    </row>
    <row r="3674" spans="1:19" ht="117" x14ac:dyDescent="0.4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26">
        <f t="shared" si="291"/>
        <v>101.53333333333335</v>
      </c>
      <c r="O3674" s="3">
        <f t="shared" si="292"/>
        <v>53.438596491228068</v>
      </c>
      <c r="P3674" s="3" t="s">
        <v>8271</v>
      </c>
      <c r="Q3674" s="3" t="str">
        <f t="shared" si="293"/>
        <v>theater</v>
      </c>
      <c r="R3674" s="3" t="str">
        <f t="shared" si="294"/>
        <v>plays</v>
      </c>
      <c r="S3674" s="24">
        <f t="shared" si="295"/>
        <v>41878.946574074071</v>
      </c>
    </row>
    <row r="3675" spans="1:19" ht="117" x14ac:dyDescent="0.4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26">
        <f t="shared" si="291"/>
        <v>113.625</v>
      </c>
      <c r="O3675" s="3">
        <f t="shared" si="292"/>
        <v>39.868421052631582</v>
      </c>
      <c r="P3675" s="3" t="s">
        <v>8271</v>
      </c>
      <c r="Q3675" s="3" t="str">
        <f t="shared" si="293"/>
        <v>theater</v>
      </c>
      <c r="R3675" s="3" t="str">
        <f t="shared" si="294"/>
        <v>plays</v>
      </c>
      <c r="S3675" s="24">
        <f t="shared" si="295"/>
        <v>41914.295104166667</v>
      </c>
    </row>
    <row r="3676" spans="1:19" ht="140.4" x14ac:dyDescent="0.4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26">
        <f t="shared" si="291"/>
        <v>100</v>
      </c>
      <c r="O3676" s="3">
        <f t="shared" si="292"/>
        <v>145.16129032258064</v>
      </c>
      <c r="P3676" s="3" t="s">
        <v>8271</v>
      </c>
      <c r="Q3676" s="3" t="str">
        <f t="shared" si="293"/>
        <v>theater</v>
      </c>
      <c r="R3676" s="3" t="str">
        <f t="shared" si="294"/>
        <v>plays</v>
      </c>
      <c r="S3676" s="24">
        <f t="shared" si="295"/>
        <v>42556.873020833329</v>
      </c>
    </row>
    <row r="3677" spans="1:19" ht="117" x14ac:dyDescent="0.4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26">
        <f t="shared" si="291"/>
        <v>140</v>
      </c>
      <c r="O3677" s="3">
        <f t="shared" si="292"/>
        <v>23.333333333333332</v>
      </c>
      <c r="P3677" s="3" t="s">
        <v>8271</v>
      </c>
      <c r="Q3677" s="3" t="str">
        <f t="shared" si="293"/>
        <v>theater</v>
      </c>
      <c r="R3677" s="3" t="str">
        <f t="shared" si="294"/>
        <v>plays</v>
      </c>
      <c r="S3677" s="24">
        <f t="shared" si="295"/>
        <v>42493.597013888888</v>
      </c>
    </row>
    <row r="3678" spans="1:19" ht="140.4" x14ac:dyDescent="0.4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26">
        <f t="shared" si="291"/>
        <v>128.75</v>
      </c>
      <c r="O3678" s="3">
        <f t="shared" si="292"/>
        <v>64.375</v>
      </c>
      <c r="P3678" s="3" t="s">
        <v>8271</v>
      </c>
      <c r="Q3678" s="3" t="str">
        <f t="shared" si="293"/>
        <v>theater</v>
      </c>
      <c r="R3678" s="3" t="str">
        <f t="shared" si="294"/>
        <v>plays</v>
      </c>
      <c r="S3678" s="24">
        <f t="shared" si="295"/>
        <v>41876.815787037034</v>
      </c>
    </row>
    <row r="3679" spans="1:19" ht="93.6" x14ac:dyDescent="0.4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26">
        <f t="shared" si="291"/>
        <v>102.90416666666667</v>
      </c>
      <c r="O3679" s="3">
        <f t="shared" si="292"/>
        <v>62.052763819095475</v>
      </c>
      <c r="P3679" s="3" t="s">
        <v>8271</v>
      </c>
      <c r="Q3679" s="3" t="str">
        <f t="shared" si="293"/>
        <v>theater</v>
      </c>
      <c r="R3679" s="3" t="str">
        <f t="shared" si="294"/>
        <v>plays</v>
      </c>
      <c r="S3679" s="24">
        <f t="shared" si="295"/>
        <v>41802.574282407411</v>
      </c>
    </row>
    <row r="3680" spans="1:19" ht="93.6" x14ac:dyDescent="0.4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26">
        <f t="shared" si="291"/>
        <v>102.49999999999999</v>
      </c>
      <c r="O3680" s="3">
        <f t="shared" si="292"/>
        <v>66.129032258064512</v>
      </c>
      <c r="P3680" s="3" t="s">
        <v>8271</v>
      </c>
      <c r="Q3680" s="3" t="str">
        <f t="shared" si="293"/>
        <v>theater</v>
      </c>
      <c r="R3680" s="3" t="str">
        <f t="shared" si="294"/>
        <v>plays</v>
      </c>
      <c r="S3680" s="24">
        <f t="shared" si="295"/>
        <v>42120.531226851846</v>
      </c>
    </row>
    <row r="3681" spans="1:19" ht="117" x14ac:dyDescent="0.4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26">
        <f t="shared" si="291"/>
        <v>110.1</v>
      </c>
      <c r="O3681" s="3">
        <f t="shared" si="292"/>
        <v>73.400000000000006</v>
      </c>
      <c r="P3681" s="3" t="s">
        <v>8271</v>
      </c>
      <c r="Q3681" s="3" t="str">
        <f t="shared" si="293"/>
        <v>theater</v>
      </c>
      <c r="R3681" s="3" t="str">
        <f t="shared" si="294"/>
        <v>plays</v>
      </c>
      <c r="S3681" s="24">
        <f t="shared" si="295"/>
        <v>41786.761354166665</v>
      </c>
    </row>
    <row r="3682" spans="1:19" ht="93.6" x14ac:dyDescent="0.4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26">
        <f t="shared" si="291"/>
        <v>112.76666666666667</v>
      </c>
      <c r="O3682" s="3">
        <f t="shared" ref="O3682:O3713" si="296">E3682/L3682</f>
        <v>99.5</v>
      </c>
      <c r="P3682" s="3" t="s">
        <v>8271</v>
      </c>
      <c r="Q3682" s="3" t="str">
        <f t="shared" si="293"/>
        <v>theater</v>
      </c>
      <c r="R3682" s="3" t="str">
        <f t="shared" si="294"/>
        <v>plays</v>
      </c>
      <c r="S3682" s="24">
        <f t="shared" si="295"/>
        <v>42627.454097222224</v>
      </c>
    </row>
    <row r="3683" spans="1:19" ht="140.4" x14ac:dyDescent="0.4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26">
        <f t="shared" si="291"/>
        <v>111.9</v>
      </c>
      <c r="O3683" s="3">
        <f t="shared" si="296"/>
        <v>62.166666666666664</v>
      </c>
      <c r="P3683" s="3" t="s">
        <v>8271</v>
      </c>
      <c r="Q3683" s="3" t="str">
        <f t="shared" si="293"/>
        <v>theater</v>
      </c>
      <c r="R3683" s="3" t="str">
        <f t="shared" si="294"/>
        <v>plays</v>
      </c>
      <c r="S3683" s="24">
        <f t="shared" si="295"/>
        <v>42374.651504629626</v>
      </c>
    </row>
    <row r="3684" spans="1:19" ht="117" x14ac:dyDescent="0.4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26">
        <f t="shared" si="291"/>
        <v>139.19999999999999</v>
      </c>
      <c r="O3684" s="3">
        <f t="shared" si="296"/>
        <v>62.328358208955223</v>
      </c>
      <c r="P3684" s="3" t="s">
        <v>8271</v>
      </c>
      <c r="Q3684" s="3" t="str">
        <f t="shared" si="293"/>
        <v>theater</v>
      </c>
      <c r="R3684" s="3" t="str">
        <f t="shared" si="294"/>
        <v>plays</v>
      </c>
      <c r="S3684" s="24">
        <f t="shared" si="295"/>
        <v>41772.685393518521</v>
      </c>
    </row>
    <row r="3685" spans="1:19" ht="93.6" x14ac:dyDescent="0.4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26">
        <f t="shared" si="291"/>
        <v>110.85714285714286</v>
      </c>
      <c r="O3685" s="3">
        <f t="shared" si="296"/>
        <v>58.787878787878789</v>
      </c>
      <c r="P3685" s="3" t="s">
        <v>8271</v>
      </c>
      <c r="Q3685" s="3" t="str">
        <f t="shared" si="293"/>
        <v>theater</v>
      </c>
      <c r="R3685" s="3" t="str">
        <f t="shared" si="294"/>
        <v>plays</v>
      </c>
      <c r="S3685" s="24">
        <f t="shared" si="295"/>
        <v>42633.116851851853</v>
      </c>
    </row>
    <row r="3686" spans="1:19" ht="140.4" x14ac:dyDescent="0.4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26">
        <f t="shared" si="291"/>
        <v>139.06666666666666</v>
      </c>
      <c r="O3686" s="3">
        <f t="shared" si="296"/>
        <v>45.347826086956523</v>
      </c>
      <c r="P3686" s="3" t="s">
        <v>8271</v>
      </c>
      <c r="Q3686" s="3" t="str">
        <f t="shared" si="293"/>
        <v>theater</v>
      </c>
      <c r="R3686" s="3" t="str">
        <f t="shared" si="294"/>
        <v>plays</v>
      </c>
      <c r="S3686" s="24">
        <f t="shared" si="295"/>
        <v>42219.180393518516</v>
      </c>
    </row>
    <row r="3687" spans="1:19" ht="117" x14ac:dyDescent="0.4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26">
        <f t="shared" si="291"/>
        <v>105.69999999999999</v>
      </c>
      <c r="O3687" s="3">
        <f t="shared" si="296"/>
        <v>41.944444444444443</v>
      </c>
      <c r="P3687" s="3" t="s">
        <v>8271</v>
      </c>
      <c r="Q3687" s="3" t="str">
        <f t="shared" si="293"/>
        <v>theater</v>
      </c>
      <c r="R3687" s="3" t="str">
        <f t="shared" si="294"/>
        <v>plays</v>
      </c>
      <c r="S3687" s="24">
        <f t="shared" si="295"/>
        <v>41753.593275462961</v>
      </c>
    </row>
    <row r="3688" spans="1:19" ht="93.6" x14ac:dyDescent="0.4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26">
        <f t="shared" si="291"/>
        <v>101.42857142857142</v>
      </c>
      <c r="O3688" s="3">
        <f t="shared" si="296"/>
        <v>59.166666666666664</v>
      </c>
      <c r="P3688" s="3" t="s">
        <v>8271</v>
      </c>
      <c r="Q3688" s="3" t="str">
        <f t="shared" si="293"/>
        <v>theater</v>
      </c>
      <c r="R3688" s="3" t="str">
        <f t="shared" si="294"/>
        <v>plays</v>
      </c>
      <c r="S3688" s="24">
        <f t="shared" si="295"/>
        <v>42230.662731481483</v>
      </c>
    </row>
    <row r="3689" spans="1:19" ht="140.4" x14ac:dyDescent="0.4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26">
        <f t="shared" si="291"/>
        <v>100.245</v>
      </c>
      <c r="O3689" s="3">
        <f t="shared" si="296"/>
        <v>200.49</v>
      </c>
      <c r="P3689" s="3" t="s">
        <v>8271</v>
      </c>
      <c r="Q3689" s="3" t="str">
        <f t="shared" si="293"/>
        <v>theater</v>
      </c>
      <c r="R3689" s="3" t="str">
        <f t="shared" si="294"/>
        <v>plays</v>
      </c>
      <c r="S3689" s="24">
        <f t="shared" si="295"/>
        <v>41787.218229166669</v>
      </c>
    </row>
    <row r="3690" spans="1:19" ht="117" x14ac:dyDescent="0.4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26">
        <f t="shared" si="291"/>
        <v>109.16666666666666</v>
      </c>
      <c r="O3690" s="3">
        <f t="shared" si="296"/>
        <v>83.974358974358978</v>
      </c>
      <c r="P3690" s="3" t="s">
        <v>8271</v>
      </c>
      <c r="Q3690" s="3" t="str">
        <f t="shared" si="293"/>
        <v>theater</v>
      </c>
      <c r="R3690" s="3" t="str">
        <f t="shared" si="294"/>
        <v>plays</v>
      </c>
      <c r="S3690" s="24">
        <f t="shared" si="295"/>
        <v>41829.787083333329</v>
      </c>
    </row>
    <row r="3691" spans="1:19" ht="140.4" x14ac:dyDescent="0.4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26">
        <f t="shared" si="291"/>
        <v>118.33333333333333</v>
      </c>
      <c r="O3691" s="3">
        <f t="shared" si="296"/>
        <v>57.258064516129032</v>
      </c>
      <c r="P3691" s="3" t="s">
        <v>8271</v>
      </c>
      <c r="Q3691" s="3" t="str">
        <f t="shared" si="293"/>
        <v>theater</v>
      </c>
      <c r="R3691" s="3" t="str">
        <f t="shared" si="294"/>
        <v>plays</v>
      </c>
      <c r="S3691" s="24">
        <f t="shared" si="295"/>
        <v>42147.826840277776</v>
      </c>
    </row>
    <row r="3692" spans="1:19" ht="117" x14ac:dyDescent="0.4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26">
        <f t="shared" si="291"/>
        <v>120</v>
      </c>
      <c r="O3692" s="3">
        <f t="shared" si="296"/>
        <v>58.064516129032256</v>
      </c>
      <c r="P3692" s="3" t="s">
        <v>8271</v>
      </c>
      <c r="Q3692" s="3" t="str">
        <f t="shared" si="293"/>
        <v>theater</v>
      </c>
      <c r="R3692" s="3" t="str">
        <f t="shared" si="294"/>
        <v>plays</v>
      </c>
      <c r="S3692" s="24">
        <f t="shared" si="295"/>
        <v>41940.598182870366</v>
      </c>
    </row>
    <row r="3693" spans="1:19" ht="70.2" x14ac:dyDescent="0.4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26">
        <f t="shared" si="291"/>
        <v>127.96000000000001</v>
      </c>
      <c r="O3693" s="3">
        <f t="shared" si="296"/>
        <v>186.80291970802921</v>
      </c>
      <c r="P3693" s="3" t="s">
        <v>8271</v>
      </c>
      <c r="Q3693" s="3" t="str">
        <f t="shared" si="293"/>
        <v>theater</v>
      </c>
      <c r="R3693" s="3" t="str">
        <f t="shared" si="294"/>
        <v>plays</v>
      </c>
      <c r="S3693" s="24">
        <f t="shared" si="295"/>
        <v>42020.700567129628</v>
      </c>
    </row>
    <row r="3694" spans="1:19" ht="70.2" x14ac:dyDescent="0.4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26">
        <f t="shared" si="291"/>
        <v>126</v>
      </c>
      <c r="O3694" s="3">
        <f t="shared" si="296"/>
        <v>74.117647058823536</v>
      </c>
      <c r="P3694" s="3" t="s">
        <v>8271</v>
      </c>
      <c r="Q3694" s="3" t="str">
        <f t="shared" si="293"/>
        <v>theater</v>
      </c>
      <c r="R3694" s="3" t="str">
        <f t="shared" si="294"/>
        <v>plays</v>
      </c>
      <c r="S3694" s="24">
        <f t="shared" si="295"/>
        <v>41891.96503472222</v>
      </c>
    </row>
    <row r="3695" spans="1:19" ht="117" x14ac:dyDescent="0.4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26">
        <f t="shared" si="291"/>
        <v>129.12912912912913</v>
      </c>
      <c r="O3695" s="3">
        <f t="shared" si="296"/>
        <v>30.714285714285715</v>
      </c>
      <c r="P3695" s="3" t="s">
        <v>8271</v>
      </c>
      <c r="Q3695" s="3" t="str">
        <f t="shared" si="293"/>
        <v>theater</v>
      </c>
      <c r="R3695" s="3" t="str">
        <f t="shared" si="294"/>
        <v>plays</v>
      </c>
      <c r="S3695" s="24">
        <f t="shared" si="295"/>
        <v>42309.191307870366</v>
      </c>
    </row>
    <row r="3696" spans="1:19" ht="117" x14ac:dyDescent="0.4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26">
        <f t="shared" si="291"/>
        <v>107.42857142857143</v>
      </c>
      <c r="O3696" s="3">
        <f t="shared" si="296"/>
        <v>62.666666666666664</v>
      </c>
      <c r="P3696" s="3" t="s">
        <v>8271</v>
      </c>
      <c r="Q3696" s="3" t="str">
        <f t="shared" si="293"/>
        <v>theater</v>
      </c>
      <c r="R3696" s="3" t="str">
        <f t="shared" si="294"/>
        <v>plays</v>
      </c>
      <c r="S3696" s="24">
        <f t="shared" si="295"/>
        <v>42490.133877314816</v>
      </c>
    </row>
    <row r="3697" spans="1:19" ht="140.4" x14ac:dyDescent="0.4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26">
        <f t="shared" si="291"/>
        <v>100.125</v>
      </c>
      <c r="O3697" s="3">
        <f t="shared" si="296"/>
        <v>121.36363636363636</v>
      </c>
      <c r="P3697" s="3" t="s">
        <v>8271</v>
      </c>
      <c r="Q3697" s="3" t="str">
        <f t="shared" si="293"/>
        <v>theater</v>
      </c>
      <c r="R3697" s="3" t="str">
        <f t="shared" si="294"/>
        <v>plays</v>
      </c>
      <c r="S3697" s="24">
        <f t="shared" si="295"/>
        <v>41995.870486111111</v>
      </c>
    </row>
    <row r="3698" spans="1:19" ht="93.6" x14ac:dyDescent="0.4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26">
        <f t="shared" si="291"/>
        <v>155</v>
      </c>
      <c r="O3698" s="3">
        <f t="shared" si="296"/>
        <v>39.743589743589745</v>
      </c>
      <c r="P3698" s="3" t="s">
        <v>8271</v>
      </c>
      <c r="Q3698" s="3" t="str">
        <f t="shared" si="293"/>
        <v>theater</v>
      </c>
      <c r="R3698" s="3" t="str">
        <f t="shared" si="294"/>
        <v>plays</v>
      </c>
      <c r="S3698" s="24">
        <f t="shared" si="295"/>
        <v>41988.617083333331</v>
      </c>
    </row>
    <row r="3699" spans="1:19" ht="117" x14ac:dyDescent="0.4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26">
        <f t="shared" si="291"/>
        <v>108</v>
      </c>
      <c r="O3699" s="3">
        <f t="shared" si="296"/>
        <v>72</v>
      </c>
      <c r="P3699" s="3" t="s">
        <v>8271</v>
      </c>
      <c r="Q3699" s="3" t="str">
        <f t="shared" si="293"/>
        <v>theater</v>
      </c>
      <c r="R3699" s="3" t="str">
        <f t="shared" si="294"/>
        <v>plays</v>
      </c>
      <c r="S3699" s="24">
        <f t="shared" si="295"/>
        <v>42479.465833333335</v>
      </c>
    </row>
    <row r="3700" spans="1:19" ht="93.6" x14ac:dyDescent="0.4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26">
        <f t="shared" si="291"/>
        <v>110.52</v>
      </c>
      <c r="O3700" s="3">
        <f t="shared" si="296"/>
        <v>40.632352941176471</v>
      </c>
      <c r="P3700" s="3" t="s">
        <v>8271</v>
      </c>
      <c r="Q3700" s="3" t="str">
        <f t="shared" si="293"/>
        <v>theater</v>
      </c>
      <c r="R3700" s="3" t="str">
        <f t="shared" si="294"/>
        <v>plays</v>
      </c>
      <c r="S3700" s="24">
        <f t="shared" si="295"/>
        <v>42401.806562500002</v>
      </c>
    </row>
    <row r="3701" spans="1:19" ht="117" x14ac:dyDescent="0.4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26">
        <f t="shared" si="291"/>
        <v>100.8</v>
      </c>
      <c r="O3701" s="3">
        <f t="shared" si="296"/>
        <v>63</v>
      </c>
      <c r="P3701" s="3" t="s">
        <v>8271</v>
      </c>
      <c r="Q3701" s="3" t="str">
        <f t="shared" si="293"/>
        <v>theater</v>
      </c>
      <c r="R3701" s="3" t="str">
        <f t="shared" si="294"/>
        <v>plays</v>
      </c>
      <c r="S3701" s="24">
        <f t="shared" si="295"/>
        <v>41897.602037037039</v>
      </c>
    </row>
    <row r="3702" spans="1:19" ht="70.2" x14ac:dyDescent="0.4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26">
        <f t="shared" si="291"/>
        <v>121.2</v>
      </c>
      <c r="O3702" s="3">
        <f t="shared" si="296"/>
        <v>33.666666666666664</v>
      </c>
      <c r="P3702" s="3" t="s">
        <v>8271</v>
      </c>
      <c r="Q3702" s="3" t="str">
        <f t="shared" si="293"/>
        <v>theater</v>
      </c>
      <c r="R3702" s="3" t="str">
        <f t="shared" si="294"/>
        <v>plays</v>
      </c>
      <c r="S3702" s="24">
        <f t="shared" si="295"/>
        <v>41882.585648148146</v>
      </c>
    </row>
    <row r="3703" spans="1:19" ht="117" x14ac:dyDescent="0.4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26">
        <f t="shared" si="291"/>
        <v>100.33333333333334</v>
      </c>
      <c r="O3703" s="3">
        <f t="shared" si="296"/>
        <v>38.589743589743591</v>
      </c>
      <c r="P3703" s="3" t="s">
        <v>8271</v>
      </c>
      <c r="Q3703" s="3" t="str">
        <f t="shared" si="293"/>
        <v>theater</v>
      </c>
      <c r="R3703" s="3" t="str">
        <f t="shared" si="294"/>
        <v>plays</v>
      </c>
      <c r="S3703" s="24">
        <f t="shared" si="295"/>
        <v>42129.541585648149</v>
      </c>
    </row>
    <row r="3704" spans="1:19" ht="117" x14ac:dyDescent="0.4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26">
        <f t="shared" si="291"/>
        <v>109.16666666666666</v>
      </c>
      <c r="O3704" s="3">
        <f t="shared" si="296"/>
        <v>155.95238095238096</v>
      </c>
      <c r="P3704" s="3" t="s">
        <v>8271</v>
      </c>
      <c r="Q3704" s="3" t="str">
        <f t="shared" si="293"/>
        <v>theater</v>
      </c>
      <c r="R3704" s="3" t="str">
        <f t="shared" si="294"/>
        <v>plays</v>
      </c>
      <c r="S3704" s="24">
        <f t="shared" si="295"/>
        <v>42524.53800925926</v>
      </c>
    </row>
    <row r="3705" spans="1:19" ht="117" x14ac:dyDescent="0.4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26">
        <f t="shared" si="291"/>
        <v>123.42857142857142</v>
      </c>
      <c r="O3705" s="3">
        <f t="shared" si="296"/>
        <v>43.2</v>
      </c>
      <c r="P3705" s="3" t="s">
        <v>8271</v>
      </c>
      <c r="Q3705" s="3" t="str">
        <f t="shared" si="293"/>
        <v>theater</v>
      </c>
      <c r="R3705" s="3" t="str">
        <f t="shared" si="294"/>
        <v>plays</v>
      </c>
      <c r="S3705" s="24">
        <f t="shared" si="295"/>
        <v>42556.504490740743</v>
      </c>
    </row>
    <row r="3706" spans="1:19" ht="140.4" x14ac:dyDescent="0.4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26">
        <f t="shared" si="291"/>
        <v>136.33666666666667</v>
      </c>
      <c r="O3706" s="3">
        <f t="shared" si="296"/>
        <v>15.148518518518518</v>
      </c>
      <c r="P3706" s="3" t="s">
        <v>8271</v>
      </c>
      <c r="Q3706" s="3" t="str">
        <f t="shared" si="293"/>
        <v>theater</v>
      </c>
      <c r="R3706" s="3" t="str">
        <f t="shared" si="294"/>
        <v>plays</v>
      </c>
      <c r="S3706" s="24">
        <f t="shared" si="295"/>
        <v>42461.689745370371</v>
      </c>
    </row>
    <row r="3707" spans="1:19" ht="117" x14ac:dyDescent="0.4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26">
        <f t="shared" si="291"/>
        <v>103.46657233816768</v>
      </c>
      <c r="O3707" s="3">
        <f t="shared" si="296"/>
        <v>83.571428571428569</v>
      </c>
      <c r="P3707" s="3" t="s">
        <v>8271</v>
      </c>
      <c r="Q3707" s="3" t="str">
        <f t="shared" si="293"/>
        <v>theater</v>
      </c>
      <c r="R3707" s="3" t="str">
        <f t="shared" si="294"/>
        <v>plays</v>
      </c>
      <c r="S3707" s="24">
        <f t="shared" si="295"/>
        <v>41792.542986111112</v>
      </c>
    </row>
    <row r="3708" spans="1:19" ht="117" x14ac:dyDescent="0.4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26">
        <f t="shared" si="291"/>
        <v>121.33333333333334</v>
      </c>
      <c r="O3708" s="3">
        <f t="shared" si="296"/>
        <v>140</v>
      </c>
      <c r="P3708" s="3" t="s">
        <v>8271</v>
      </c>
      <c r="Q3708" s="3" t="str">
        <f t="shared" si="293"/>
        <v>theater</v>
      </c>
      <c r="R3708" s="3" t="str">
        <f t="shared" si="294"/>
        <v>plays</v>
      </c>
      <c r="S3708" s="24">
        <f t="shared" si="295"/>
        <v>41879.913761574076</v>
      </c>
    </row>
    <row r="3709" spans="1:19" ht="93.6" x14ac:dyDescent="0.4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26">
        <f t="shared" si="291"/>
        <v>186</v>
      </c>
      <c r="O3709" s="3">
        <f t="shared" si="296"/>
        <v>80.869565217391298</v>
      </c>
      <c r="P3709" s="3" t="s">
        <v>8271</v>
      </c>
      <c r="Q3709" s="3" t="str">
        <f t="shared" si="293"/>
        <v>theater</v>
      </c>
      <c r="R3709" s="3" t="str">
        <f t="shared" si="294"/>
        <v>plays</v>
      </c>
      <c r="S3709" s="24">
        <f t="shared" si="295"/>
        <v>42552.048356481479</v>
      </c>
    </row>
    <row r="3710" spans="1:19" ht="140.4" x14ac:dyDescent="0.4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26">
        <f t="shared" si="291"/>
        <v>300</v>
      </c>
      <c r="O3710" s="3">
        <f t="shared" si="296"/>
        <v>53.846153846153847</v>
      </c>
      <c r="P3710" s="3" t="s">
        <v>8271</v>
      </c>
      <c r="Q3710" s="3" t="str">
        <f t="shared" si="293"/>
        <v>theater</v>
      </c>
      <c r="R3710" s="3" t="str">
        <f t="shared" si="294"/>
        <v>plays</v>
      </c>
      <c r="S3710" s="24">
        <f t="shared" si="295"/>
        <v>41810.142199074078</v>
      </c>
    </row>
    <row r="3711" spans="1:19" ht="93.6" x14ac:dyDescent="0.4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26">
        <f t="shared" si="291"/>
        <v>108.25</v>
      </c>
      <c r="O3711" s="3">
        <f t="shared" si="296"/>
        <v>30.928571428571427</v>
      </c>
      <c r="P3711" s="3" t="s">
        <v>8271</v>
      </c>
      <c r="Q3711" s="3" t="str">
        <f t="shared" si="293"/>
        <v>theater</v>
      </c>
      <c r="R3711" s="3" t="str">
        <f t="shared" si="294"/>
        <v>plays</v>
      </c>
      <c r="S3711" s="24">
        <f t="shared" si="295"/>
        <v>41785.707708333335</v>
      </c>
    </row>
    <row r="3712" spans="1:19" ht="70.2" x14ac:dyDescent="0.4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26">
        <f t="shared" si="291"/>
        <v>141.15384615384616</v>
      </c>
      <c r="O3712" s="3">
        <f t="shared" si="296"/>
        <v>67.962962962962962</v>
      </c>
      <c r="P3712" s="3" t="s">
        <v>8271</v>
      </c>
      <c r="Q3712" s="3" t="str">
        <f t="shared" si="293"/>
        <v>theater</v>
      </c>
      <c r="R3712" s="3" t="str">
        <f t="shared" si="294"/>
        <v>plays</v>
      </c>
      <c r="S3712" s="24">
        <f t="shared" si="295"/>
        <v>42072.576249999998</v>
      </c>
    </row>
    <row r="3713" spans="1:19" ht="70.2" x14ac:dyDescent="0.4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26">
        <f t="shared" si="291"/>
        <v>113.99999999999999</v>
      </c>
      <c r="O3713" s="3">
        <f t="shared" si="296"/>
        <v>27.142857142857142</v>
      </c>
      <c r="P3713" s="3" t="s">
        <v>8271</v>
      </c>
      <c r="Q3713" s="3" t="str">
        <f t="shared" si="293"/>
        <v>theater</v>
      </c>
      <c r="R3713" s="3" t="str">
        <f t="shared" si="294"/>
        <v>plays</v>
      </c>
      <c r="S3713" s="24">
        <f t="shared" si="295"/>
        <v>41779.724224537036</v>
      </c>
    </row>
    <row r="3714" spans="1:19" ht="117" x14ac:dyDescent="0.4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26">
        <f t="shared" ref="N3714:N3777" si="297">E3714/D3714*100</f>
        <v>153.73333333333335</v>
      </c>
      <c r="O3714" s="3">
        <f t="shared" ref="O3714:O3729" si="298">E3714/L3714</f>
        <v>110.86538461538461</v>
      </c>
      <c r="P3714" s="3" t="s">
        <v>8271</v>
      </c>
      <c r="Q3714" s="3" t="str">
        <f t="shared" si="293"/>
        <v>theater</v>
      </c>
      <c r="R3714" s="3" t="str">
        <f t="shared" si="294"/>
        <v>plays</v>
      </c>
      <c r="S3714" s="24">
        <f t="shared" si="295"/>
        <v>42134.172071759254</v>
      </c>
    </row>
    <row r="3715" spans="1:19" ht="117" x14ac:dyDescent="0.4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26">
        <f t="shared" si="297"/>
        <v>101.49999999999999</v>
      </c>
      <c r="O3715" s="3">
        <f t="shared" si="298"/>
        <v>106.84210526315789</v>
      </c>
      <c r="P3715" s="3" t="s">
        <v>8271</v>
      </c>
      <c r="Q3715" s="3" t="str">
        <f t="shared" ref="Q3715:Q3778" si="299">LEFT(P:P,SEARCH("/",P:P,1)-1)</f>
        <v>theater</v>
      </c>
      <c r="R3715" s="3" t="str">
        <f t="shared" ref="R3715:R3778" si="300">RIGHT(P:P, LEN(P:P) - FIND("/", P:P))</f>
        <v>plays</v>
      </c>
      <c r="S3715" s="24">
        <f t="shared" ref="S3715:S3778" si="301">(J3715/86400) +25569</f>
        <v>42505.738032407404</v>
      </c>
    </row>
    <row r="3716" spans="1:19" ht="117" x14ac:dyDescent="0.4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26">
        <f t="shared" si="297"/>
        <v>102.35000000000001</v>
      </c>
      <c r="O3716" s="3">
        <f t="shared" si="298"/>
        <v>105.51546391752578</v>
      </c>
      <c r="P3716" s="3" t="s">
        <v>8271</v>
      </c>
      <c r="Q3716" s="3" t="str">
        <f t="shared" si="299"/>
        <v>theater</v>
      </c>
      <c r="R3716" s="3" t="str">
        <f t="shared" si="300"/>
        <v>plays</v>
      </c>
      <c r="S3716" s="24">
        <f t="shared" si="301"/>
        <v>42118.556331018517</v>
      </c>
    </row>
    <row r="3717" spans="1:19" ht="140.4" x14ac:dyDescent="0.4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26">
        <f t="shared" si="297"/>
        <v>102.57142857142858</v>
      </c>
      <c r="O3717" s="3">
        <f t="shared" si="298"/>
        <v>132.96296296296296</v>
      </c>
      <c r="P3717" s="3" t="s">
        <v>8271</v>
      </c>
      <c r="Q3717" s="3" t="str">
        <f t="shared" si="299"/>
        <v>theater</v>
      </c>
      <c r="R3717" s="3" t="str">
        <f t="shared" si="300"/>
        <v>plays</v>
      </c>
      <c r="S3717" s="24">
        <f t="shared" si="301"/>
        <v>42036.995590277773</v>
      </c>
    </row>
    <row r="3718" spans="1:19" ht="117" x14ac:dyDescent="0.4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26">
        <f t="shared" si="297"/>
        <v>155.75</v>
      </c>
      <c r="O3718" s="3">
        <f t="shared" si="298"/>
        <v>51.916666666666664</v>
      </c>
      <c r="P3718" s="3" t="s">
        <v>8271</v>
      </c>
      <c r="Q3718" s="3" t="str">
        <f t="shared" si="299"/>
        <v>theater</v>
      </c>
      <c r="R3718" s="3" t="str">
        <f t="shared" si="300"/>
        <v>plays</v>
      </c>
      <c r="S3718" s="24">
        <f t="shared" si="301"/>
        <v>42360.887835648144</v>
      </c>
    </row>
    <row r="3719" spans="1:19" ht="93.6" x14ac:dyDescent="0.4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26">
        <f t="shared" si="297"/>
        <v>100.75</v>
      </c>
      <c r="O3719" s="3">
        <f t="shared" si="298"/>
        <v>310</v>
      </c>
      <c r="P3719" s="3" t="s">
        <v>8271</v>
      </c>
      <c r="Q3719" s="3" t="str">
        <f t="shared" si="299"/>
        <v>theater</v>
      </c>
      <c r="R3719" s="3" t="str">
        <f t="shared" si="300"/>
        <v>plays</v>
      </c>
      <c r="S3719" s="24">
        <f t="shared" si="301"/>
        <v>42102.866307870368</v>
      </c>
    </row>
    <row r="3720" spans="1:19" ht="117" x14ac:dyDescent="0.4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26">
        <f t="shared" si="297"/>
        <v>239.4</v>
      </c>
      <c r="O3720" s="3">
        <f t="shared" si="298"/>
        <v>26.021739130434781</v>
      </c>
      <c r="P3720" s="3" t="s">
        <v>8271</v>
      </c>
      <c r="Q3720" s="3" t="str">
        <f t="shared" si="299"/>
        <v>theater</v>
      </c>
      <c r="R3720" s="3" t="str">
        <f t="shared" si="300"/>
        <v>plays</v>
      </c>
      <c r="S3720" s="24">
        <f t="shared" si="301"/>
        <v>42032.716145833328</v>
      </c>
    </row>
    <row r="3721" spans="1:19" ht="70.2" x14ac:dyDescent="0.4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26">
        <f t="shared" si="297"/>
        <v>210</v>
      </c>
      <c r="O3721" s="3">
        <f t="shared" si="298"/>
        <v>105</v>
      </c>
      <c r="P3721" s="3" t="s">
        <v>8271</v>
      </c>
      <c r="Q3721" s="3" t="str">
        <f t="shared" si="299"/>
        <v>theater</v>
      </c>
      <c r="R3721" s="3" t="str">
        <f t="shared" si="300"/>
        <v>plays</v>
      </c>
      <c r="S3721" s="24">
        <f t="shared" si="301"/>
        <v>42147.729930555557</v>
      </c>
    </row>
    <row r="3722" spans="1:19" ht="70.2" x14ac:dyDescent="0.4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26">
        <f t="shared" si="297"/>
        <v>104.51515151515152</v>
      </c>
      <c r="O3722" s="3">
        <f t="shared" si="298"/>
        <v>86.224999999999994</v>
      </c>
      <c r="P3722" s="3" t="s">
        <v>8271</v>
      </c>
      <c r="Q3722" s="3" t="str">
        <f t="shared" si="299"/>
        <v>theater</v>
      </c>
      <c r="R3722" s="3" t="str">
        <f t="shared" si="300"/>
        <v>plays</v>
      </c>
      <c r="S3722" s="24">
        <f t="shared" si="301"/>
        <v>42165.993125000001</v>
      </c>
    </row>
    <row r="3723" spans="1:19" ht="140.4" x14ac:dyDescent="0.4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26">
        <f t="shared" si="297"/>
        <v>100.8</v>
      </c>
      <c r="O3723" s="3">
        <f t="shared" si="298"/>
        <v>114.54545454545455</v>
      </c>
      <c r="P3723" s="3" t="s">
        <v>8271</v>
      </c>
      <c r="Q3723" s="3" t="str">
        <f t="shared" si="299"/>
        <v>theater</v>
      </c>
      <c r="R3723" s="3" t="str">
        <f t="shared" si="300"/>
        <v>plays</v>
      </c>
      <c r="S3723" s="24">
        <f t="shared" si="301"/>
        <v>41927.936157407406</v>
      </c>
    </row>
    <row r="3724" spans="1:19" ht="163.80000000000001" x14ac:dyDescent="0.4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26">
        <f t="shared" si="297"/>
        <v>111.20000000000002</v>
      </c>
      <c r="O3724" s="3">
        <f t="shared" si="298"/>
        <v>47.657142857142858</v>
      </c>
      <c r="P3724" s="3" t="s">
        <v>8271</v>
      </c>
      <c r="Q3724" s="3" t="str">
        <f t="shared" si="299"/>
        <v>theater</v>
      </c>
      <c r="R3724" s="3" t="str">
        <f t="shared" si="300"/>
        <v>plays</v>
      </c>
      <c r="S3724" s="24">
        <f t="shared" si="301"/>
        <v>42381.671840277777</v>
      </c>
    </row>
    <row r="3725" spans="1:19" ht="70.2" x14ac:dyDescent="0.4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26">
        <f t="shared" si="297"/>
        <v>102.04444444444445</v>
      </c>
      <c r="O3725" s="3">
        <f t="shared" si="298"/>
        <v>72.888888888888886</v>
      </c>
      <c r="P3725" s="3" t="s">
        <v>8271</v>
      </c>
      <c r="Q3725" s="3" t="str">
        <f t="shared" si="299"/>
        <v>theater</v>
      </c>
      <c r="R3725" s="3" t="str">
        <f t="shared" si="300"/>
        <v>plays</v>
      </c>
      <c r="S3725" s="24">
        <f t="shared" si="301"/>
        <v>41943.753032407403</v>
      </c>
    </row>
    <row r="3726" spans="1:19" ht="117" x14ac:dyDescent="0.4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26">
        <f t="shared" si="297"/>
        <v>102.54767441860466</v>
      </c>
      <c r="O3726" s="3">
        <f t="shared" si="298"/>
        <v>49.545505617977533</v>
      </c>
      <c r="P3726" s="3" t="s">
        <v>8271</v>
      </c>
      <c r="Q3726" s="3" t="str">
        <f t="shared" si="299"/>
        <v>theater</v>
      </c>
      <c r="R3726" s="3" t="str">
        <f t="shared" si="300"/>
        <v>plays</v>
      </c>
      <c r="S3726" s="24">
        <f t="shared" si="301"/>
        <v>42465.491435185184</v>
      </c>
    </row>
    <row r="3727" spans="1:19" ht="117" x14ac:dyDescent="0.4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26">
        <f t="shared" si="297"/>
        <v>127</v>
      </c>
      <c r="O3727" s="3">
        <f t="shared" si="298"/>
        <v>25.4</v>
      </c>
      <c r="P3727" s="3" t="s">
        <v>8271</v>
      </c>
      <c r="Q3727" s="3" t="str">
        <f t="shared" si="299"/>
        <v>theater</v>
      </c>
      <c r="R3727" s="3" t="str">
        <f t="shared" si="300"/>
        <v>plays</v>
      </c>
      <c r="S3727" s="24">
        <f t="shared" si="301"/>
        <v>42401.945219907408</v>
      </c>
    </row>
    <row r="3728" spans="1:19" ht="140.4" x14ac:dyDescent="0.4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26">
        <f t="shared" si="297"/>
        <v>338.70588235294122</v>
      </c>
      <c r="O3728" s="3">
        <f t="shared" si="298"/>
        <v>62.586956521739133</v>
      </c>
      <c r="P3728" s="3" t="s">
        <v>8271</v>
      </c>
      <c r="Q3728" s="3" t="str">
        <f t="shared" si="299"/>
        <v>theater</v>
      </c>
      <c r="R3728" s="3" t="str">
        <f t="shared" si="300"/>
        <v>plays</v>
      </c>
      <c r="S3728" s="24">
        <f t="shared" si="301"/>
        <v>42462.140868055554</v>
      </c>
    </row>
    <row r="3729" spans="1:19" ht="93.6" x14ac:dyDescent="0.4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26">
        <f t="shared" si="297"/>
        <v>100.75</v>
      </c>
      <c r="O3729" s="3">
        <f t="shared" si="298"/>
        <v>61.060606060606062</v>
      </c>
      <c r="P3729" s="3" t="s">
        <v>8271</v>
      </c>
      <c r="Q3729" s="3" t="str">
        <f t="shared" si="299"/>
        <v>theater</v>
      </c>
      <c r="R3729" s="3" t="str">
        <f t="shared" si="300"/>
        <v>plays</v>
      </c>
      <c r="S3729" s="24">
        <f t="shared" si="301"/>
        <v>42632.348310185189</v>
      </c>
    </row>
    <row r="3730" spans="1:19" ht="93.6" x14ac:dyDescent="0.4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26">
        <f t="shared" si="297"/>
        <v>9.31</v>
      </c>
      <c r="P3730" s="3" t="s">
        <v>8271</v>
      </c>
      <c r="Q3730" s="3" t="str">
        <f t="shared" si="299"/>
        <v>theater</v>
      </c>
      <c r="R3730" s="3" t="str">
        <f t="shared" si="300"/>
        <v>plays</v>
      </c>
      <c r="S3730" s="24">
        <f t="shared" si="301"/>
        <v>42205.171018518522</v>
      </c>
    </row>
    <row r="3731" spans="1:19" ht="117" x14ac:dyDescent="0.4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26">
        <f t="shared" si="297"/>
        <v>7.24</v>
      </c>
      <c r="P3731" s="3" t="s">
        <v>8271</v>
      </c>
      <c r="Q3731" s="3" t="str">
        <f t="shared" si="299"/>
        <v>theater</v>
      </c>
      <c r="R3731" s="3" t="str">
        <f t="shared" si="300"/>
        <v>plays</v>
      </c>
      <c r="S3731" s="24">
        <f t="shared" si="301"/>
        <v>42041.205000000002</v>
      </c>
    </row>
    <row r="3732" spans="1:19" ht="117" x14ac:dyDescent="0.4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26">
        <f t="shared" si="297"/>
        <v>10</v>
      </c>
      <c r="P3732" s="3" t="s">
        <v>8271</v>
      </c>
      <c r="Q3732" s="3" t="str">
        <f t="shared" si="299"/>
        <v>theater</v>
      </c>
      <c r="R3732" s="3" t="str">
        <f t="shared" si="300"/>
        <v>plays</v>
      </c>
      <c r="S3732" s="24">
        <f t="shared" si="301"/>
        <v>42203.677766203706</v>
      </c>
    </row>
    <row r="3733" spans="1:19" ht="117" x14ac:dyDescent="0.4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26">
        <f t="shared" si="297"/>
        <v>11.272727272727273</v>
      </c>
      <c r="P3733" s="3" t="s">
        <v>8271</v>
      </c>
      <c r="Q3733" s="3" t="str">
        <f t="shared" si="299"/>
        <v>theater</v>
      </c>
      <c r="R3733" s="3" t="str">
        <f t="shared" si="300"/>
        <v>plays</v>
      </c>
      <c r="S3733" s="24">
        <f t="shared" si="301"/>
        <v>41983.752847222218</v>
      </c>
    </row>
    <row r="3734" spans="1:19" ht="93.6" x14ac:dyDescent="0.4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26">
        <f t="shared" si="297"/>
        <v>15.411764705882353</v>
      </c>
      <c r="P3734" s="3" t="s">
        <v>8271</v>
      </c>
      <c r="Q3734" s="3" t="str">
        <f t="shared" si="299"/>
        <v>theater</v>
      </c>
      <c r="R3734" s="3" t="str">
        <f t="shared" si="300"/>
        <v>plays</v>
      </c>
      <c r="S3734" s="24">
        <f t="shared" si="301"/>
        <v>41968.677465277782</v>
      </c>
    </row>
    <row r="3735" spans="1:19" ht="93.6" x14ac:dyDescent="0.4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26">
        <f t="shared" si="297"/>
        <v>0</v>
      </c>
      <c r="P3735" s="3" t="s">
        <v>8271</v>
      </c>
      <c r="Q3735" s="3" t="str">
        <f t="shared" si="299"/>
        <v>theater</v>
      </c>
      <c r="R3735" s="3" t="str">
        <f t="shared" si="300"/>
        <v>plays</v>
      </c>
      <c r="S3735" s="24">
        <f t="shared" si="301"/>
        <v>42103.024398148147</v>
      </c>
    </row>
    <row r="3736" spans="1:19" ht="140.4" x14ac:dyDescent="0.4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26">
        <f t="shared" si="297"/>
        <v>28.466666666666669</v>
      </c>
      <c r="P3736" s="3" t="s">
        <v>8271</v>
      </c>
      <c r="Q3736" s="3" t="str">
        <f t="shared" si="299"/>
        <v>theater</v>
      </c>
      <c r="R3736" s="3" t="str">
        <f t="shared" si="300"/>
        <v>plays</v>
      </c>
      <c r="S3736" s="24">
        <f t="shared" si="301"/>
        <v>42089.901574074072</v>
      </c>
    </row>
    <row r="3737" spans="1:19" ht="93.6" x14ac:dyDescent="0.4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26">
        <f t="shared" si="297"/>
        <v>13.333333333333334</v>
      </c>
      <c r="P3737" s="3" t="s">
        <v>8271</v>
      </c>
      <c r="Q3737" s="3" t="str">
        <f t="shared" si="299"/>
        <v>theater</v>
      </c>
      <c r="R3737" s="3" t="str">
        <f t="shared" si="300"/>
        <v>plays</v>
      </c>
      <c r="S3737" s="24">
        <f t="shared" si="301"/>
        <v>42122.693159722221</v>
      </c>
    </row>
    <row r="3738" spans="1:19" ht="117" x14ac:dyDescent="0.4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26">
        <f t="shared" si="297"/>
        <v>0.66666666666666674</v>
      </c>
      <c r="P3738" s="3" t="s">
        <v>8271</v>
      </c>
      <c r="Q3738" s="3" t="str">
        <f t="shared" si="299"/>
        <v>theater</v>
      </c>
      <c r="R3738" s="3" t="str">
        <f t="shared" si="300"/>
        <v>plays</v>
      </c>
      <c r="S3738" s="24">
        <f t="shared" si="301"/>
        <v>42048.711724537032</v>
      </c>
    </row>
    <row r="3739" spans="1:19" ht="93.6" x14ac:dyDescent="0.4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26">
        <f t="shared" si="297"/>
        <v>21.428571428571427</v>
      </c>
      <c r="P3739" s="3" t="s">
        <v>8271</v>
      </c>
      <c r="Q3739" s="3" t="str">
        <f t="shared" si="299"/>
        <v>theater</v>
      </c>
      <c r="R3739" s="3" t="str">
        <f t="shared" si="300"/>
        <v>plays</v>
      </c>
      <c r="S3739" s="24">
        <f t="shared" si="301"/>
        <v>42297.691006944442</v>
      </c>
    </row>
    <row r="3740" spans="1:19" ht="93.6" x14ac:dyDescent="0.4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26">
        <f t="shared" si="297"/>
        <v>18</v>
      </c>
      <c r="P3740" s="3" t="s">
        <v>8271</v>
      </c>
      <c r="Q3740" s="3" t="str">
        <f t="shared" si="299"/>
        <v>theater</v>
      </c>
      <c r="R3740" s="3" t="str">
        <f t="shared" si="300"/>
        <v>plays</v>
      </c>
      <c r="S3740" s="24">
        <f t="shared" si="301"/>
        <v>41813.938715277778</v>
      </c>
    </row>
    <row r="3741" spans="1:19" ht="117" x14ac:dyDescent="0.4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26">
        <f t="shared" si="297"/>
        <v>20.125</v>
      </c>
      <c r="P3741" s="3" t="s">
        <v>8271</v>
      </c>
      <c r="Q3741" s="3" t="str">
        <f t="shared" si="299"/>
        <v>theater</v>
      </c>
      <c r="R3741" s="3" t="str">
        <f t="shared" si="300"/>
        <v>plays</v>
      </c>
      <c r="S3741" s="24">
        <f t="shared" si="301"/>
        <v>42548.449861111112</v>
      </c>
    </row>
    <row r="3742" spans="1:19" ht="117" x14ac:dyDescent="0.4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26">
        <f t="shared" si="297"/>
        <v>17.899999999999999</v>
      </c>
      <c r="P3742" s="3" t="s">
        <v>8271</v>
      </c>
      <c r="Q3742" s="3" t="str">
        <f t="shared" si="299"/>
        <v>theater</v>
      </c>
      <c r="R3742" s="3" t="str">
        <f t="shared" si="300"/>
        <v>plays</v>
      </c>
      <c r="S3742" s="24">
        <f t="shared" si="301"/>
        <v>41833.089756944442</v>
      </c>
    </row>
    <row r="3743" spans="1:19" ht="93.6" x14ac:dyDescent="0.4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26">
        <f t="shared" si="297"/>
        <v>0</v>
      </c>
      <c r="P3743" s="3" t="s">
        <v>8271</v>
      </c>
      <c r="Q3743" s="3" t="str">
        <f t="shared" si="299"/>
        <v>theater</v>
      </c>
      <c r="R3743" s="3" t="str">
        <f t="shared" si="300"/>
        <v>plays</v>
      </c>
      <c r="S3743" s="24">
        <f t="shared" si="301"/>
        <v>42325.920717592591</v>
      </c>
    </row>
    <row r="3744" spans="1:19" ht="117" x14ac:dyDescent="0.4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26">
        <f t="shared" si="297"/>
        <v>2</v>
      </c>
      <c r="P3744" s="3" t="s">
        <v>8271</v>
      </c>
      <c r="Q3744" s="3" t="str">
        <f t="shared" si="299"/>
        <v>theater</v>
      </c>
      <c r="R3744" s="3" t="str">
        <f t="shared" si="300"/>
        <v>plays</v>
      </c>
      <c r="S3744" s="24">
        <f t="shared" si="301"/>
        <v>41858.214629629627</v>
      </c>
    </row>
    <row r="3745" spans="1:19" ht="93.6" x14ac:dyDescent="0.4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26">
        <f t="shared" si="297"/>
        <v>0</v>
      </c>
      <c r="P3745" s="3" t="s">
        <v>8271</v>
      </c>
      <c r="Q3745" s="3" t="str">
        <f t="shared" si="299"/>
        <v>theater</v>
      </c>
      <c r="R3745" s="3" t="str">
        <f t="shared" si="300"/>
        <v>plays</v>
      </c>
      <c r="S3745" s="24">
        <f t="shared" si="301"/>
        <v>41793.710231481484</v>
      </c>
    </row>
    <row r="3746" spans="1:19" ht="117" x14ac:dyDescent="0.4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26">
        <f t="shared" si="297"/>
        <v>0</v>
      </c>
      <c r="P3746" s="3" t="s">
        <v>8271</v>
      </c>
      <c r="Q3746" s="3" t="str">
        <f t="shared" si="299"/>
        <v>theater</v>
      </c>
      <c r="R3746" s="3" t="str">
        <f t="shared" si="300"/>
        <v>plays</v>
      </c>
      <c r="S3746" s="24">
        <f t="shared" si="301"/>
        <v>41793.814259259263</v>
      </c>
    </row>
    <row r="3747" spans="1:19" ht="93.6" x14ac:dyDescent="0.4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26">
        <f t="shared" si="297"/>
        <v>10</v>
      </c>
      <c r="P3747" s="3" t="s">
        <v>8271</v>
      </c>
      <c r="Q3747" s="3" t="str">
        <f t="shared" si="299"/>
        <v>theater</v>
      </c>
      <c r="R3747" s="3" t="str">
        <f t="shared" si="300"/>
        <v>plays</v>
      </c>
      <c r="S3747" s="24">
        <f t="shared" si="301"/>
        <v>41831.697939814811</v>
      </c>
    </row>
    <row r="3748" spans="1:19" ht="46.8" x14ac:dyDescent="0.4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26">
        <f t="shared" si="297"/>
        <v>2.3764705882352941</v>
      </c>
      <c r="P3748" s="3" t="s">
        <v>8271</v>
      </c>
      <c r="Q3748" s="3" t="str">
        <f t="shared" si="299"/>
        <v>theater</v>
      </c>
      <c r="R3748" s="3" t="str">
        <f t="shared" si="300"/>
        <v>plays</v>
      </c>
      <c r="S3748" s="24">
        <f t="shared" si="301"/>
        <v>42621.389340277776</v>
      </c>
    </row>
    <row r="3749" spans="1:19" ht="93.6" x14ac:dyDescent="0.4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26">
        <f t="shared" si="297"/>
        <v>1</v>
      </c>
      <c r="P3749" s="3" t="s">
        <v>8271</v>
      </c>
      <c r="Q3749" s="3" t="str">
        <f t="shared" si="299"/>
        <v>theater</v>
      </c>
      <c r="R3749" s="3" t="str">
        <f t="shared" si="300"/>
        <v>plays</v>
      </c>
      <c r="S3749" s="24">
        <f t="shared" si="301"/>
        <v>42164.299722222218</v>
      </c>
    </row>
    <row r="3750" spans="1:19" ht="117" x14ac:dyDescent="0.4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26">
        <f t="shared" si="297"/>
        <v>103.52</v>
      </c>
      <c r="O3750" s="3">
        <f t="shared" ref="O3750:O3789" si="302">E3750/L3750</f>
        <v>99.538461538461533</v>
      </c>
      <c r="P3750" s="3" t="s">
        <v>8305</v>
      </c>
      <c r="Q3750" s="3" t="str">
        <f t="shared" si="299"/>
        <v>theater</v>
      </c>
      <c r="R3750" s="3" t="str">
        <f t="shared" si="300"/>
        <v>musical</v>
      </c>
      <c r="S3750" s="24">
        <f t="shared" si="301"/>
        <v>42395.706435185188</v>
      </c>
    </row>
    <row r="3751" spans="1:19" ht="93.6" x14ac:dyDescent="0.4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26">
        <f t="shared" si="297"/>
        <v>105</v>
      </c>
      <c r="O3751" s="3">
        <f t="shared" si="302"/>
        <v>75</v>
      </c>
      <c r="P3751" s="3" t="s">
        <v>8305</v>
      </c>
      <c r="Q3751" s="3" t="str">
        <f t="shared" si="299"/>
        <v>theater</v>
      </c>
      <c r="R3751" s="3" t="str">
        <f t="shared" si="300"/>
        <v>musical</v>
      </c>
      <c r="S3751" s="24">
        <f t="shared" si="301"/>
        <v>42458.127175925925</v>
      </c>
    </row>
    <row r="3752" spans="1:19" ht="187.2" x14ac:dyDescent="0.4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26">
        <f t="shared" si="297"/>
        <v>100.44999999999999</v>
      </c>
      <c r="O3752" s="3">
        <f t="shared" si="302"/>
        <v>215.25</v>
      </c>
      <c r="P3752" s="3" t="s">
        <v>8305</v>
      </c>
      <c r="Q3752" s="3" t="str">
        <f t="shared" si="299"/>
        <v>theater</v>
      </c>
      <c r="R3752" s="3" t="str">
        <f t="shared" si="300"/>
        <v>musical</v>
      </c>
      <c r="S3752" s="24">
        <f t="shared" si="301"/>
        <v>42016.981574074074</v>
      </c>
    </row>
    <row r="3753" spans="1:19" ht="93.6" x14ac:dyDescent="0.4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26">
        <f t="shared" si="297"/>
        <v>132.6</v>
      </c>
      <c r="O3753" s="3">
        <f t="shared" si="302"/>
        <v>120.54545454545455</v>
      </c>
      <c r="P3753" s="3" t="s">
        <v>8305</v>
      </c>
      <c r="Q3753" s="3" t="str">
        <f t="shared" si="299"/>
        <v>theater</v>
      </c>
      <c r="R3753" s="3" t="str">
        <f t="shared" si="300"/>
        <v>musical</v>
      </c>
      <c r="S3753" s="24">
        <f t="shared" si="301"/>
        <v>42403.035567129627</v>
      </c>
    </row>
    <row r="3754" spans="1:19" ht="163.80000000000001" x14ac:dyDescent="0.4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26">
        <f t="shared" si="297"/>
        <v>112.99999999999999</v>
      </c>
      <c r="O3754" s="3">
        <f t="shared" si="302"/>
        <v>37.666666666666664</v>
      </c>
      <c r="P3754" s="3" t="s">
        <v>8305</v>
      </c>
      <c r="Q3754" s="3" t="str">
        <f t="shared" si="299"/>
        <v>theater</v>
      </c>
      <c r="R3754" s="3" t="str">
        <f t="shared" si="300"/>
        <v>musical</v>
      </c>
      <c r="S3754" s="24">
        <f t="shared" si="301"/>
        <v>42619.802488425921</v>
      </c>
    </row>
    <row r="3755" spans="1:19" ht="140.4" x14ac:dyDescent="0.4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26">
        <f t="shared" si="297"/>
        <v>103.34</v>
      </c>
      <c r="O3755" s="3">
        <f t="shared" si="302"/>
        <v>172.23333333333332</v>
      </c>
      <c r="P3755" s="3" t="s">
        <v>8305</v>
      </c>
      <c r="Q3755" s="3" t="str">
        <f t="shared" si="299"/>
        <v>theater</v>
      </c>
      <c r="R3755" s="3" t="str">
        <f t="shared" si="300"/>
        <v>musical</v>
      </c>
      <c r="S3755" s="24">
        <f t="shared" si="301"/>
        <v>42128.824074074073</v>
      </c>
    </row>
    <row r="3756" spans="1:19" ht="117" x14ac:dyDescent="0.4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26">
        <f t="shared" si="297"/>
        <v>120</v>
      </c>
      <c r="O3756" s="3">
        <f t="shared" si="302"/>
        <v>111.11111111111111</v>
      </c>
      <c r="P3756" s="3" t="s">
        <v>8305</v>
      </c>
      <c r="Q3756" s="3" t="str">
        <f t="shared" si="299"/>
        <v>theater</v>
      </c>
      <c r="R3756" s="3" t="str">
        <f t="shared" si="300"/>
        <v>musical</v>
      </c>
      <c r="S3756" s="24">
        <f t="shared" si="301"/>
        <v>41808.881215277775</v>
      </c>
    </row>
    <row r="3757" spans="1:19" ht="140.4" x14ac:dyDescent="0.4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26">
        <f t="shared" si="297"/>
        <v>129.63636363636363</v>
      </c>
      <c r="O3757" s="3">
        <f t="shared" si="302"/>
        <v>25.464285714285715</v>
      </c>
      <c r="P3757" s="3" t="s">
        <v>8305</v>
      </c>
      <c r="Q3757" s="3" t="str">
        <f t="shared" si="299"/>
        <v>theater</v>
      </c>
      <c r="R3757" s="3" t="str">
        <f t="shared" si="300"/>
        <v>musical</v>
      </c>
      <c r="S3757" s="24">
        <f t="shared" si="301"/>
        <v>42445.866979166662</v>
      </c>
    </row>
    <row r="3758" spans="1:19" ht="117" x14ac:dyDescent="0.4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26">
        <f t="shared" si="297"/>
        <v>101.11111111111111</v>
      </c>
      <c r="O3758" s="3">
        <f t="shared" si="302"/>
        <v>267.64705882352939</v>
      </c>
      <c r="P3758" s="3" t="s">
        <v>8305</v>
      </c>
      <c r="Q3758" s="3" t="str">
        <f t="shared" si="299"/>
        <v>theater</v>
      </c>
      <c r="R3758" s="3" t="str">
        <f t="shared" si="300"/>
        <v>musical</v>
      </c>
      <c r="S3758" s="24">
        <f t="shared" si="301"/>
        <v>41771.814791666664</v>
      </c>
    </row>
    <row r="3759" spans="1:19" ht="117" x14ac:dyDescent="0.4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26">
        <f t="shared" si="297"/>
        <v>108.51428571428572</v>
      </c>
      <c r="O3759" s="3">
        <f t="shared" si="302"/>
        <v>75.959999999999994</v>
      </c>
      <c r="P3759" s="3" t="s">
        <v>8305</v>
      </c>
      <c r="Q3759" s="3" t="str">
        <f t="shared" si="299"/>
        <v>theater</v>
      </c>
      <c r="R3759" s="3" t="str">
        <f t="shared" si="300"/>
        <v>musical</v>
      </c>
      <c r="S3759" s="24">
        <f t="shared" si="301"/>
        <v>41954.850868055553</v>
      </c>
    </row>
    <row r="3760" spans="1:19" ht="46.8" x14ac:dyDescent="0.4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26">
        <f t="shared" si="297"/>
        <v>102.33333333333334</v>
      </c>
      <c r="O3760" s="3">
        <f t="shared" si="302"/>
        <v>59.03846153846154</v>
      </c>
      <c r="P3760" s="3" t="s">
        <v>8305</v>
      </c>
      <c r="Q3760" s="3" t="str">
        <f t="shared" si="299"/>
        <v>theater</v>
      </c>
      <c r="R3760" s="3" t="str">
        <f t="shared" si="300"/>
        <v>musical</v>
      </c>
      <c r="S3760" s="24">
        <f t="shared" si="301"/>
        <v>41747.471504629633</v>
      </c>
    </row>
    <row r="3761" spans="1:19" ht="70.2" x14ac:dyDescent="0.4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26">
        <f t="shared" si="297"/>
        <v>110.24425000000002</v>
      </c>
      <c r="O3761" s="3">
        <f t="shared" si="302"/>
        <v>50.111022727272733</v>
      </c>
      <c r="P3761" s="3" t="s">
        <v>8305</v>
      </c>
      <c r="Q3761" s="3" t="str">
        <f t="shared" si="299"/>
        <v>theater</v>
      </c>
      <c r="R3761" s="3" t="str">
        <f t="shared" si="300"/>
        <v>musical</v>
      </c>
      <c r="S3761" s="24">
        <f t="shared" si="301"/>
        <v>42182.108252314814</v>
      </c>
    </row>
    <row r="3762" spans="1:19" ht="117" x14ac:dyDescent="0.4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26">
        <f t="shared" si="297"/>
        <v>101.0154</v>
      </c>
      <c r="O3762" s="3">
        <f t="shared" si="302"/>
        <v>55.502967032967035</v>
      </c>
      <c r="P3762" s="3" t="s">
        <v>8305</v>
      </c>
      <c r="Q3762" s="3" t="str">
        <f t="shared" si="299"/>
        <v>theater</v>
      </c>
      <c r="R3762" s="3" t="str">
        <f t="shared" si="300"/>
        <v>musical</v>
      </c>
      <c r="S3762" s="24">
        <f t="shared" si="301"/>
        <v>41739.525300925925</v>
      </c>
    </row>
    <row r="3763" spans="1:19" ht="117" x14ac:dyDescent="0.4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26">
        <f t="shared" si="297"/>
        <v>100</v>
      </c>
      <c r="O3763" s="3">
        <f t="shared" si="302"/>
        <v>166.66666666666666</v>
      </c>
      <c r="P3763" s="3" t="s">
        <v>8305</v>
      </c>
      <c r="Q3763" s="3" t="str">
        <f t="shared" si="299"/>
        <v>theater</v>
      </c>
      <c r="R3763" s="3" t="str">
        <f t="shared" si="300"/>
        <v>musical</v>
      </c>
      <c r="S3763" s="24">
        <f t="shared" si="301"/>
        <v>42173.466863425929</v>
      </c>
    </row>
    <row r="3764" spans="1:19" ht="117" x14ac:dyDescent="0.4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26">
        <f t="shared" si="297"/>
        <v>106.24</v>
      </c>
      <c r="O3764" s="3">
        <f t="shared" si="302"/>
        <v>47.428571428571431</v>
      </c>
      <c r="P3764" s="3" t="s">
        <v>8305</v>
      </c>
      <c r="Q3764" s="3" t="str">
        <f t="shared" si="299"/>
        <v>theater</v>
      </c>
      <c r="R3764" s="3" t="str">
        <f t="shared" si="300"/>
        <v>musical</v>
      </c>
      <c r="S3764" s="24">
        <f t="shared" si="301"/>
        <v>42193.813530092593</v>
      </c>
    </row>
    <row r="3765" spans="1:19" ht="70.2" x14ac:dyDescent="0.4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26">
        <f t="shared" si="297"/>
        <v>100</v>
      </c>
      <c r="O3765" s="3">
        <f t="shared" si="302"/>
        <v>64.935064935064929</v>
      </c>
      <c r="P3765" s="3" t="s">
        <v>8305</v>
      </c>
      <c r="Q3765" s="3" t="str">
        <f t="shared" si="299"/>
        <v>theater</v>
      </c>
      <c r="R3765" s="3" t="str">
        <f t="shared" si="300"/>
        <v>musical</v>
      </c>
      <c r="S3765" s="24">
        <f t="shared" si="301"/>
        <v>42065.750300925924</v>
      </c>
    </row>
    <row r="3766" spans="1:19" ht="117" x14ac:dyDescent="0.4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26">
        <f t="shared" si="297"/>
        <v>100</v>
      </c>
      <c r="O3766" s="3">
        <f t="shared" si="302"/>
        <v>55.555555555555557</v>
      </c>
      <c r="P3766" s="3" t="s">
        <v>8305</v>
      </c>
      <c r="Q3766" s="3" t="str">
        <f t="shared" si="299"/>
        <v>theater</v>
      </c>
      <c r="R3766" s="3" t="str">
        <f t="shared" si="300"/>
        <v>musical</v>
      </c>
      <c r="S3766" s="24">
        <f t="shared" si="301"/>
        <v>42499.842962962968</v>
      </c>
    </row>
    <row r="3767" spans="1:19" ht="140.4" x14ac:dyDescent="0.4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26">
        <f t="shared" si="297"/>
        <v>113.45714285714286</v>
      </c>
      <c r="O3767" s="3">
        <f t="shared" si="302"/>
        <v>74.224299065420567</v>
      </c>
      <c r="P3767" s="3" t="s">
        <v>8305</v>
      </c>
      <c r="Q3767" s="3" t="str">
        <f t="shared" si="299"/>
        <v>theater</v>
      </c>
      <c r="R3767" s="3" t="str">
        <f t="shared" si="300"/>
        <v>musical</v>
      </c>
      <c r="S3767" s="24">
        <f t="shared" si="301"/>
        <v>41820.776412037041</v>
      </c>
    </row>
    <row r="3768" spans="1:19" ht="93.6" x14ac:dyDescent="0.4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26">
        <f t="shared" si="297"/>
        <v>102.65010000000001</v>
      </c>
      <c r="O3768" s="3">
        <f t="shared" si="302"/>
        <v>106.9271875</v>
      </c>
      <c r="P3768" s="3" t="s">
        <v>8305</v>
      </c>
      <c r="Q3768" s="3" t="str">
        <f t="shared" si="299"/>
        <v>theater</v>
      </c>
      <c r="R3768" s="3" t="str">
        <f t="shared" si="300"/>
        <v>musical</v>
      </c>
      <c r="S3768" s="24">
        <f t="shared" si="301"/>
        <v>41788.167187500003</v>
      </c>
    </row>
    <row r="3769" spans="1:19" ht="117" x14ac:dyDescent="0.4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26">
        <f t="shared" si="297"/>
        <v>116.75</v>
      </c>
      <c r="O3769" s="3">
        <f t="shared" si="302"/>
        <v>41.696428571428569</v>
      </c>
      <c r="P3769" s="3" t="s">
        <v>8305</v>
      </c>
      <c r="Q3769" s="3" t="str">
        <f t="shared" si="299"/>
        <v>theater</v>
      </c>
      <c r="R3769" s="3" t="str">
        <f t="shared" si="300"/>
        <v>musical</v>
      </c>
      <c r="S3769" s="24">
        <f t="shared" si="301"/>
        <v>42050.019641203704</v>
      </c>
    </row>
    <row r="3770" spans="1:19" ht="117" x14ac:dyDescent="0.4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26">
        <f t="shared" si="297"/>
        <v>107.65274999999998</v>
      </c>
      <c r="O3770" s="3">
        <f t="shared" si="302"/>
        <v>74.243275862068955</v>
      </c>
      <c r="P3770" s="3" t="s">
        <v>8305</v>
      </c>
      <c r="Q3770" s="3" t="str">
        <f t="shared" si="299"/>
        <v>theater</v>
      </c>
      <c r="R3770" s="3" t="str">
        <f t="shared" si="300"/>
        <v>musical</v>
      </c>
      <c r="S3770" s="24">
        <f t="shared" si="301"/>
        <v>41772.727893518517</v>
      </c>
    </row>
    <row r="3771" spans="1:19" ht="117" x14ac:dyDescent="0.4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26">
        <f t="shared" si="297"/>
        <v>100</v>
      </c>
      <c r="O3771" s="3">
        <f t="shared" si="302"/>
        <v>73.333333333333329</v>
      </c>
      <c r="P3771" s="3" t="s">
        <v>8305</v>
      </c>
      <c r="Q3771" s="3" t="str">
        <f t="shared" si="299"/>
        <v>theater</v>
      </c>
      <c r="R3771" s="3" t="str">
        <f t="shared" si="300"/>
        <v>musical</v>
      </c>
      <c r="S3771" s="24">
        <f t="shared" si="301"/>
        <v>42445.598136574074</v>
      </c>
    </row>
    <row r="3772" spans="1:19" ht="117" x14ac:dyDescent="0.4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26">
        <f t="shared" si="297"/>
        <v>100</v>
      </c>
      <c r="O3772" s="3">
        <f t="shared" si="302"/>
        <v>100</v>
      </c>
      <c r="P3772" s="3" t="s">
        <v>8305</v>
      </c>
      <c r="Q3772" s="3" t="str">
        <f t="shared" si="299"/>
        <v>theater</v>
      </c>
      <c r="R3772" s="3" t="str">
        <f t="shared" si="300"/>
        <v>musical</v>
      </c>
      <c r="S3772" s="24">
        <f t="shared" si="301"/>
        <v>42138.930671296301</v>
      </c>
    </row>
    <row r="3773" spans="1:19" ht="70.2" x14ac:dyDescent="0.4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26">
        <f t="shared" si="297"/>
        <v>146</v>
      </c>
      <c r="O3773" s="3">
        <f t="shared" si="302"/>
        <v>38.421052631578945</v>
      </c>
      <c r="P3773" s="3" t="s">
        <v>8305</v>
      </c>
      <c r="Q3773" s="3" t="str">
        <f t="shared" si="299"/>
        <v>theater</v>
      </c>
      <c r="R3773" s="3" t="str">
        <f t="shared" si="300"/>
        <v>musical</v>
      </c>
      <c r="S3773" s="24">
        <f t="shared" si="301"/>
        <v>42493.857083333336</v>
      </c>
    </row>
    <row r="3774" spans="1:19" ht="93.6" x14ac:dyDescent="0.4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26">
        <f t="shared" si="297"/>
        <v>110.2</v>
      </c>
      <c r="O3774" s="3">
        <f t="shared" si="302"/>
        <v>166.96969696969697</v>
      </c>
      <c r="P3774" s="3" t="s">
        <v>8305</v>
      </c>
      <c r="Q3774" s="3" t="str">
        <f t="shared" si="299"/>
        <v>theater</v>
      </c>
      <c r="R3774" s="3" t="str">
        <f t="shared" si="300"/>
        <v>musical</v>
      </c>
      <c r="S3774" s="24">
        <f t="shared" si="301"/>
        <v>42682.616967592592</v>
      </c>
    </row>
    <row r="3775" spans="1:19" ht="70.2" x14ac:dyDescent="0.4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26">
        <f t="shared" si="297"/>
        <v>108.2</v>
      </c>
      <c r="O3775" s="3">
        <f t="shared" si="302"/>
        <v>94.912280701754383</v>
      </c>
      <c r="P3775" s="3" t="s">
        <v>8305</v>
      </c>
      <c r="Q3775" s="3" t="str">
        <f t="shared" si="299"/>
        <v>theater</v>
      </c>
      <c r="R3775" s="3" t="str">
        <f t="shared" si="300"/>
        <v>musical</v>
      </c>
      <c r="S3775" s="24">
        <f t="shared" si="301"/>
        <v>42656.005173611113</v>
      </c>
    </row>
    <row r="3776" spans="1:19" ht="140.4" x14ac:dyDescent="0.4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26">
        <f t="shared" si="297"/>
        <v>100</v>
      </c>
      <c r="O3776" s="3">
        <f t="shared" si="302"/>
        <v>100</v>
      </c>
      <c r="P3776" s="3" t="s">
        <v>8305</v>
      </c>
      <c r="Q3776" s="3" t="str">
        <f t="shared" si="299"/>
        <v>theater</v>
      </c>
      <c r="R3776" s="3" t="str">
        <f t="shared" si="300"/>
        <v>musical</v>
      </c>
      <c r="S3776" s="24">
        <f t="shared" si="301"/>
        <v>42087.792303240742</v>
      </c>
    </row>
    <row r="3777" spans="1:19" ht="117" x14ac:dyDescent="0.4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26">
        <f t="shared" si="297"/>
        <v>100.25</v>
      </c>
      <c r="O3777" s="3">
        <f t="shared" si="302"/>
        <v>143.21428571428572</v>
      </c>
      <c r="P3777" s="3" t="s">
        <v>8305</v>
      </c>
      <c r="Q3777" s="3" t="str">
        <f t="shared" si="299"/>
        <v>theater</v>
      </c>
      <c r="R3777" s="3" t="str">
        <f t="shared" si="300"/>
        <v>musical</v>
      </c>
      <c r="S3777" s="24">
        <f t="shared" si="301"/>
        <v>42075.942627314813</v>
      </c>
    </row>
    <row r="3778" spans="1:19" ht="140.4" x14ac:dyDescent="0.4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26">
        <f t="shared" ref="N3778:N3841" si="303">E3778/D3778*100</f>
        <v>106.71250000000001</v>
      </c>
      <c r="O3778" s="3">
        <f t="shared" si="302"/>
        <v>90.819148936170208</v>
      </c>
      <c r="P3778" s="3" t="s">
        <v>8305</v>
      </c>
      <c r="Q3778" s="3" t="str">
        <f t="shared" si="299"/>
        <v>theater</v>
      </c>
      <c r="R3778" s="3" t="str">
        <f t="shared" si="300"/>
        <v>musical</v>
      </c>
      <c r="S3778" s="24">
        <f t="shared" si="301"/>
        <v>41814.367800925924</v>
      </c>
    </row>
    <row r="3779" spans="1:19" ht="117" x14ac:dyDescent="0.4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26">
        <f t="shared" si="303"/>
        <v>143.19999999999999</v>
      </c>
      <c r="O3779" s="3">
        <f t="shared" si="302"/>
        <v>48.542372881355931</v>
      </c>
      <c r="P3779" s="3" t="s">
        <v>8305</v>
      </c>
      <c r="Q3779" s="3" t="str">
        <f t="shared" ref="Q3779:Q3842" si="304">LEFT(P:P,SEARCH("/",P:P,1)-1)</f>
        <v>theater</v>
      </c>
      <c r="R3779" s="3" t="str">
        <f t="shared" ref="R3779:R3842" si="305">RIGHT(P:P, LEN(P:P) - FIND("/", P:P))</f>
        <v>musical</v>
      </c>
      <c r="S3779" s="24">
        <f t="shared" ref="S3779:S3842" si="306">(J3779/86400) +25569</f>
        <v>41887.111354166671</v>
      </c>
    </row>
    <row r="3780" spans="1:19" ht="70.2" x14ac:dyDescent="0.4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26">
        <f t="shared" si="303"/>
        <v>105.04166666666667</v>
      </c>
      <c r="O3780" s="3">
        <f t="shared" si="302"/>
        <v>70.027777777777771</v>
      </c>
      <c r="P3780" s="3" t="s">
        <v>8305</v>
      </c>
      <c r="Q3780" s="3" t="str">
        <f t="shared" si="304"/>
        <v>theater</v>
      </c>
      <c r="R3780" s="3" t="str">
        <f t="shared" si="305"/>
        <v>musical</v>
      </c>
      <c r="S3780" s="24">
        <f t="shared" si="306"/>
        <v>41989.819212962961</v>
      </c>
    </row>
    <row r="3781" spans="1:19" ht="46.8" x14ac:dyDescent="0.4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26">
        <f t="shared" si="303"/>
        <v>103.98</v>
      </c>
      <c r="O3781" s="3">
        <f t="shared" si="302"/>
        <v>135.62608695652173</v>
      </c>
      <c r="P3781" s="3" t="s">
        <v>8305</v>
      </c>
      <c r="Q3781" s="3" t="str">
        <f t="shared" si="304"/>
        <v>theater</v>
      </c>
      <c r="R3781" s="3" t="str">
        <f t="shared" si="305"/>
        <v>musical</v>
      </c>
      <c r="S3781" s="24">
        <f t="shared" si="306"/>
        <v>42425.735416666663</v>
      </c>
    </row>
    <row r="3782" spans="1:19" ht="117" x14ac:dyDescent="0.4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26">
        <f t="shared" si="303"/>
        <v>120</v>
      </c>
      <c r="O3782" s="3">
        <f t="shared" si="302"/>
        <v>100</v>
      </c>
      <c r="P3782" s="3" t="s">
        <v>8305</v>
      </c>
      <c r="Q3782" s="3" t="str">
        <f t="shared" si="304"/>
        <v>theater</v>
      </c>
      <c r="R3782" s="3" t="str">
        <f t="shared" si="305"/>
        <v>musical</v>
      </c>
      <c r="S3782" s="24">
        <f t="shared" si="306"/>
        <v>42166.219733796301</v>
      </c>
    </row>
    <row r="3783" spans="1:19" ht="140.4" x14ac:dyDescent="0.4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26">
        <f t="shared" si="303"/>
        <v>109.66666666666667</v>
      </c>
      <c r="O3783" s="3">
        <f t="shared" si="302"/>
        <v>94.90384615384616</v>
      </c>
      <c r="P3783" s="3" t="s">
        <v>8305</v>
      </c>
      <c r="Q3783" s="3" t="str">
        <f t="shared" si="304"/>
        <v>theater</v>
      </c>
      <c r="R3783" s="3" t="str">
        <f t="shared" si="305"/>
        <v>musical</v>
      </c>
      <c r="S3783" s="24">
        <f t="shared" si="306"/>
        <v>41865.882928240739</v>
      </c>
    </row>
    <row r="3784" spans="1:19" ht="140.4" x14ac:dyDescent="0.4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26">
        <f t="shared" si="303"/>
        <v>101.75</v>
      </c>
      <c r="O3784" s="3">
        <f t="shared" si="302"/>
        <v>75.370370370370367</v>
      </c>
      <c r="P3784" s="3" t="s">
        <v>8305</v>
      </c>
      <c r="Q3784" s="3" t="str">
        <f t="shared" si="304"/>
        <v>theater</v>
      </c>
      <c r="R3784" s="3" t="str">
        <f t="shared" si="305"/>
        <v>musical</v>
      </c>
      <c r="S3784" s="24">
        <f t="shared" si="306"/>
        <v>42546.862233796295</v>
      </c>
    </row>
    <row r="3785" spans="1:19" ht="117" x14ac:dyDescent="0.4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26">
        <f t="shared" si="303"/>
        <v>128.91666666666666</v>
      </c>
      <c r="O3785" s="3">
        <f t="shared" si="302"/>
        <v>64.458333333333329</v>
      </c>
      <c r="P3785" s="3" t="s">
        <v>8305</v>
      </c>
      <c r="Q3785" s="3" t="str">
        <f t="shared" si="304"/>
        <v>theater</v>
      </c>
      <c r="R3785" s="3" t="str">
        <f t="shared" si="305"/>
        <v>musical</v>
      </c>
      <c r="S3785" s="24">
        <f t="shared" si="306"/>
        <v>42420.140277777777</v>
      </c>
    </row>
    <row r="3786" spans="1:19" ht="117" x14ac:dyDescent="0.4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26">
        <f t="shared" si="303"/>
        <v>114.99999999999999</v>
      </c>
      <c r="O3786" s="3">
        <f t="shared" si="302"/>
        <v>115</v>
      </c>
      <c r="P3786" s="3" t="s">
        <v>8305</v>
      </c>
      <c r="Q3786" s="3" t="str">
        <f t="shared" si="304"/>
        <v>theater</v>
      </c>
      <c r="R3786" s="3" t="str">
        <f t="shared" si="305"/>
        <v>musical</v>
      </c>
      <c r="S3786" s="24">
        <f t="shared" si="306"/>
        <v>42531.980694444443</v>
      </c>
    </row>
    <row r="3787" spans="1:19" ht="117" x14ac:dyDescent="0.4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26">
        <f t="shared" si="303"/>
        <v>150.75</v>
      </c>
      <c r="O3787" s="3">
        <f t="shared" si="302"/>
        <v>100.5</v>
      </c>
      <c r="P3787" s="3" t="s">
        <v>8305</v>
      </c>
      <c r="Q3787" s="3" t="str">
        <f t="shared" si="304"/>
        <v>theater</v>
      </c>
      <c r="R3787" s="3" t="str">
        <f t="shared" si="305"/>
        <v>musical</v>
      </c>
      <c r="S3787" s="24">
        <f t="shared" si="306"/>
        <v>42548.63853009259</v>
      </c>
    </row>
    <row r="3788" spans="1:19" ht="117" x14ac:dyDescent="0.4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26">
        <f t="shared" si="303"/>
        <v>110.96666666666665</v>
      </c>
      <c r="O3788" s="3">
        <f t="shared" si="302"/>
        <v>93.774647887323937</v>
      </c>
      <c r="P3788" s="3" t="s">
        <v>8305</v>
      </c>
      <c r="Q3788" s="3" t="str">
        <f t="shared" si="304"/>
        <v>theater</v>
      </c>
      <c r="R3788" s="3" t="str">
        <f t="shared" si="305"/>
        <v>musical</v>
      </c>
      <c r="S3788" s="24">
        <f t="shared" si="306"/>
        <v>42487.037905092591</v>
      </c>
    </row>
    <row r="3789" spans="1:19" ht="117" x14ac:dyDescent="0.4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26">
        <f t="shared" si="303"/>
        <v>100.28571428571429</v>
      </c>
      <c r="O3789" s="3">
        <f t="shared" si="302"/>
        <v>35.1</v>
      </c>
      <c r="P3789" s="3" t="s">
        <v>8305</v>
      </c>
      <c r="Q3789" s="3" t="str">
        <f t="shared" si="304"/>
        <v>theater</v>
      </c>
      <c r="R3789" s="3" t="str">
        <f t="shared" si="305"/>
        <v>musical</v>
      </c>
      <c r="S3789" s="24">
        <f t="shared" si="306"/>
        <v>42167.534791666665</v>
      </c>
    </row>
    <row r="3790" spans="1:19" ht="163.80000000000001" x14ac:dyDescent="0.4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26">
        <f t="shared" si="303"/>
        <v>0.66666666666666674</v>
      </c>
      <c r="P3790" s="3" t="s">
        <v>8305</v>
      </c>
      <c r="Q3790" s="3" t="str">
        <f t="shared" si="304"/>
        <v>theater</v>
      </c>
      <c r="R3790" s="3" t="str">
        <f t="shared" si="305"/>
        <v>musical</v>
      </c>
      <c r="S3790" s="24">
        <f t="shared" si="306"/>
        <v>42333.695821759262</v>
      </c>
    </row>
    <row r="3791" spans="1:19" ht="117" x14ac:dyDescent="0.4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26">
        <f t="shared" si="303"/>
        <v>3.267605633802817</v>
      </c>
      <c r="P3791" s="3" t="s">
        <v>8305</v>
      </c>
      <c r="Q3791" s="3" t="str">
        <f t="shared" si="304"/>
        <v>theater</v>
      </c>
      <c r="R3791" s="3" t="str">
        <f t="shared" si="305"/>
        <v>musical</v>
      </c>
      <c r="S3791" s="24">
        <f t="shared" si="306"/>
        <v>42138.798819444448</v>
      </c>
    </row>
    <row r="3792" spans="1:19" ht="117" x14ac:dyDescent="0.4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26">
        <f t="shared" si="303"/>
        <v>0</v>
      </c>
      <c r="P3792" s="3" t="s">
        <v>8305</v>
      </c>
      <c r="Q3792" s="3" t="str">
        <f t="shared" si="304"/>
        <v>theater</v>
      </c>
      <c r="R3792" s="3" t="str">
        <f t="shared" si="305"/>
        <v>musical</v>
      </c>
      <c r="S3792" s="24">
        <f t="shared" si="306"/>
        <v>42666.666932870372</v>
      </c>
    </row>
    <row r="3793" spans="1:19" ht="70.2" x14ac:dyDescent="0.4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26">
        <f t="shared" si="303"/>
        <v>0</v>
      </c>
      <c r="P3793" s="3" t="s">
        <v>8305</v>
      </c>
      <c r="Q3793" s="3" t="str">
        <f t="shared" si="304"/>
        <v>theater</v>
      </c>
      <c r="R3793" s="3" t="str">
        <f t="shared" si="305"/>
        <v>musical</v>
      </c>
      <c r="S3793" s="24">
        <f t="shared" si="306"/>
        <v>41766.692037037035</v>
      </c>
    </row>
    <row r="3794" spans="1:19" ht="70.2" x14ac:dyDescent="0.4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26">
        <f t="shared" si="303"/>
        <v>0.27999999999999997</v>
      </c>
      <c r="P3794" s="3" t="s">
        <v>8305</v>
      </c>
      <c r="Q3794" s="3" t="str">
        <f t="shared" si="304"/>
        <v>theater</v>
      </c>
      <c r="R3794" s="3" t="str">
        <f t="shared" si="305"/>
        <v>musical</v>
      </c>
      <c r="S3794" s="24">
        <f t="shared" si="306"/>
        <v>42170.447013888886</v>
      </c>
    </row>
    <row r="3795" spans="1:19" ht="140.4" x14ac:dyDescent="0.4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26">
        <f t="shared" si="303"/>
        <v>59.657142857142851</v>
      </c>
      <c r="P3795" s="3" t="s">
        <v>8305</v>
      </c>
      <c r="Q3795" s="3" t="str">
        <f t="shared" si="304"/>
        <v>theater</v>
      </c>
      <c r="R3795" s="3" t="str">
        <f t="shared" si="305"/>
        <v>musical</v>
      </c>
      <c r="S3795" s="24">
        <f t="shared" si="306"/>
        <v>41968.938993055555</v>
      </c>
    </row>
    <row r="3796" spans="1:19" ht="117" x14ac:dyDescent="0.4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26">
        <f t="shared" si="303"/>
        <v>1</v>
      </c>
      <c r="P3796" s="3" t="s">
        <v>8305</v>
      </c>
      <c r="Q3796" s="3" t="str">
        <f t="shared" si="304"/>
        <v>theater</v>
      </c>
      <c r="R3796" s="3" t="str">
        <f t="shared" si="305"/>
        <v>musical</v>
      </c>
      <c r="S3796" s="24">
        <f t="shared" si="306"/>
        <v>42132.58048611111</v>
      </c>
    </row>
    <row r="3797" spans="1:19" ht="117" x14ac:dyDescent="0.4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26">
        <f t="shared" si="303"/>
        <v>1.6666666666666667</v>
      </c>
      <c r="P3797" s="3" t="s">
        <v>8305</v>
      </c>
      <c r="Q3797" s="3" t="str">
        <f t="shared" si="304"/>
        <v>theater</v>
      </c>
      <c r="R3797" s="3" t="str">
        <f t="shared" si="305"/>
        <v>musical</v>
      </c>
      <c r="S3797" s="24">
        <f t="shared" si="306"/>
        <v>42201.436226851853</v>
      </c>
    </row>
    <row r="3798" spans="1:19" ht="117" x14ac:dyDescent="0.4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26">
        <f t="shared" si="303"/>
        <v>4.4444444444444444E-3</v>
      </c>
      <c r="P3798" s="3" t="s">
        <v>8305</v>
      </c>
      <c r="Q3798" s="3" t="str">
        <f t="shared" si="304"/>
        <v>theater</v>
      </c>
      <c r="R3798" s="3" t="str">
        <f t="shared" si="305"/>
        <v>musical</v>
      </c>
      <c r="S3798" s="24">
        <f t="shared" si="306"/>
        <v>42689.029583333337</v>
      </c>
    </row>
    <row r="3799" spans="1:19" ht="140.4" x14ac:dyDescent="0.4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26">
        <f t="shared" si="303"/>
        <v>89.666666666666657</v>
      </c>
      <c r="P3799" s="3" t="s">
        <v>8305</v>
      </c>
      <c r="Q3799" s="3" t="str">
        <f t="shared" si="304"/>
        <v>theater</v>
      </c>
      <c r="R3799" s="3" t="str">
        <f t="shared" si="305"/>
        <v>musical</v>
      </c>
      <c r="S3799" s="24">
        <f t="shared" si="306"/>
        <v>42084.881539351853</v>
      </c>
    </row>
    <row r="3800" spans="1:19" ht="140.4" x14ac:dyDescent="0.4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26">
        <f t="shared" si="303"/>
        <v>1.4642857142857144</v>
      </c>
      <c r="P3800" s="3" t="s">
        <v>8305</v>
      </c>
      <c r="Q3800" s="3" t="str">
        <f t="shared" si="304"/>
        <v>theater</v>
      </c>
      <c r="R3800" s="3" t="str">
        <f t="shared" si="305"/>
        <v>musical</v>
      </c>
      <c r="S3800" s="24">
        <f t="shared" si="306"/>
        <v>41831.722777777773</v>
      </c>
    </row>
    <row r="3801" spans="1:19" ht="93.6" x14ac:dyDescent="0.4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26">
        <f t="shared" si="303"/>
        <v>4.0199999999999996</v>
      </c>
      <c r="P3801" s="3" t="s">
        <v>8305</v>
      </c>
      <c r="Q3801" s="3" t="str">
        <f t="shared" si="304"/>
        <v>theater</v>
      </c>
      <c r="R3801" s="3" t="str">
        <f t="shared" si="305"/>
        <v>musical</v>
      </c>
      <c r="S3801" s="24">
        <f t="shared" si="306"/>
        <v>42410.93105324074</v>
      </c>
    </row>
    <row r="3802" spans="1:19" ht="117" x14ac:dyDescent="0.4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26">
        <f t="shared" si="303"/>
        <v>4.004545454545454</v>
      </c>
      <c r="P3802" s="3" t="s">
        <v>8305</v>
      </c>
      <c r="Q3802" s="3" t="str">
        <f t="shared" si="304"/>
        <v>theater</v>
      </c>
      <c r="R3802" s="3" t="str">
        <f t="shared" si="305"/>
        <v>musical</v>
      </c>
      <c r="S3802" s="24">
        <f t="shared" si="306"/>
        <v>41982.737071759257</v>
      </c>
    </row>
    <row r="3803" spans="1:19" ht="117" x14ac:dyDescent="0.4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26">
        <f t="shared" si="303"/>
        <v>8.52</v>
      </c>
      <c r="P3803" s="3" t="s">
        <v>8305</v>
      </c>
      <c r="Q3803" s="3" t="str">
        <f t="shared" si="304"/>
        <v>theater</v>
      </c>
      <c r="R3803" s="3" t="str">
        <f t="shared" si="305"/>
        <v>musical</v>
      </c>
      <c r="S3803" s="24">
        <f t="shared" si="306"/>
        <v>41975.676111111112</v>
      </c>
    </row>
    <row r="3804" spans="1:19" ht="117" x14ac:dyDescent="0.4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26">
        <f t="shared" si="303"/>
        <v>0</v>
      </c>
      <c r="P3804" s="3" t="s">
        <v>8305</v>
      </c>
      <c r="Q3804" s="3" t="str">
        <f t="shared" si="304"/>
        <v>theater</v>
      </c>
      <c r="R3804" s="3" t="str">
        <f t="shared" si="305"/>
        <v>musical</v>
      </c>
      <c r="S3804" s="24">
        <f t="shared" si="306"/>
        <v>42269.126226851848</v>
      </c>
    </row>
    <row r="3805" spans="1:19" ht="70.2" x14ac:dyDescent="0.4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26">
        <f t="shared" si="303"/>
        <v>19.650000000000002</v>
      </c>
      <c r="P3805" s="3" t="s">
        <v>8305</v>
      </c>
      <c r="Q3805" s="3" t="str">
        <f t="shared" si="304"/>
        <v>theater</v>
      </c>
      <c r="R3805" s="3" t="str">
        <f t="shared" si="305"/>
        <v>musical</v>
      </c>
      <c r="S3805" s="24">
        <f t="shared" si="306"/>
        <v>42403.971851851849</v>
      </c>
    </row>
    <row r="3806" spans="1:19" ht="117" x14ac:dyDescent="0.4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26">
        <f t="shared" si="303"/>
        <v>0</v>
      </c>
      <c r="P3806" s="3" t="s">
        <v>8305</v>
      </c>
      <c r="Q3806" s="3" t="str">
        <f t="shared" si="304"/>
        <v>theater</v>
      </c>
      <c r="R3806" s="3" t="str">
        <f t="shared" si="305"/>
        <v>musical</v>
      </c>
      <c r="S3806" s="24">
        <f t="shared" si="306"/>
        <v>42527.00953703704</v>
      </c>
    </row>
    <row r="3807" spans="1:19" ht="93.6" x14ac:dyDescent="0.4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26">
        <f t="shared" si="303"/>
        <v>2E-3</v>
      </c>
      <c r="P3807" s="3" t="s">
        <v>8305</v>
      </c>
      <c r="Q3807" s="3" t="str">
        <f t="shared" si="304"/>
        <v>theater</v>
      </c>
      <c r="R3807" s="3" t="str">
        <f t="shared" si="305"/>
        <v>musical</v>
      </c>
      <c r="S3807" s="24">
        <f t="shared" si="306"/>
        <v>41849.887037037035</v>
      </c>
    </row>
    <row r="3808" spans="1:19" ht="140.4" x14ac:dyDescent="0.4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26">
        <f t="shared" si="303"/>
        <v>6.6666666666666666E-2</v>
      </c>
      <c r="P3808" s="3" t="s">
        <v>8305</v>
      </c>
      <c r="Q3808" s="3" t="str">
        <f t="shared" si="304"/>
        <v>theater</v>
      </c>
      <c r="R3808" s="3" t="str">
        <f t="shared" si="305"/>
        <v>musical</v>
      </c>
      <c r="S3808" s="24">
        <f t="shared" si="306"/>
        <v>41799.259039351848</v>
      </c>
    </row>
    <row r="3809" spans="1:19" ht="117" x14ac:dyDescent="0.4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26">
        <f t="shared" si="303"/>
        <v>30.333333333333336</v>
      </c>
      <c r="P3809" s="3" t="s">
        <v>8305</v>
      </c>
      <c r="Q3809" s="3" t="str">
        <f t="shared" si="304"/>
        <v>theater</v>
      </c>
      <c r="R3809" s="3" t="str">
        <f t="shared" si="305"/>
        <v>musical</v>
      </c>
      <c r="S3809" s="24">
        <f t="shared" si="306"/>
        <v>42090.909016203703</v>
      </c>
    </row>
    <row r="3810" spans="1:19" ht="117" x14ac:dyDescent="0.4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26">
        <f t="shared" si="303"/>
        <v>100</v>
      </c>
      <c r="O3810" s="3">
        <f t="shared" ref="O3810:O3842" si="307">E3810/L3810</f>
        <v>41.666666666666664</v>
      </c>
      <c r="P3810" s="3" t="s">
        <v>8271</v>
      </c>
      <c r="Q3810" s="3" t="str">
        <f t="shared" si="304"/>
        <v>theater</v>
      </c>
      <c r="R3810" s="3" t="str">
        <f t="shared" si="305"/>
        <v>plays</v>
      </c>
      <c r="S3810" s="24">
        <f t="shared" si="306"/>
        <v>42059.453923611116</v>
      </c>
    </row>
    <row r="3811" spans="1:19" ht="140.4" x14ac:dyDescent="0.4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26">
        <f t="shared" si="303"/>
        <v>101.25</v>
      </c>
      <c r="O3811" s="3">
        <f t="shared" si="307"/>
        <v>53.289473684210527</v>
      </c>
      <c r="P3811" s="3" t="s">
        <v>8271</v>
      </c>
      <c r="Q3811" s="3" t="str">
        <f t="shared" si="304"/>
        <v>theater</v>
      </c>
      <c r="R3811" s="3" t="str">
        <f t="shared" si="305"/>
        <v>plays</v>
      </c>
      <c r="S3811" s="24">
        <f t="shared" si="306"/>
        <v>41800.526701388888</v>
      </c>
    </row>
    <row r="3812" spans="1:19" ht="117" x14ac:dyDescent="0.4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26">
        <f t="shared" si="303"/>
        <v>121.73333333333333</v>
      </c>
      <c r="O3812" s="3">
        <f t="shared" si="307"/>
        <v>70.230769230769226</v>
      </c>
      <c r="P3812" s="3" t="s">
        <v>8271</v>
      </c>
      <c r="Q3812" s="3" t="str">
        <f t="shared" si="304"/>
        <v>theater</v>
      </c>
      <c r="R3812" s="3" t="str">
        <f t="shared" si="305"/>
        <v>plays</v>
      </c>
      <c r="S3812" s="24">
        <f t="shared" si="306"/>
        <v>42054.849050925928</v>
      </c>
    </row>
    <row r="3813" spans="1:19" ht="117" x14ac:dyDescent="0.4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26">
        <f t="shared" si="303"/>
        <v>330</v>
      </c>
      <c r="O3813" s="3">
        <f t="shared" si="307"/>
        <v>43.421052631578945</v>
      </c>
      <c r="P3813" s="3" t="s">
        <v>8271</v>
      </c>
      <c r="Q3813" s="3" t="str">
        <f t="shared" si="304"/>
        <v>theater</v>
      </c>
      <c r="R3813" s="3" t="str">
        <f t="shared" si="305"/>
        <v>plays</v>
      </c>
      <c r="S3813" s="24">
        <f t="shared" si="306"/>
        <v>42487.62700231481</v>
      </c>
    </row>
    <row r="3814" spans="1:19" ht="117" x14ac:dyDescent="0.4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26">
        <f t="shared" si="303"/>
        <v>109.55</v>
      </c>
      <c r="O3814" s="3">
        <f t="shared" si="307"/>
        <v>199.18181818181819</v>
      </c>
      <c r="P3814" s="3" t="s">
        <v>8271</v>
      </c>
      <c r="Q3814" s="3" t="str">
        <f t="shared" si="304"/>
        <v>theater</v>
      </c>
      <c r="R3814" s="3" t="str">
        <f t="shared" si="305"/>
        <v>plays</v>
      </c>
      <c r="S3814" s="24">
        <f t="shared" si="306"/>
        <v>42109.751250000001</v>
      </c>
    </row>
    <row r="3815" spans="1:19" ht="117" x14ac:dyDescent="0.4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26">
        <f t="shared" si="303"/>
        <v>100.95190476190474</v>
      </c>
      <c r="O3815" s="3">
        <f t="shared" si="307"/>
        <v>78.518148148148143</v>
      </c>
      <c r="P3815" s="3" t="s">
        <v>8271</v>
      </c>
      <c r="Q3815" s="3" t="str">
        <f t="shared" si="304"/>
        <v>theater</v>
      </c>
      <c r="R3815" s="3" t="str">
        <f t="shared" si="305"/>
        <v>plays</v>
      </c>
      <c r="S3815" s="24">
        <f t="shared" si="306"/>
        <v>42497.275706018518</v>
      </c>
    </row>
    <row r="3816" spans="1:19" ht="117" x14ac:dyDescent="0.4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26">
        <f t="shared" si="303"/>
        <v>140.13333333333333</v>
      </c>
      <c r="O3816" s="3">
        <f t="shared" si="307"/>
        <v>61.823529411764703</v>
      </c>
      <c r="P3816" s="3" t="s">
        <v>8271</v>
      </c>
      <c r="Q3816" s="3" t="str">
        <f t="shared" si="304"/>
        <v>theater</v>
      </c>
      <c r="R3816" s="3" t="str">
        <f t="shared" si="305"/>
        <v>plays</v>
      </c>
      <c r="S3816" s="24">
        <f t="shared" si="306"/>
        <v>42058.904074074075</v>
      </c>
    </row>
    <row r="3817" spans="1:19" ht="70.2" x14ac:dyDescent="0.4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26">
        <f t="shared" si="303"/>
        <v>100.001</v>
      </c>
      <c r="O3817" s="3">
        <f t="shared" si="307"/>
        <v>50.000500000000002</v>
      </c>
      <c r="P3817" s="3" t="s">
        <v>8271</v>
      </c>
      <c r="Q3817" s="3" t="str">
        <f t="shared" si="304"/>
        <v>theater</v>
      </c>
      <c r="R3817" s="3" t="str">
        <f t="shared" si="305"/>
        <v>plays</v>
      </c>
      <c r="S3817" s="24">
        <f t="shared" si="306"/>
        <v>42207.259918981479</v>
      </c>
    </row>
    <row r="3818" spans="1:19" ht="140.4" x14ac:dyDescent="0.4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26">
        <f t="shared" si="303"/>
        <v>119.238</v>
      </c>
      <c r="O3818" s="3">
        <f t="shared" si="307"/>
        <v>48.339729729729726</v>
      </c>
      <c r="P3818" s="3" t="s">
        <v>8271</v>
      </c>
      <c r="Q3818" s="3" t="str">
        <f t="shared" si="304"/>
        <v>theater</v>
      </c>
      <c r="R3818" s="3" t="str">
        <f t="shared" si="305"/>
        <v>plays</v>
      </c>
      <c r="S3818" s="24">
        <f t="shared" si="306"/>
        <v>41807.690081018518</v>
      </c>
    </row>
    <row r="3819" spans="1:19" ht="140.4" x14ac:dyDescent="0.4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26">
        <f t="shared" si="303"/>
        <v>107.25</v>
      </c>
      <c r="O3819" s="3">
        <f t="shared" si="307"/>
        <v>107.25</v>
      </c>
      <c r="P3819" s="3" t="s">
        <v>8271</v>
      </c>
      <c r="Q3819" s="3" t="str">
        <f t="shared" si="304"/>
        <v>theater</v>
      </c>
      <c r="R3819" s="3" t="str">
        <f t="shared" si="305"/>
        <v>plays</v>
      </c>
      <c r="S3819" s="24">
        <f t="shared" si="306"/>
        <v>42284.69694444444</v>
      </c>
    </row>
    <row r="3820" spans="1:19" ht="117" x14ac:dyDescent="0.4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26">
        <f t="shared" si="303"/>
        <v>227.99999999999997</v>
      </c>
      <c r="O3820" s="3">
        <f t="shared" si="307"/>
        <v>57</v>
      </c>
      <c r="P3820" s="3" t="s">
        <v>8271</v>
      </c>
      <c r="Q3820" s="3" t="str">
        <f t="shared" si="304"/>
        <v>theater</v>
      </c>
      <c r="R3820" s="3" t="str">
        <f t="shared" si="305"/>
        <v>plays</v>
      </c>
      <c r="S3820" s="24">
        <f t="shared" si="306"/>
        <v>42045.84238425926</v>
      </c>
    </row>
    <row r="3821" spans="1:19" ht="93.6" x14ac:dyDescent="0.4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26">
        <f t="shared" si="303"/>
        <v>106.4</v>
      </c>
      <c r="O3821" s="3">
        <f t="shared" si="307"/>
        <v>40.92307692307692</v>
      </c>
      <c r="P3821" s="3" t="s">
        <v>8271</v>
      </c>
      <c r="Q3821" s="3" t="str">
        <f t="shared" si="304"/>
        <v>theater</v>
      </c>
      <c r="R3821" s="3" t="str">
        <f t="shared" si="305"/>
        <v>plays</v>
      </c>
      <c r="S3821" s="24">
        <f t="shared" si="306"/>
        <v>42184.209537037037</v>
      </c>
    </row>
    <row r="3822" spans="1:19" ht="140.4" x14ac:dyDescent="0.4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26">
        <f t="shared" si="303"/>
        <v>143.33333333333334</v>
      </c>
      <c r="O3822" s="3">
        <f t="shared" si="307"/>
        <v>21.5</v>
      </c>
      <c r="P3822" s="3" t="s">
        <v>8271</v>
      </c>
      <c r="Q3822" s="3" t="str">
        <f t="shared" si="304"/>
        <v>theater</v>
      </c>
      <c r="R3822" s="3" t="str">
        <f t="shared" si="305"/>
        <v>plays</v>
      </c>
      <c r="S3822" s="24">
        <f t="shared" si="306"/>
        <v>42160.651817129634</v>
      </c>
    </row>
    <row r="3823" spans="1:19" ht="117" x14ac:dyDescent="0.4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26">
        <f t="shared" si="303"/>
        <v>104.54285714285714</v>
      </c>
      <c r="O3823" s="3">
        <f t="shared" si="307"/>
        <v>79.543478260869563</v>
      </c>
      <c r="P3823" s="3" t="s">
        <v>8271</v>
      </c>
      <c r="Q3823" s="3" t="str">
        <f t="shared" si="304"/>
        <v>theater</v>
      </c>
      <c r="R3823" s="3" t="str">
        <f t="shared" si="305"/>
        <v>plays</v>
      </c>
      <c r="S3823" s="24">
        <f t="shared" si="306"/>
        <v>42341.180636574078</v>
      </c>
    </row>
    <row r="3824" spans="1:19" ht="140.4" x14ac:dyDescent="0.4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26">
        <f t="shared" si="303"/>
        <v>110.02000000000001</v>
      </c>
      <c r="O3824" s="3">
        <f t="shared" si="307"/>
        <v>72.381578947368425</v>
      </c>
      <c r="P3824" s="3" t="s">
        <v>8271</v>
      </c>
      <c r="Q3824" s="3" t="str">
        <f t="shared" si="304"/>
        <v>theater</v>
      </c>
      <c r="R3824" s="3" t="str">
        <f t="shared" si="305"/>
        <v>plays</v>
      </c>
      <c r="S3824" s="24">
        <f t="shared" si="306"/>
        <v>42329.838159722218</v>
      </c>
    </row>
    <row r="3825" spans="1:19" ht="117" x14ac:dyDescent="0.4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26">
        <f t="shared" si="303"/>
        <v>106</v>
      </c>
      <c r="O3825" s="3">
        <f t="shared" si="307"/>
        <v>64.634146341463421</v>
      </c>
      <c r="P3825" s="3" t="s">
        <v>8271</v>
      </c>
      <c r="Q3825" s="3" t="str">
        <f t="shared" si="304"/>
        <v>theater</v>
      </c>
      <c r="R3825" s="3" t="str">
        <f t="shared" si="305"/>
        <v>plays</v>
      </c>
      <c r="S3825" s="24">
        <f t="shared" si="306"/>
        <v>42170.910231481481</v>
      </c>
    </row>
    <row r="3826" spans="1:19" ht="140.4" x14ac:dyDescent="0.4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26">
        <f t="shared" si="303"/>
        <v>108</v>
      </c>
      <c r="O3826" s="3">
        <f t="shared" si="307"/>
        <v>38.571428571428569</v>
      </c>
      <c r="P3826" s="3" t="s">
        <v>8271</v>
      </c>
      <c r="Q3826" s="3" t="str">
        <f t="shared" si="304"/>
        <v>theater</v>
      </c>
      <c r="R3826" s="3" t="str">
        <f t="shared" si="305"/>
        <v>plays</v>
      </c>
      <c r="S3826" s="24">
        <f t="shared" si="306"/>
        <v>42571.626192129625</v>
      </c>
    </row>
    <row r="3827" spans="1:19" ht="117" x14ac:dyDescent="0.4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26">
        <f t="shared" si="303"/>
        <v>105.42</v>
      </c>
      <c r="O3827" s="3">
        <f t="shared" si="307"/>
        <v>107.57142857142857</v>
      </c>
      <c r="P3827" s="3" t="s">
        <v>8271</v>
      </c>
      <c r="Q3827" s="3" t="str">
        <f t="shared" si="304"/>
        <v>theater</v>
      </c>
      <c r="R3827" s="3" t="str">
        <f t="shared" si="305"/>
        <v>plays</v>
      </c>
      <c r="S3827" s="24">
        <f t="shared" si="306"/>
        <v>42151.069606481484</v>
      </c>
    </row>
    <row r="3828" spans="1:19" ht="93.6" x14ac:dyDescent="0.4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26">
        <f t="shared" si="303"/>
        <v>119.16666666666667</v>
      </c>
      <c r="O3828" s="3">
        <f t="shared" si="307"/>
        <v>27.5</v>
      </c>
      <c r="P3828" s="3" t="s">
        <v>8271</v>
      </c>
      <c r="Q3828" s="3" t="str">
        <f t="shared" si="304"/>
        <v>theater</v>
      </c>
      <c r="R3828" s="3" t="str">
        <f t="shared" si="305"/>
        <v>plays</v>
      </c>
      <c r="S3828" s="24">
        <f t="shared" si="306"/>
        <v>42101.423541666663</v>
      </c>
    </row>
    <row r="3829" spans="1:19" ht="163.80000000000001" x14ac:dyDescent="0.4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26">
        <f t="shared" si="303"/>
        <v>152.66666666666666</v>
      </c>
      <c r="O3829" s="3">
        <f t="shared" si="307"/>
        <v>70.461538461538467</v>
      </c>
      <c r="P3829" s="3" t="s">
        <v>8271</v>
      </c>
      <c r="Q3829" s="3" t="str">
        <f t="shared" si="304"/>
        <v>theater</v>
      </c>
      <c r="R3829" s="3" t="str">
        <f t="shared" si="305"/>
        <v>plays</v>
      </c>
      <c r="S3829" s="24">
        <f t="shared" si="306"/>
        <v>42034.928252314814</v>
      </c>
    </row>
    <row r="3830" spans="1:19" ht="117" x14ac:dyDescent="0.4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26">
        <f t="shared" si="303"/>
        <v>100</v>
      </c>
      <c r="O3830" s="3">
        <f t="shared" si="307"/>
        <v>178.57142857142858</v>
      </c>
      <c r="P3830" s="3" t="s">
        <v>8271</v>
      </c>
      <c r="Q3830" s="3" t="str">
        <f t="shared" si="304"/>
        <v>theater</v>
      </c>
      <c r="R3830" s="3" t="str">
        <f t="shared" si="305"/>
        <v>plays</v>
      </c>
      <c r="S3830" s="24">
        <f t="shared" si="306"/>
        <v>41944.527627314819</v>
      </c>
    </row>
    <row r="3831" spans="1:19" ht="117" x14ac:dyDescent="0.4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26">
        <f t="shared" si="303"/>
        <v>100.2</v>
      </c>
      <c r="O3831" s="3">
        <f t="shared" si="307"/>
        <v>62.625</v>
      </c>
      <c r="P3831" s="3" t="s">
        <v>8271</v>
      </c>
      <c r="Q3831" s="3" t="str">
        <f t="shared" si="304"/>
        <v>theater</v>
      </c>
      <c r="R3831" s="3" t="str">
        <f t="shared" si="305"/>
        <v>plays</v>
      </c>
      <c r="S3831" s="24">
        <f t="shared" si="306"/>
        <v>42593.865405092598</v>
      </c>
    </row>
    <row r="3832" spans="1:19" ht="117" x14ac:dyDescent="0.4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26">
        <f t="shared" si="303"/>
        <v>225</v>
      </c>
      <c r="O3832" s="3">
        <f t="shared" si="307"/>
        <v>75</v>
      </c>
      <c r="P3832" s="3" t="s">
        <v>8271</v>
      </c>
      <c r="Q3832" s="3" t="str">
        <f t="shared" si="304"/>
        <v>theater</v>
      </c>
      <c r="R3832" s="3" t="str">
        <f t="shared" si="305"/>
        <v>plays</v>
      </c>
      <c r="S3832" s="24">
        <f t="shared" si="306"/>
        <v>42503.740868055553</v>
      </c>
    </row>
    <row r="3833" spans="1:19" ht="140.4" x14ac:dyDescent="0.4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26">
        <f t="shared" si="303"/>
        <v>106.02199999999999</v>
      </c>
      <c r="O3833" s="3">
        <f t="shared" si="307"/>
        <v>58.901111111111113</v>
      </c>
      <c r="P3833" s="3" t="s">
        <v>8271</v>
      </c>
      <c r="Q3833" s="3" t="str">
        <f t="shared" si="304"/>
        <v>theater</v>
      </c>
      <c r="R3833" s="3" t="str">
        <f t="shared" si="305"/>
        <v>plays</v>
      </c>
      <c r="S3833" s="24">
        <f t="shared" si="306"/>
        <v>41927.848900462966</v>
      </c>
    </row>
    <row r="3834" spans="1:19" ht="140.4" x14ac:dyDescent="0.4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26">
        <f t="shared" si="303"/>
        <v>104.66666666666666</v>
      </c>
      <c r="O3834" s="3">
        <f t="shared" si="307"/>
        <v>139.55555555555554</v>
      </c>
      <c r="P3834" s="3" t="s">
        <v>8271</v>
      </c>
      <c r="Q3834" s="3" t="str">
        <f t="shared" si="304"/>
        <v>theater</v>
      </c>
      <c r="R3834" s="3" t="str">
        <f t="shared" si="305"/>
        <v>plays</v>
      </c>
      <c r="S3834" s="24">
        <f t="shared" si="306"/>
        <v>42375.114988425921</v>
      </c>
    </row>
    <row r="3835" spans="1:19" ht="140.4" x14ac:dyDescent="0.4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26">
        <f t="shared" si="303"/>
        <v>116.66666666666667</v>
      </c>
      <c r="O3835" s="3">
        <f t="shared" si="307"/>
        <v>70</v>
      </c>
      <c r="P3835" s="3" t="s">
        <v>8271</v>
      </c>
      <c r="Q3835" s="3" t="str">
        <f t="shared" si="304"/>
        <v>theater</v>
      </c>
      <c r="R3835" s="3" t="str">
        <f t="shared" si="305"/>
        <v>plays</v>
      </c>
      <c r="S3835" s="24">
        <f t="shared" si="306"/>
        <v>41963.872361111113</v>
      </c>
    </row>
    <row r="3836" spans="1:19" ht="140.4" x14ac:dyDescent="0.4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26">
        <f t="shared" si="303"/>
        <v>109.03333333333333</v>
      </c>
      <c r="O3836" s="3">
        <f t="shared" si="307"/>
        <v>57.385964912280699</v>
      </c>
      <c r="P3836" s="3" t="s">
        <v>8271</v>
      </c>
      <c r="Q3836" s="3" t="str">
        <f t="shared" si="304"/>
        <v>theater</v>
      </c>
      <c r="R3836" s="3" t="str">
        <f t="shared" si="305"/>
        <v>plays</v>
      </c>
      <c r="S3836" s="24">
        <f t="shared" si="306"/>
        <v>42143.445219907408</v>
      </c>
    </row>
    <row r="3837" spans="1:19" ht="117" x14ac:dyDescent="0.4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26">
        <f t="shared" si="303"/>
        <v>160</v>
      </c>
      <c r="O3837" s="3">
        <f t="shared" si="307"/>
        <v>40</v>
      </c>
      <c r="P3837" s="3" t="s">
        <v>8271</v>
      </c>
      <c r="Q3837" s="3" t="str">
        <f t="shared" si="304"/>
        <v>theater</v>
      </c>
      <c r="R3837" s="3" t="str">
        <f t="shared" si="305"/>
        <v>plays</v>
      </c>
      <c r="S3837" s="24">
        <f t="shared" si="306"/>
        <v>42460.94222222222</v>
      </c>
    </row>
    <row r="3838" spans="1:19" ht="93.6" x14ac:dyDescent="0.4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26">
        <f t="shared" si="303"/>
        <v>112.5</v>
      </c>
      <c r="O3838" s="3">
        <f t="shared" si="307"/>
        <v>64.285714285714292</v>
      </c>
      <c r="P3838" s="3" t="s">
        <v>8271</v>
      </c>
      <c r="Q3838" s="3" t="str">
        <f t="shared" si="304"/>
        <v>theater</v>
      </c>
      <c r="R3838" s="3" t="str">
        <f t="shared" si="305"/>
        <v>plays</v>
      </c>
      <c r="S3838" s="24">
        <f t="shared" si="306"/>
        <v>42553.926527777774</v>
      </c>
    </row>
    <row r="3839" spans="1:19" ht="70.2" x14ac:dyDescent="0.4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26">
        <f t="shared" si="303"/>
        <v>102.1</v>
      </c>
      <c r="O3839" s="3">
        <f t="shared" si="307"/>
        <v>120.11764705882354</v>
      </c>
      <c r="P3839" s="3" t="s">
        <v>8271</v>
      </c>
      <c r="Q3839" s="3" t="str">
        <f t="shared" si="304"/>
        <v>theater</v>
      </c>
      <c r="R3839" s="3" t="str">
        <f t="shared" si="305"/>
        <v>plays</v>
      </c>
      <c r="S3839" s="24">
        <f t="shared" si="306"/>
        <v>42152.765717592592</v>
      </c>
    </row>
    <row r="3840" spans="1:19" ht="140.4" x14ac:dyDescent="0.4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26">
        <f t="shared" si="303"/>
        <v>100.824</v>
      </c>
      <c r="O3840" s="3">
        <f t="shared" si="307"/>
        <v>1008.24</v>
      </c>
      <c r="P3840" s="3" t="s">
        <v>8271</v>
      </c>
      <c r="Q3840" s="3" t="str">
        <f t="shared" si="304"/>
        <v>theater</v>
      </c>
      <c r="R3840" s="3" t="str">
        <f t="shared" si="305"/>
        <v>plays</v>
      </c>
      <c r="S3840" s="24">
        <f t="shared" si="306"/>
        <v>42116.710752314815</v>
      </c>
    </row>
    <row r="3841" spans="1:19" ht="117" x14ac:dyDescent="0.4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26">
        <f t="shared" si="303"/>
        <v>101.25</v>
      </c>
      <c r="O3841" s="3">
        <f t="shared" si="307"/>
        <v>63.28125</v>
      </c>
      <c r="P3841" s="3" t="s">
        <v>8271</v>
      </c>
      <c r="Q3841" s="3" t="str">
        <f t="shared" si="304"/>
        <v>theater</v>
      </c>
      <c r="R3841" s="3" t="str">
        <f t="shared" si="305"/>
        <v>plays</v>
      </c>
      <c r="S3841" s="24">
        <f t="shared" si="306"/>
        <v>42155.142638888894</v>
      </c>
    </row>
    <row r="3842" spans="1:19" ht="117" x14ac:dyDescent="0.4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26">
        <f t="shared" ref="N3842:N3905" si="308">E3842/D3842*100</f>
        <v>6500</v>
      </c>
      <c r="O3842" s="3">
        <f t="shared" si="307"/>
        <v>21.666666666666668</v>
      </c>
      <c r="P3842" s="3" t="s">
        <v>8271</v>
      </c>
      <c r="Q3842" s="3" t="str">
        <f t="shared" si="304"/>
        <v>theater</v>
      </c>
      <c r="R3842" s="3" t="str">
        <f t="shared" si="305"/>
        <v>plays</v>
      </c>
      <c r="S3842" s="24">
        <f t="shared" si="306"/>
        <v>42432.701724537037</v>
      </c>
    </row>
    <row r="3843" spans="1:19" ht="140.4" x14ac:dyDescent="0.4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26">
        <f t="shared" si="308"/>
        <v>8.7200000000000006</v>
      </c>
      <c r="P3843" s="3" t="s">
        <v>8271</v>
      </c>
      <c r="Q3843" s="3" t="str">
        <f t="shared" ref="Q3843:Q3906" si="309">LEFT(P:P,SEARCH("/",P:P,1)-1)</f>
        <v>theater</v>
      </c>
      <c r="R3843" s="3" t="str">
        <f t="shared" ref="R3843:R3906" si="310">RIGHT(P:P, LEN(P:P) - FIND("/", P:P))</f>
        <v>plays</v>
      </c>
      <c r="S3843" s="24">
        <f t="shared" ref="S3843:S3906" si="311">(J3843/86400) +25569</f>
        <v>41780.785729166666</v>
      </c>
    </row>
    <row r="3844" spans="1:19" ht="117" x14ac:dyDescent="0.4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26">
        <f t="shared" si="308"/>
        <v>21.94</v>
      </c>
      <c r="P3844" s="3" t="s">
        <v>8271</v>
      </c>
      <c r="Q3844" s="3" t="str">
        <f t="shared" si="309"/>
        <v>theater</v>
      </c>
      <c r="R3844" s="3" t="str">
        <f t="shared" si="310"/>
        <v>plays</v>
      </c>
      <c r="S3844" s="24">
        <f t="shared" si="311"/>
        <v>41740.493657407409</v>
      </c>
    </row>
    <row r="3845" spans="1:19" ht="140.4" x14ac:dyDescent="0.4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26">
        <f t="shared" si="308"/>
        <v>21.3</v>
      </c>
      <c r="P3845" s="3" t="s">
        <v>8271</v>
      </c>
      <c r="Q3845" s="3" t="str">
        <f t="shared" si="309"/>
        <v>theater</v>
      </c>
      <c r="R3845" s="3" t="str">
        <f t="shared" si="310"/>
        <v>plays</v>
      </c>
      <c r="S3845" s="24">
        <f t="shared" si="311"/>
        <v>41766.072500000002</v>
      </c>
    </row>
    <row r="3846" spans="1:19" ht="140.4" x14ac:dyDescent="0.4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26">
        <f t="shared" si="308"/>
        <v>41.489795918367342</v>
      </c>
      <c r="P3846" s="3" t="s">
        <v>8271</v>
      </c>
      <c r="Q3846" s="3" t="str">
        <f t="shared" si="309"/>
        <v>theater</v>
      </c>
      <c r="R3846" s="3" t="str">
        <f t="shared" si="310"/>
        <v>plays</v>
      </c>
      <c r="S3846" s="24">
        <f t="shared" si="311"/>
        <v>41766.617291666669</v>
      </c>
    </row>
    <row r="3847" spans="1:19" ht="140.4" x14ac:dyDescent="0.4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26">
        <f t="shared" si="308"/>
        <v>2.105</v>
      </c>
      <c r="P3847" s="3" t="s">
        <v>8271</v>
      </c>
      <c r="Q3847" s="3" t="str">
        <f t="shared" si="309"/>
        <v>theater</v>
      </c>
      <c r="R3847" s="3" t="str">
        <f t="shared" si="310"/>
        <v>plays</v>
      </c>
      <c r="S3847" s="24">
        <f t="shared" si="311"/>
        <v>42248.627013888894</v>
      </c>
    </row>
    <row r="3848" spans="1:19" ht="117" x14ac:dyDescent="0.4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26">
        <f t="shared" si="308"/>
        <v>2.7</v>
      </c>
      <c r="P3848" s="3" t="s">
        <v>8271</v>
      </c>
      <c r="Q3848" s="3" t="str">
        <f t="shared" si="309"/>
        <v>theater</v>
      </c>
      <c r="R3848" s="3" t="str">
        <f t="shared" si="310"/>
        <v>plays</v>
      </c>
      <c r="S3848" s="24">
        <f t="shared" si="311"/>
        <v>41885.221550925926</v>
      </c>
    </row>
    <row r="3849" spans="1:19" ht="117" x14ac:dyDescent="0.4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26">
        <f t="shared" si="308"/>
        <v>16.161904761904761</v>
      </c>
      <c r="P3849" s="3" t="s">
        <v>8271</v>
      </c>
      <c r="Q3849" s="3" t="str">
        <f t="shared" si="309"/>
        <v>theater</v>
      </c>
      <c r="R3849" s="3" t="str">
        <f t="shared" si="310"/>
        <v>plays</v>
      </c>
      <c r="S3849" s="24">
        <f t="shared" si="311"/>
        <v>42159.224432870367</v>
      </c>
    </row>
    <row r="3850" spans="1:19" ht="117" x14ac:dyDescent="0.4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26">
        <f t="shared" si="308"/>
        <v>16.376923076923077</v>
      </c>
      <c r="P3850" s="3" t="s">
        <v>8271</v>
      </c>
      <c r="Q3850" s="3" t="str">
        <f t="shared" si="309"/>
        <v>theater</v>
      </c>
      <c r="R3850" s="3" t="str">
        <f t="shared" si="310"/>
        <v>plays</v>
      </c>
      <c r="S3850" s="24">
        <f t="shared" si="311"/>
        <v>42265.817002314812</v>
      </c>
    </row>
    <row r="3851" spans="1:19" ht="163.80000000000001" x14ac:dyDescent="0.4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26">
        <f t="shared" si="308"/>
        <v>7.043333333333333</v>
      </c>
      <c r="P3851" s="3" t="s">
        <v>8271</v>
      </c>
      <c r="Q3851" s="3" t="str">
        <f t="shared" si="309"/>
        <v>theater</v>
      </c>
      <c r="R3851" s="3" t="str">
        <f t="shared" si="310"/>
        <v>plays</v>
      </c>
      <c r="S3851" s="24">
        <f t="shared" si="311"/>
        <v>42136.767175925925</v>
      </c>
    </row>
    <row r="3852" spans="1:19" ht="70.2" x14ac:dyDescent="0.4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26">
        <f t="shared" si="308"/>
        <v>3.8</v>
      </c>
      <c r="P3852" s="3" t="s">
        <v>8271</v>
      </c>
      <c r="Q3852" s="3" t="str">
        <f t="shared" si="309"/>
        <v>theater</v>
      </c>
      <c r="R3852" s="3" t="str">
        <f t="shared" si="310"/>
        <v>plays</v>
      </c>
      <c r="S3852" s="24">
        <f t="shared" si="311"/>
        <v>41975.124340277776</v>
      </c>
    </row>
    <row r="3853" spans="1:19" ht="117" x14ac:dyDescent="0.4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26">
        <f t="shared" si="308"/>
        <v>34.08</v>
      </c>
      <c r="P3853" s="3" t="s">
        <v>8271</v>
      </c>
      <c r="Q3853" s="3" t="str">
        <f t="shared" si="309"/>
        <v>theater</v>
      </c>
      <c r="R3853" s="3" t="str">
        <f t="shared" si="310"/>
        <v>plays</v>
      </c>
      <c r="S3853" s="24">
        <f t="shared" si="311"/>
        <v>42172.439571759256</v>
      </c>
    </row>
    <row r="3854" spans="1:19" ht="117" x14ac:dyDescent="0.4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26">
        <f t="shared" si="308"/>
        <v>0.2</v>
      </c>
      <c r="P3854" s="3" t="s">
        <v>8271</v>
      </c>
      <c r="Q3854" s="3" t="str">
        <f t="shared" si="309"/>
        <v>theater</v>
      </c>
      <c r="R3854" s="3" t="str">
        <f t="shared" si="310"/>
        <v>plays</v>
      </c>
      <c r="S3854" s="24">
        <f t="shared" si="311"/>
        <v>42065.190694444449</v>
      </c>
    </row>
    <row r="3855" spans="1:19" ht="93.6" x14ac:dyDescent="0.4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26">
        <f t="shared" si="308"/>
        <v>2.5999999999999999E-2</v>
      </c>
      <c r="P3855" s="3" t="s">
        <v>8271</v>
      </c>
      <c r="Q3855" s="3" t="str">
        <f t="shared" si="309"/>
        <v>theater</v>
      </c>
      <c r="R3855" s="3" t="str">
        <f t="shared" si="310"/>
        <v>plays</v>
      </c>
      <c r="S3855" s="24">
        <f t="shared" si="311"/>
        <v>41848.84002314815</v>
      </c>
    </row>
    <row r="3856" spans="1:19" ht="70.2" x14ac:dyDescent="0.4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26">
        <f t="shared" si="308"/>
        <v>16.254545454545454</v>
      </c>
      <c r="P3856" s="3" t="s">
        <v>8271</v>
      </c>
      <c r="Q3856" s="3" t="str">
        <f t="shared" si="309"/>
        <v>theater</v>
      </c>
      <c r="R3856" s="3" t="str">
        <f t="shared" si="310"/>
        <v>plays</v>
      </c>
      <c r="S3856" s="24">
        <f t="shared" si="311"/>
        <v>42103.884930555556</v>
      </c>
    </row>
    <row r="3857" spans="1:19" ht="140.4" x14ac:dyDescent="0.4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26">
        <f t="shared" si="308"/>
        <v>2.5</v>
      </c>
      <c r="P3857" s="3" t="s">
        <v>8271</v>
      </c>
      <c r="Q3857" s="3" t="str">
        <f t="shared" si="309"/>
        <v>theater</v>
      </c>
      <c r="R3857" s="3" t="str">
        <f t="shared" si="310"/>
        <v>plays</v>
      </c>
      <c r="S3857" s="24">
        <f t="shared" si="311"/>
        <v>42059.970729166671</v>
      </c>
    </row>
    <row r="3858" spans="1:19" ht="140.4" x14ac:dyDescent="0.4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26">
        <f t="shared" si="308"/>
        <v>0.02</v>
      </c>
      <c r="P3858" s="3" t="s">
        <v>8271</v>
      </c>
      <c r="Q3858" s="3" t="str">
        <f t="shared" si="309"/>
        <v>theater</v>
      </c>
      <c r="R3858" s="3" t="str">
        <f t="shared" si="310"/>
        <v>plays</v>
      </c>
      <c r="S3858" s="24">
        <f t="shared" si="311"/>
        <v>42041.743090277778</v>
      </c>
    </row>
    <row r="3859" spans="1:19" ht="140.4" x14ac:dyDescent="0.4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26">
        <f t="shared" si="308"/>
        <v>5.2</v>
      </c>
      <c r="P3859" s="3" t="s">
        <v>8271</v>
      </c>
      <c r="Q3859" s="3" t="str">
        <f t="shared" si="309"/>
        <v>theater</v>
      </c>
      <c r="R3859" s="3" t="str">
        <f t="shared" si="310"/>
        <v>plays</v>
      </c>
      <c r="S3859" s="24">
        <f t="shared" si="311"/>
        <v>41829.73715277778</v>
      </c>
    </row>
    <row r="3860" spans="1:19" ht="117" x14ac:dyDescent="0.4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26">
        <f t="shared" si="308"/>
        <v>2</v>
      </c>
      <c r="P3860" s="3" t="s">
        <v>8271</v>
      </c>
      <c r="Q3860" s="3" t="str">
        <f t="shared" si="309"/>
        <v>theater</v>
      </c>
      <c r="R3860" s="3" t="str">
        <f t="shared" si="310"/>
        <v>plays</v>
      </c>
      <c r="S3860" s="24">
        <f t="shared" si="311"/>
        <v>42128.431064814809</v>
      </c>
    </row>
    <row r="3861" spans="1:19" ht="117" x14ac:dyDescent="0.4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26">
        <f t="shared" si="308"/>
        <v>0.04</v>
      </c>
      <c r="P3861" s="3" t="s">
        <v>8271</v>
      </c>
      <c r="Q3861" s="3" t="str">
        <f t="shared" si="309"/>
        <v>theater</v>
      </c>
      <c r="R3861" s="3" t="str">
        <f t="shared" si="310"/>
        <v>plays</v>
      </c>
      <c r="S3861" s="24">
        <f t="shared" si="311"/>
        <v>41789.893599537041</v>
      </c>
    </row>
    <row r="3862" spans="1:19" ht="117" x14ac:dyDescent="0.4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26">
        <f t="shared" si="308"/>
        <v>17.666666666666668</v>
      </c>
      <c r="P3862" s="3" t="s">
        <v>8271</v>
      </c>
      <c r="Q3862" s="3" t="str">
        <f t="shared" si="309"/>
        <v>theater</v>
      </c>
      <c r="R3862" s="3" t="str">
        <f t="shared" si="310"/>
        <v>plays</v>
      </c>
      <c r="S3862" s="24">
        <f t="shared" si="311"/>
        <v>41833.660995370374</v>
      </c>
    </row>
    <row r="3863" spans="1:19" ht="46.8" x14ac:dyDescent="0.4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26">
        <f t="shared" si="308"/>
        <v>5</v>
      </c>
      <c r="P3863" s="3" t="s">
        <v>8271</v>
      </c>
      <c r="Q3863" s="3" t="str">
        <f t="shared" si="309"/>
        <v>theater</v>
      </c>
      <c r="R3863" s="3" t="str">
        <f t="shared" si="310"/>
        <v>plays</v>
      </c>
      <c r="S3863" s="24">
        <f t="shared" si="311"/>
        <v>41914.590011574073</v>
      </c>
    </row>
    <row r="3864" spans="1:19" ht="70.2" x14ac:dyDescent="0.4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26">
        <f t="shared" si="308"/>
        <v>1.3333333333333334E-2</v>
      </c>
      <c r="P3864" s="3" t="s">
        <v>8271</v>
      </c>
      <c r="Q3864" s="3" t="str">
        <f t="shared" si="309"/>
        <v>theater</v>
      </c>
      <c r="R3864" s="3" t="str">
        <f t="shared" si="310"/>
        <v>plays</v>
      </c>
      <c r="S3864" s="24">
        <f t="shared" si="311"/>
        <v>42611.261064814811</v>
      </c>
    </row>
    <row r="3865" spans="1:19" ht="117" x14ac:dyDescent="0.4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26">
        <f t="shared" si="308"/>
        <v>0</v>
      </c>
      <c r="P3865" s="3" t="s">
        <v>8271</v>
      </c>
      <c r="Q3865" s="3" t="str">
        <f t="shared" si="309"/>
        <v>theater</v>
      </c>
      <c r="R3865" s="3" t="str">
        <f t="shared" si="310"/>
        <v>plays</v>
      </c>
      <c r="S3865" s="24">
        <f t="shared" si="311"/>
        <v>42253.633159722223</v>
      </c>
    </row>
    <row r="3866" spans="1:19" ht="117" x14ac:dyDescent="0.4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26">
        <f t="shared" si="308"/>
        <v>1.2</v>
      </c>
      <c r="P3866" s="3" t="s">
        <v>8271</v>
      </c>
      <c r="Q3866" s="3" t="str">
        <f t="shared" si="309"/>
        <v>theater</v>
      </c>
      <c r="R3866" s="3" t="str">
        <f t="shared" si="310"/>
        <v>plays</v>
      </c>
      <c r="S3866" s="24">
        <f t="shared" si="311"/>
        <v>42295.891828703709</v>
      </c>
    </row>
    <row r="3867" spans="1:19" ht="117" x14ac:dyDescent="0.4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26">
        <f t="shared" si="308"/>
        <v>26.937422295897225</v>
      </c>
      <c r="P3867" s="3" t="s">
        <v>8271</v>
      </c>
      <c r="Q3867" s="3" t="str">
        <f t="shared" si="309"/>
        <v>theater</v>
      </c>
      <c r="R3867" s="3" t="str">
        <f t="shared" si="310"/>
        <v>plays</v>
      </c>
      <c r="S3867" s="24">
        <f t="shared" si="311"/>
        <v>41841.651597222226</v>
      </c>
    </row>
    <row r="3868" spans="1:19" ht="70.2" x14ac:dyDescent="0.4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26">
        <f t="shared" si="308"/>
        <v>0.54999999999999993</v>
      </c>
      <c r="P3868" s="3" t="s">
        <v>8271</v>
      </c>
      <c r="Q3868" s="3" t="str">
        <f t="shared" si="309"/>
        <v>theater</v>
      </c>
      <c r="R3868" s="3" t="str">
        <f t="shared" si="310"/>
        <v>plays</v>
      </c>
      <c r="S3868" s="24">
        <f t="shared" si="311"/>
        <v>42402.947002314817</v>
      </c>
    </row>
    <row r="3869" spans="1:19" ht="117" x14ac:dyDescent="0.4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26">
        <f t="shared" si="308"/>
        <v>12.55</v>
      </c>
      <c r="P3869" s="3" t="s">
        <v>8271</v>
      </c>
      <c r="Q3869" s="3" t="str">
        <f t="shared" si="309"/>
        <v>theater</v>
      </c>
      <c r="R3869" s="3" t="str">
        <f t="shared" si="310"/>
        <v>plays</v>
      </c>
      <c r="S3869" s="24">
        <f t="shared" si="311"/>
        <v>42509.814108796301</v>
      </c>
    </row>
    <row r="3870" spans="1:19" ht="46.8" x14ac:dyDescent="0.4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26">
        <f t="shared" si="308"/>
        <v>0.2</v>
      </c>
      <c r="P3870" s="3" t="s">
        <v>8305</v>
      </c>
      <c r="Q3870" s="3" t="str">
        <f t="shared" si="309"/>
        <v>theater</v>
      </c>
      <c r="R3870" s="3" t="str">
        <f t="shared" si="310"/>
        <v>musical</v>
      </c>
      <c r="S3870" s="24">
        <f t="shared" si="311"/>
        <v>41865.659780092596</v>
      </c>
    </row>
    <row r="3871" spans="1:19" ht="93.6" x14ac:dyDescent="0.4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26">
        <f t="shared" si="308"/>
        <v>3.4474868431088401</v>
      </c>
      <c r="P3871" s="3" t="s">
        <v>8305</v>
      </c>
      <c r="Q3871" s="3" t="str">
        <f t="shared" si="309"/>
        <v>theater</v>
      </c>
      <c r="R3871" s="3" t="str">
        <f t="shared" si="310"/>
        <v>musical</v>
      </c>
      <c r="S3871" s="24">
        <f t="shared" si="311"/>
        <v>42047.724444444444</v>
      </c>
    </row>
    <row r="3872" spans="1:19" ht="117" x14ac:dyDescent="0.4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26">
        <f t="shared" si="308"/>
        <v>15</v>
      </c>
      <c r="P3872" s="3" t="s">
        <v>8305</v>
      </c>
      <c r="Q3872" s="3" t="str">
        <f t="shared" si="309"/>
        <v>theater</v>
      </c>
      <c r="R3872" s="3" t="str">
        <f t="shared" si="310"/>
        <v>musical</v>
      </c>
      <c r="S3872" s="24">
        <f t="shared" si="311"/>
        <v>41793.172199074077</v>
      </c>
    </row>
    <row r="3873" spans="1:19" ht="93.6" x14ac:dyDescent="0.4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26">
        <f t="shared" si="308"/>
        <v>2.666666666666667</v>
      </c>
      <c r="P3873" s="3" t="s">
        <v>8305</v>
      </c>
      <c r="Q3873" s="3" t="str">
        <f t="shared" si="309"/>
        <v>theater</v>
      </c>
      <c r="R3873" s="3" t="str">
        <f t="shared" si="310"/>
        <v>musical</v>
      </c>
      <c r="S3873" s="24">
        <f t="shared" si="311"/>
        <v>42763.780671296292</v>
      </c>
    </row>
    <row r="3874" spans="1:19" ht="117" x14ac:dyDescent="0.4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26">
        <f t="shared" si="308"/>
        <v>0</v>
      </c>
      <c r="P3874" s="3" t="s">
        <v>8305</v>
      </c>
      <c r="Q3874" s="3" t="str">
        <f t="shared" si="309"/>
        <v>theater</v>
      </c>
      <c r="R3874" s="3" t="str">
        <f t="shared" si="310"/>
        <v>musical</v>
      </c>
      <c r="S3874" s="24">
        <f t="shared" si="311"/>
        <v>42180.145787037036</v>
      </c>
    </row>
    <row r="3875" spans="1:19" ht="117" x14ac:dyDescent="0.4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26">
        <f t="shared" si="308"/>
        <v>0</v>
      </c>
      <c r="P3875" s="3" t="s">
        <v>8305</v>
      </c>
      <c r="Q3875" s="3" t="str">
        <f t="shared" si="309"/>
        <v>theater</v>
      </c>
      <c r="R3875" s="3" t="str">
        <f t="shared" si="310"/>
        <v>musical</v>
      </c>
      <c r="S3875" s="24">
        <f t="shared" si="311"/>
        <v>42255.696006944447</v>
      </c>
    </row>
    <row r="3876" spans="1:19" ht="117" x14ac:dyDescent="0.4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26">
        <f t="shared" si="308"/>
        <v>0</v>
      </c>
      <c r="P3876" s="3" t="s">
        <v>8305</v>
      </c>
      <c r="Q3876" s="3" t="str">
        <f t="shared" si="309"/>
        <v>theater</v>
      </c>
      <c r="R3876" s="3" t="str">
        <f t="shared" si="310"/>
        <v>musical</v>
      </c>
      <c r="S3876" s="24">
        <f t="shared" si="311"/>
        <v>42007.016458333332</v>
      </c>
    </row>
    <row r="3877" spans="1:19" ht="117" x14ac:dyDescent="0.4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26">
        <f t="shared" si="308"/>
        <v>0</v>
      </c>
      <c r="P3877" s="3" t="s">
        <v>8305</v>
      </c>
      <c r="Q3877" s="3" t="str">
        <f t="shared" si="309"/>
        <v>theater</v>
      </c>
      <c r="R3877" s="3" t="str">
        <f t="shared" si="310"/>
        <v>musical</v>
      </c>
      <c r="S3877" s="24">
        <f t="shared" si="311"/>
        <v>42615.346817129626</v>
      </c>
    </row>
    <row r="3878" spans="1:19" ht="140.4" x14ac:dyDescent="0.4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26">
        <f t="shared" si="308"/>
        <v>52.794871794871788</v>
      </c>
      <c r="P3878" s="3" t="s">
        <v>8305</v>
      </c>
      <c r="Q3878" s="3" t="str">
        <f t="shared" si="309"/>
        <v>theater</v>
      </c>
      <c r="R3878" s="3" t="str">
        <f t="shared" si="310"/>
        <v>musical</v>
      </c>
      <c r="S3878" s="24">
        <f t="shared" si="311"/>
        <v>42372.624166666668</v>
      </c>
    </row>
    <row r="3879" spans="1:19" ht="117" x14ac:dyDescent="0.4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26">
        <f t="shared" si="308"/>
        <v>4.9639999999999995</v>
      </c>
      <c r="P3879" s="3" t="s">
        <v>8305</v>
      </c>
      <c r="Q3879" s="3" t="str">
        <f t="shared" si="309"/>
        <v>theater</v>
      </c>
      <c r="R3879" s="3" t="str">
        <f t="shared" si="310"/>
        <v>musical</v>
      </c>
      <c r="S3879" s="24">
        <f t="shared" si="311"/>
        <v>42682.67768518519</v>
      </c>
    </row>
    <row r="3880" spans="1:19" ht="117" x14ac:dyDescent="0.4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26">
        <f t="shared" si="308"/>
        <v>5.5555555555555552E-2</v>
      </c>
      <c r="P3880" s="3" t="s">
        <v>8305</v>
      </c>
      <c r="Q3880" s="3" t="str">
        <f t="shared" si="309"/>
        <v>theater</v>
      </c>
      <c r="R3880" s="3" t="str">
        <f t="shared" si="310"/>
        <v>musical</v>
      </c>
      <c r="S3880" s="24">
        <f t="shared" si="311"/>
        <v>42154.818819444445</v>
      </c>
    </row>
    <row r="3881" spans="1:19" ht="117" x14ac:dyDescent="0.4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26">
        <f t="shared" si="308"/>
        <v>0</v>
      </c>
      <c r="P3881" s="3" t="s">
        <v>8305</v>
      </c>
      <c r="Q3881" s="3" t="str">
        <f t="shared" si="309"/>
        <v>theater</v>
      </c>
      <c r="R3881" s="3" t="str">
        <f t="shared" si="310"/>
        <v>musical</v>
      </c>
      <c r="S3881" s="24">
        <f t="shared" si="311"/>
        <v>41999.861064814817</v>
      </c>
    </row>
    <row r="3882" spans="1:19" ht="117" x14ac:dyDescent="0.4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26">
        <f t="shared" si="308"/>
        <v>13.066666666666665</v>
      </c>
      <c r="P3882" s="3" t="s">
        <v>8305</v>
      </c>
      <c r="Q3882" s="3" t="str">
        <f t="shared" si="309"/>
        <v>theater</v>
      </c>
      <c r="R3882" s="3" t="str">
        <f t="shared" si="310"/>
        <v>musical</v>
      </c>
      <c r="S3882" s="24">
        <f t="shared" si="311"/>
        <v>41815.815046296295</v>
      </c>
    </row>
    <row r="3883" spans="1:19" ht="70.2" x14ac:dyDescent="0.4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26">
        <f t="shared" si="308"/>
        <v>5</v>
      </c>
      <c r="P3883" s="3" t="s">
        <v>8305</v>
      </c>
      <c r="Q3883" s="3" t="str">
        <f t="shared" si="309"/>
        <v>theater</v>
      </c>
      <c r="R3883" s="3" t="str">
        <f t="shared" si="310"/>
        <v>musical</v>
      </c>
      <c r="S3883" s="24">
        <f t="shared" si="311"/>
        <v>42756.018506944441</v>
      </c>
    </row>
    <row r="3884" spans="1:19" ht="117" x14ac:dyDescent="0.4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26">
        <f t="shared" si="308"/>
        <v>0</v>
      </c>
      <c r="P3884" s="3" t="s">
        <v>8305</v>
      </c>
      <c r="Q3884" s="3" t="str">
        <f t="shared" si="309"/>
        <v>theater</v>
      </c>
      <c r="R3884" s="3" t="str">
        <f t="shared" si="310"/>
        <v>musical</v>
      </c>
      <c r="S3884" s="24">
        <f t="shared" si="311"/>
        <v>42373.983449074076</v>
      </c>
    </row>
    <row r="3885" spans="1:19" ht="140.4" x14ac:dyDescent="0.4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26">
        <f t="shared" si="308"/>
        <v>0</v>
      </c>
      <c r="P3885" s="3" t="s">
        <v>8305</v>
      </c>
      <c r="Q3885" s="3" t="str">
        <f t="shared" si="309"/>
        <v>theater</v>
      </c>
      <c r="R3885" s="3" t="str">
        <f t="shared" si="310"/>
        <v>musical</v>
      </c>
      <c r="S3885" s="24">
        <f t="shared" si="311"/>
        <v>41854.602650462963</v>
      </c>
    </row>
    <row r="3886" spans="1:19" ht="93.6" x14ac:dyDescent="0.4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26">
        <f t="shared" si="308"/>
        <v>0</v>
      </c>
      <c r="P3886" s="3" t="s">
        <v>8305</v>
      </c>
      <c r="Q3886" s="3" t="str">
        <f t="shared" si="309"/>
        <v>theater</v>
      </c>
      <c r="R3886" s="3" t="str">
        <f t="shared" si="310"/>
        <v>musical</v>
      </c>
      <c r="S3886" s="24">
        <f t="shared" si="311"/>
        <v>42065.791574074072</v>
      </c>
    </row>
    <row r="3887" spans="1:19" ht="93.6" x14ac:dyDescent="0.4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26">
        <f t="shared" si="308"/>
        <v>0</v>
      </c>
      <c r="P3887" s="3" t="s">
        <v>8305</v>
      </c>
      <c r="Q3887" s="3" t="str">
        <f t="shared" si="309"/>
        <v>theater</v>
      </c>
      <c r="R3887" s="3" t="str">
        <f t="shared" si="310"/>
        <v>musical</v>
      </c>
      <c r="S3887" s="24">
        <f t="shared" si="311"/>
        <v>42469.951284722221</v>
      </c>
    </row>
    <row r="3888" spans="1:19" x14ac:dyDescent="0.4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26">
        <f t="shared" si="308"/>
        <v>0</v>
      </c>
      <c r="P3888" s="3" t="s">
        <v>8305</v>
      </c>
      <c r="Q3888" s="3" t="str">
        <f t="shared" si="309"/>
        <v>theater</v>
      </c>
      <c r="R3888" s="3" t="str">
        <f t="shared" si="310"/>
        <v>musical</v>
      </c>
      <c r="S3888" s="24">
        <f t="shared" si="311"/>
        <v>41954.228032407409</v>
      </c>
    </row>
    <row r="3889" spans="1:19" ht="140.4" x14ac:dyDescent="0.4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26">
        <f t="shared" si="308"/>
        <v>1.7500000000000002</v>
      </c>
      <c r="P3889" s="3" t="s">
        <v>8305</v>
      </c>
      <c r="Q3889" s="3" t="str">
        <f t="shared" si="309"/>
        <v>theater</v>
      </c>
      <c r="R3889" s="3" t="str">
        <f t="shared" si="310"/>
        <v>musical</v>
      </c>
      <c r="S3889" s="24">
        <f t="shared" si="311"/>
        <v>42079.857974537037</v>
      </c>
    </row>
    <row r="3890" spans="1:19" ht="140.4" x14ac:dyDescent="0.4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26">
        <f t="shared" si="308"/>
        <v>27.1</v>
      </c>
      <c r="P3890" s="3" t="s">
        <v>8271</v>
      </c>
      <c r="Q3890" s="3" t="str">
        <f t="shared" si="309"/>
        <v>theater</v>
      </c>
      <c r="R3890" s="3" t="str">
        <f t="shared" si="310"/>
        <v>plays</v>
      </c>
      <c r="S3890" s="24">
        <f t="shared" si="311"/>
        <v>42762.545810185184</v>
      </c>
    </row>
    <row r="3891" spans="1:19" ht="117" x14ac:dyDescent="0.4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26">
        <f t="shared" si="308"/>
        <v>1.4749999999999999</v>
      </c>
      <c r="P3891" s="3" t="s">
        <v>8271</v>
      </c>
      <c r="Q3891" s="3" t="str">
        <f t="shared" si="309"/>
        <v>theater</v>
      </c>
      <c r="R3891" s="3" t="str">
        <f t="shared" si="310"/>
        <v>plays</v>
      </c>
      <c r="S3891" s="24">
        <f t="shared" si="311"/>
        <v>41977.004976851851</v>
      </c>
    </row>
    <row r="3892" spans="1:19" ht="117" x14ac:dyDescent="0.4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26">
        <f t="shared" si="308"/>
        <v>16.826666666666668</v>
      </c>
      <c r="P3892" s="3" t="s">
        <v>8271</v>
      </c>
      <c r="Q3892" s="3" t="str">
        <f t="shared" si="309"/>
        <v>theater</v>
      </c>
      <c r="R3892" s="3" t="str">
        <f t="shared" si="310"/>
        <v>plays</v>
      </c>
      <c r="S3892" s="24">
        <f t="shared" si="311"/>
        <v>42171.758611111116</v>
      </c>
    </row>
    <row r="3893" spans="1:19" ht="70.2" x14ac:dyDescent="0.4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26">
        <f t="shared" si="308"/>
        <v>32.5</v>
      </c>
      <c r="P3893" s="3" t="s">
        <v>8271</v>
      </c>
      <c r="Q3893" s="3" t="str">
        <f t="shared" si="309"/>
        <v>theater</v>
      </c>
      <c r="R3893" s="3" t="str">
        <f t="shared" si="310"/>
        <v>plays</v>
      </c>
      <c r="S3893" s="24">
        <f t="shared" si="311"/>
        <v>42056.1324537037</v>
      </c>
    </row>
    <row r="3894" spans="1:19" ht="117" x14ac:dyDescent="0.4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26">
        <f t="shared" si="308"/>
        <v>0</v>
      </c>
      <c r="P3894" s="3" t="s">
        <v>8271</v>
      </c>
      <c r="Q3894" s="3" t="str">
        <f t="shared" si="309"/>
        <v>theater</v>
      </c>
      <c r="R3894" s="3" t="str">
        <f t="shared" si="310"/>
        <v>plays</v>
      </c>
      <c r="S3894" s="24">
        <f t="shared" si="311"/>
        <v>41867.652280092589</v>
      </c>
    </row>
    <row r="3895" spans="1:19" ht="117" x14ac:dyDescent="0.4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26">
        <f t="shared" si="308"/>
        <v>21.55</v>
      </c>
      <c r="P3895" s="3" t="s">
        <v>8271</v>
      </c>
      <c r="Q3895" s="3" t="str">
        <f t="shared" si="309"/>
        <v>theater</v>
      </c>
      <c r="R3895" s="3" t="str">
        <f t="shared" si="310"/>
        <v>plays</v>
      </c>
      <c r="S3895" s="24">
        <f t="shared" si="311"/>
        <v>41779.657870370371</v>
      </c>
    </row>
    <row r="3896" spans="1:19" ht="117" x14ac:dyDescent="0.4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26">
        <f t="shared" si="308"/>
        <v>3.4666666666666663</v>
      </c>
      <c r="P3896" s="3" t="s">
        <v>8271</v>
      </c>
      <c r="Q3896" s="3" t="str">
        <f t="shared" si="309"/>
        <v>theater</v>
      </c>
      <c r="R3896" s="3" t="str">
        <f t="shared" si="310"/>
        <v>plays</v>
      </c>
      <c r="S3896" s="24">
        <f t="shared" si="311"/>
        <v>42679.958472222221</v>
      </c>
    </row>
    <row r="3897" spans="1:19" ht="117" x14ac:dyDescent="0.4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26">
        <f t="shared" si="308"/>
        <v>5</v>
      </c>
      <c r="P3897" s="3" t="s">
        <v>8271</v>
      </c>
      <c r="Q3897" s="3" t="str">
        <f t="shared" si="309"/>
        <v>theater</v>
      </c>
      <c r="R3897" s="3" t="str">
        <f t="shared" si="310"/>
        <v>plays</v>
      </c>
      <c r="S3897" s="24">
        <f t="shared" si="311"/>
        <v>42032.250208333338</v>
      </c>
    </row>
    <row r="3898" spans="1:19" ht="117" x14ac:dyDescent="0.4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26">
        <f t="shared" si="308"/>
        <v>10.625</v>
      </c>
      <c r="P3898" s="3" t="s">
        <v>8271</v>
      </c>
      <c r="Q3898" s="3" t="str">
        <f t="shared" si="309"/>
        <v>theater</v>
      </c>
      <c r="R3898" s="3" t="str">
        <f t="shared" si="310"/>
        <v>plays</v>
      </c>
      <c r="S3898" s="24">
        <f t="shared" si="311"/>
        <v>41793.191875000004</v>
      </c>
    </row>
    <row r="3899" spans="1:19" ht="140.4" x14ac:dyDescent="0.4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26">
        <f t="shared" si="308"/>
        <v>17.599999999999998</v>
      </c>
      <c r="P3899" s="3" t="s">
        <v>8271</v>
      </c>
      <c r="Q3899" s="3" t="str">
        <f t="shared" si="309"/>
        <v>theater</v>
      </c>
      <c r="R3899" s="3" t="str">
        <f t="shared" si="310"/>
        <v>plays</v>
      </c>
      <c r="S3899" s="24">
        <f t="shared" si="311"/>
        <v>41982.87364583333</v>
      </c>
    </row>
    <row r="3900" spans="1:19" ht="163.80000000000001" x14ac:dyDescent="0.4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26">
        <f t="shared" si="308"/>
        <v>32.56</v>
      </c>
      <c r="P3900" s="3" t="s">
        <v>8271</v>
      </c>
      <c r="Q3900" s="3" t="str">
        <f t="shared" si="309"/>
        <v>theater</v>
      </c>
      <c r="R3900" s="3" t="str">
        <f t="shared" si="310"/>
        <v>plays</v>
      </c>
      <c r="S3900" s="24">
        <f t="shared" si="311"/>
        <v>42193.482291666667</v>
      </c>
    </row>
    <row r="3901" spans="1:19" ht="93.6" x14ac:dyDescent="0.4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26">
        <f t="shared" si="308"/>
        <v>1.25</v>
      </c>
      <c r="P3901" s="3" t="s">
        <v>8271</v>
      </c>
      <c r="Q3901" s="3" t="str">
        <f t="shared" si="309"/>
        <v>theater</v>
      </c>
      <c r="R3901" s="3" t="str">
        <f t="shared" si="310"/>
        <v>plays</v>
      </c>
      <c r="S3901" s="24">
        <f t="shared" si="311"/>
        <v>41843.775011574078</v>
      </c>
    </row>
    <row r="3902" spans="1:19" ht="93.6" x14ac:dyDescent="0.4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26">
        <f t="shared" si="308"/>
        <v>5.4</v>
      </c>
      <c r="P3902" s="3" t="s">
        <v>8271</v>
      </c>
      <c r="Q3902" s="3" t="str">
        <f t="shared" si="309"/>
        <v>theater</v>
      </c>
      <c r="R3902" s="3" t="str">
        <f t="shared" si="310"/>
        <v>plays</v>
      </c>
      <c r="S3902" s="24">
        <f t="shared" si="311"/>
        <v>42136.092488425929</v>
      </c>
    </row>
    <row r="3903" spans="1:19" ht="117" x14ac:dyDescent="0.4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26">
        <f t="shared" si="308"/>
        <v>0.83333333333333337</v>
      </c>
      <c r="P3903" s="3" t="s">
        <v>8271</v>
      </c>
      <c r="Q3903" s="3" t="str">
        <f t="shared" si="309"/>
        <v>theater</v>
      </c>
      <c r="R3903" s="3" t="str">
        <f t="shared" si="310"/>
        <v>plays</v>
      </c>
      <c r="S3903" s="24">
        <f t="shared" si="311"/>
        <v>42317.826377314814</v>
      </c>
    </row>
    <row r="3904" spans="1:19" ht="117" x14ac:dyDescent="0.4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26">
        <f t="shared" si="308"/>
        <v>48.833333333333336</v>
      </c>
      <c r="P3904" s="3" t="s">
        <v>8271</v>
      </c>
      <c r="Q3904" s="3" t="str">
        <f t="shared" si="309"/>
        <v>theater</v>
      </c>
      <c r="R3904" s="3" t="str">
        <f t="shared" si="310"/>
        <v>plays</v>
      </c>
      <c r="S3904" s="24">
        <f t="shared" si="311"/>
        <v>42663.468078703707</v>
      </c>
    </row>
    <row r="3905" spans="1:19" ht="140.4" x14ac:dyDescent="0.4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26">
        <f t="shared" si="308"/>
        <v>0</v>
      </c>
      <c r="P3905" s="3" t="s">
        <v>8271</v>
      </c>
      <c r="Q3905" s="3" t="str">
        <f t="shared" si="309"/>
        <v>theater</v>
      </c>
      <c r="R3905" s="3" t="str">
        <f t="shared" si="310"/>
        <v>plays</v>
      </c>
      <c r="S3905" s="24">
        <f t="shared" si="311"/>
        <v>42186.01116898148</v>
      </c>
    </row>
    <row r="3906" spans="1:19" ht="46.8" x14ac:dyDescent="0.4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26">
        <f t="shared" ref="N3906:N3969" si="312">E3906/D3906*100</f>
        <v>0.03</v>
      </c>
      <c r="P3906" s="3" t="s">
        <v>8271</v>
      </c>
      <c r="Q3906" s="3" t="str">
        <f t="shared" si="309"/>
        <v>theater</v>
      </c>
      <c r="R3906" s="3" t="str">
        <f t="shared" si="310"/>
        <v>plays</v>
      </c>
      <c r="S3906" s="24">
        <f t="shared" si="311"/>
        <v>42095.229166666672</v>
      </c>
    </row>
    <row r="3907" spans="1:19" ht="140.4" x14ac:dyDescent="0.4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26">
        <f t="shared" si="312"/>
        <v>11.533333333333333</v>
      </c>
      <c r="P3907" s="3" t="s">
        <v>8271</v>
      </c>
      <c r="Q3907" s="3" t="str">
        <f t="shared" ref="Q3907:Q3970" si="313">LEFT(P:P,SEARCH("/",P:P,1)-1)</f>
        <v>theater</v>
      </c>
      <c r="R3907" s="3" t="str">
        <f t="shared" ref="R3907:R3970" si="314">RIGHT(P:P, LEN(P:P) - FIND("/", P:P))</f>
        <v>plays</v>
      </c>
      <c r="S3907" s="24">
        <f t="shared" ref="S3907:S3970" si="315">(J3907/86400) +25569</f>
        <v>42124.623877314814</v>
      </c>
    </row>
    <row r="3908" spans="1:19" ht="117" x14ac:dyDescent="0.4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26">
        <f t="shared" si="312"/>
        <v>67.333333333333329</v>
      </c>
      <c r="P3908" s="3" t="s">
        <v>8271</v>
      </c>
      <c r="Q3908" s="3" t="str">
        <f t="shared" si="313"/>
        <v>theater</v>
      </c>
      <c r="R3908" s="3" t="str">
        <f t="shared" si="314"/>
        <v>plays</v>
      </c>
      <c r="S3908" s="24">
        <f t="shared" si="315"/>
        <v>42143.917743055557</v>
      </c>
    </row>
    <row r="3909" spans="1:19" ht="93.6" x14ac:dyDescent="0.4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26">
        <f t="shared" si="312"/>
        <v>15.299999999999999</v>
      </c>
      <c r="P3909" s="3" t="s">
        <v>8271</v>
      </c>
      <c r="Q3909" s="3" t="str">
        <f t="shared" si="313"/>
        <v>theater</v>
      </c>
      <c r="R3909" s="3" t="str">
        <f t="shared" si="314"/>
        <v>plays</v>
      </c>
      <c r="S3909" s="24">
        <f t="shared" si="315"/>
        <v>41906.819513888891</v>
      </c>
    </row>
    <row r="3910" spans="1:19" ht="117" x14ac:dyDescent="0.4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26">
        <f t="shared" si="312"/>
        <v>8.6666666666666679</v>
      </c>
      <c r="P3910" s="3" t="s">
        <v>8271</v>
      </c>
      <c r="Q3910" s="3" t="str">
        <f t="shared" si="313"/>
        <v>theater</v>
      </c>
      <c r="R3910" s="3" t="str">
        <f t="shared" si="314"/>
        <v>plays</v>
      </c>
      <c r="S3910" s="24">
        <f t="shared" si="315"/>
        <v>41834.135370370372</v>
      </c>
    </row>
    <row r="3911" spans="1:19" ht="117" x14ac:dyDescent="0.4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26">
        <f t="shared" si="312"/>
        <v>0.22499999999999998</v>
      </c>
      <c r="P3911" s="3" t="s">
        <v>8271</v>
      </c>
      <c r="Q3911" s="3" t="str">
        <f t="shared" si="313"/>
        <v>theater</v>
      </c>
      <c r="R3911" s="3" t="str">
        <f t="shared" si="314"/>
        <v>plays</v>
      </c>
      <c r="S3911" s="24">
        <f t="shared" si="315"/>
        <v>41863.359282407408</v>
      </c>
    </row>
    <row r="3912" spans="1:19" ht="117" x14ac:dyDescent="0.4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26">
        <f t="shared" si="312"/>
        <v>3.0833333333333335</v>
      </c>
      <c r="P3912" s="3" t="s">
        <v>8271</v>
      </c>
      <c r="Q3912" s="3" t="str">
        <f t="shared" si="313"/>
        <v>theater</v>
      </c>
      <c r="R3912" s="3" t="str">
        <f t="shared" si="314"/>
        <v>plays</v>
      </c>
      <c r="S3912" s="24">
        <f t="shared" si="315"/>
        <v>42224.756909722222</v>
      </c>
    </row>
    <row r="3913" spans="1:19" ht="117" x14ac:dyDescent="0.4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26">
        <f t="shared" si="312"/>
        <v>37.412500000000001</v>
      </c>
      <c r="P3913" s="3" t="s">
        <v>8271</v>
      </c>
      <c r="Q3913" s="3" t="str">
        <f t="shared" si="313"/>
        <v>theater</v>
      </c>
      <c r="R3913" s="3" t="str">
        <f t="shared" si="314"/>
        <v>plays</v>
      </c>
      <c r="S3913" s="24">
        <f t="shared" si="315"/>
        <v>41939.8122337963</v>
      </c>
    </row>
    <row r="3914" spans="1:19" ht="117" x14ac:dyDescent="0.4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26">
        <f t="shared" si="312"/>
        <v>6.6666666666666671E-3</v>
      </c>
      <c r="P3914" s="3" t="s">
        <v>8271</v>
      </c>
      <c r="Q3914" s="3" t="str">
        <f t="shared" si="313"/>
        <v>theater</v>
      </c>
      <c r="R3914" s="3" t="str">
        <f t="shared" si="314"/>
        <v>plays</v>
      </c>
      <c r="S3914" s="24">
        <f t="shared" si="315"/>
        <v>42059.270023148143</v>
      </c>
    </row>
    <row r="3915" spans="1:19" ht="117" x14ac:dyDescent="0.4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26">
        <f t="shared" si="312"/>
        <v>10</v>
      </c>
      <c r="P3915" s="3" t="s">
        <v>8271</v>
      </c>
      <c r="Q3915" s="3" t="str">
        <f t="shared" si="313"/>
        <v>theater</v>
      </c>
      <c r="R3915" s="3" t="str">
        <f t="shared" si="314"/>
        <v>plays</v>
      </c>
      <c r="S3915" s="24">
        <f t="shared" si="315"/>
        <v>42308.211215277777</v>
      </c>
    </row>
    <row r="3916" spans="1:19" ht="140.4" x14ac:dyDescent="0.4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26">
        <f t="shared" si="312"/>
        <v>36.36</v>
      </c>
      <c r="P3916" s="3" t="s">
        <v>8271</v>
      </c>
      <c r="Q3916" s="3" t="str">
        <f t="shared" si="313"/>
        <v>theater</v>
      </c>
      <c r="R3916" s="3" t="str">
        <f t="shared" si="314"/>
        <v>plays</v>
      </c>
      <c r="S3916" s="24">
        <f t="shared" si="315"/>
        <v>42114.818935185191</v>
      </c>
    </row>
    <row r="3917" spans="1:19" ht="117" x14ac:dyDescent="0.4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26">
        <f t="shared" si="312"/>
        <v>0.33333333333333337</v>
      </c>
      <c r="P3917" s="3" t="s">
        <v>8271</v>
      </c>
      <c r="Q3917" s="3" t="str">
        <f t="shared" si="313"/>
        <v>theater</v>
      </c>
      <c r="R3917" s="3" t="str">
        <f t="shared" si="314"/>
        <v>plays</v>
      </c>
      <c r="S3917" s="24">
        <f t="shared" si="315"/>
        <v>42492.98505787037</v>
      </c>
    </row>
    <row r="3918" spans="1:19" ht="117" x14ac:dyDescent="0.4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26">
        <f t="shared" si="312"/>
        <v>0</v>
      </c>
      <c r="P3918" s="3" t="s">
        <v>8271</v>
      </c>
      <c r="Q3918" s="3" t="str">
        <f t="shared" si="313"/>
        <v>theater</v>
      </c>
      <c r="R3918" s="3" t="str">
        <f t="shared" si="314"/>
        <v>plays</v>
      </c>
      <c r="S3918" s="24">
        <f t="shared" si="315"/>
        <v>42494.471666666665</v>
      </c>
    </row>
    <row r="3919" spans="1:19" ht="117" x14ac:dyDescent="0.4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26">
        <f t="shared" si="312"/>
        <v>0.2857142857142857</v>
      </c>
      <c r="P3919" s="3" t="s">
        <v>8271</v>
      </c>
      <c r="Q3919" s="3" t="str">
        <f t="shared" si="313"/>
        <v>theater</v>
      </c>
      <c r="R3919" s="3" t="str">
        <f t="shared" si="314"/>
        <v>plays</v>
      </c>
      <c r="S3919" s="24">
        <f t="shared" si="315"/>
        <v>41863.527326388888</v>
      </c>
    </row>
    <row r="3920" spans="1:19" ht="140.4" x14ac:dyDescent="0.4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26">
        <f t="shared" si="312"/>
        <v>0.2</v>
      </c>
      <c r="P3920" s="3" t="s">
        <v>8271</v>
      </c>
      <c r="Q3920" s="3" t="str">
        <f t="shared" si="313"/>
        <v>theater</v>
      </c>
      <c r="R3920" s="3" t="str">
        <f t="shared" si="314"/>
        <v>plays</v>
      </c>
      <c r="S3920" s="24">
        <f t="shared" si="315"/>
        <v>41843.664618055554</v>
      </c>
    </row>
    <row r="3921" spans="1:19" ht="117" x14ac:dyDescent="0.4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26">
        <f t="shared" si="312"/>
        <v>1.7999999999999998</v>
      </c>
      <c r="P3921" s="3" t="s">
        <v>8271</v>
      </c>
      <c r="Q3921" s="3" t="str">
        <f t="shared" si="313"/>
        <v>theater</v>
      </c>
      <c r="R3921" s="3" t="str">
        <f t="shared" si="314"/>
        <v>plays</v>
      </c>
      <c r="S3921" s="24">
        <f t="shared" si="315"/>
        <v>42358.684872685189</v>
      </c>
    </row>
    <row r="3922" spans="1:19" ht="117" x14ac:dyDescent="0.4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26">
        <f t="shared" si="312"/>
        <v>5.4</v>
      </c>
      <c r="P3922" s="3" t="s">
        <v>8271</v>
      </c>
      <c r="Q3922" s="3" t="str">
        <f t="shared" si="313"/>
        <v>theater</v>
      </c>
      <c r="R3922" s="3" t="str">
        <f t="shared" si="314"/>
        <v>plays</v>
      </c>
      <c r="S3922" s="24">
        <f t="shared" si="315"/>
        <v>42657.38726851852</v>
      </c>
    </row>
    <row r="3923" spans="1:19" ht="117" x14ac:dyDescent="0.4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26">
        <f t="shared" si="312"/>
        <v>0</v>
      </c>
      <c r="P3923" s="3" t="s">
        <v>8271</v>
      </c>
      <c r="Q3923" s="3" t="str">
        <f t="shared" si="313"/>
        <v>theater</v>
      </c>
      <c r="R3923" s="3" t="str">
        <f t="shared" si="314"/>
        <v>plays</v>
      </c>
      <c r="S3923" s="24">
        <f t="shared" si="315"/>
        <v>41926.542303240742</v>
      </c>
    </row>
    <row r="3924" spans="1:19" ht="140.4" x14ac:dyDescent="0.4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26">
        <f t="shared" si="312"/>
        <v>8.1333333333333329</v>
      </c>
      <c r="P3924" s="3" t="s">
        <v>8271</v>
      </c>
      <c r="Q3924" s="3" t="str">
        <f t="shared" si="313"/>
        <v>theater</v>
      </c>
      <c r="R3924" s="3" t="str">
        <f t="shared" si="314"/>
        <v>plays</v>
      </c>
      <c r="S3924" s="24">
        <f t="shared" si="315"/>
        <v>42020.768634259264</v>
      </c>
    </row>
    <row r="3925" spans="1:19" ht="117" x14ac:dyDescent="0.4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26">
        <f t="shared" si="312"/>
        <v>12.034782608695652</v>
      </c>
      <c r="P3925" s="3" t="s">
        <v>8271</v>
      </c>
      <c r="Q3925" s="3" t="str">
        <f t="shared" si="313"/>
        <v>theater</v>
      </c>
      <c r="R3925" s="3" t="str">
        <f t="shared" si="314"/>
        <v>plays</v>
      </c>
      <c r="S3925" s="24">
        <f t="shared" si="315"/>
        <v>42075.979988425926</v>
      </c>
    </row>
    <row r="3926" spans="1:19" ht="117" x14ac:dyDescent="0.4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26">
        <f t="shared" si="312"/>
        <v>15.266666666666667</v>
      </c>
      <c r="P3926" s="3" t="s">
        <v>8271</v>
      </c>
      <c r="Q3926" s="3" t="str">
        <f t="shared" si="313"/>
        <v>theater</v>
      </c>
      <c r="R3926" s="3" t="str">
        <f t="shared" si="314"/>
        <v>plays</v>
      </c>
      <c r="S3926" s="24">
        <f t="shared" si="315"/>
        <v>41786.959745370368</v>
      </c>
    </row>
    <row r="3927" spans="1:19" ht="117" x14ac:dyDescent="0.4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26">
        <f t="shared" si="312"/>
        <v>10</v>
      </c>
      <c r="P3927" s="3" t="s">
        <v>8271</v>
      </c>
      <c r="Q3927" s="3" t="str">
        <f t="shared" si="313"/>
        <v>theater</v>
      </c>
      <c r="R3927" s="3" t="str">
        <f t="shared" si="314"/>
        <v>plays</v>
      </c>
      <c r="S3927" s="24">
        <f t="shared" si="315"/>
        <v>41820.870821759258</v>
      </c>
    </row>
    <row r="3928" spans="1:19" ht="93.6" x14ac:dyDescent="0.4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26">
        <f t="shared" si="312"/>
        <v>0.3</v>
      </c>
      <c r="P3928" s="3" t="s">
        <v>8271</v>
      </c>
      <c r="Q3928" s="3" t="str">
        <f t="shared" si="313"/>
        <v>theater</v>
      </c>
      <c r="R3928" s="3" t="str">
        <f t="shared" si="314"/>
        <v>plays</v>
      </c>
      <c r="S3928" s="24">
        <f t="shared" si="315"/>
        <v>41970.085046296299</v>
      </c>
    </row>
    <row r="3929" spans="1:19" ht="140.4" x14ac:dyDescent="0.4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26">
        <f t="shared" si="312"/>
        <v>1</v>
      </c>
      <c r="P3929" s="3" t="s">
        <v>8271</v>
      </c>
      <c r="Q3929" s="3" t="str">
        <f t="shared" si="313"/>
        <v>theater</v>
      </c>
      <c r="R3929" s="3" t="str">
        <f t="shared" si="314"/>
        <v>plays</v>
      </c>
      <c r="S3929" s="24">
        <f t="shared" si="315"/>
        <v>41830.267407407409</v>
      </c>
    </row>
    <row r="3930" spans="1:19" ht="140.4" x14ac:dyDescent="0.4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26">
        <f t="shared" si="312"/>
        <v>13.020000000000001</v>
      </c>
      <c r="P3930" s="3" t="s">
        <v>8271</v>
      </c>
      <c r="Q3930" s="3" t="str">
        <f t="shared" si="313"/>
        <v>theater</v>
      </c>
      <c r="R3930" s="3" t="str">
        <f t="shared" si="314"/>
        <v>plays</v>
      </c>
      <c r="S3930" s="24">
        <f t="shared" si="315"/>
        <v>42265.683182870373</v>
      </c>
    </row>
    <row r="3931" spans="1:19" ht="117" x14ac:dyDescent="0.4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26">
        <f t="shared" si="312"/>
        <v>2.2650000000000001</v>
      </c>
      <c r="P3931" s="3" t="s">
        <v>8271</v>
      </c>
      <c r="Q3931" s="3" t="str">
        <f t="shared" si="313"/>
        <v>theater</v>
      </c>
      <c r="R3931" s="3" t="str">
        <f t="shared" si="314"/>
        <v>plays</v>
      </c>
      <c r="S3931" s="24">
        <f t="shared" si="315"/>
        <v>42601.827141203699</v>
      </c>
    </row>
    <row r="3932" spans="1:19" ht="117" x14ac:dyDescent="0.4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26">
        <f t="shared" si="312"/>
        <v>0</v>
      </c>
      <c r="P3932" s="3" t="s">
        <v>8271</v>
      </c>
      <c r="Q3932" s="3" t="str">
        <f t="shared" si="313"/>
        <v>theater</v>
      </c>
      <c r="R3932" s="3" t="str">
        <f t="shared" si="314"/>
        <v>plays</v>
      </c>
      <c r="S3932" s="24">
        <f t="shared" si="315"/>
        <v>42433.338749999995</v>
      </c>
    </row>
    <row r="3933" spans="1:19" ht="117" x14ac:dyDescent="0.4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26">
        <f t="shared" si="312"/>
        <v>0</v>
      </c>
      <c r="P3933" s="3" t="s">
        <v>8271</v>
      </c>
      <c r="Q3933" s="3" t="str">
        <f t="shared" si="313"/>
        <v>theater</v>
      </c>
      <c r="R3933" s="3" t="str">
        <f t="shared" si="314"/>
        <v>plays</v>
      </c>
      <c r="S3933" s="24">
        <f t="shared" si="315"/>
        <v>42228.151701388888</v>
      </c>
    </row>
    <row r="3934" spans="1:19" ht="117" x14ac:dyDescent="0.4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26">
        <f t="shared" si="312"/>
        <v>8.3333333333333332E-3</v>
      </c>
      <c r="P3934" s="3" t="s">
        <v>8271</v>
      </c>
      <c r="Q3934" s="3" t="str">
        <f t="shared" si="313"/>
        <v>theater</v>
      </c>
      <c r="R3934" s="3" t="str">
        <f t="shared" si="314"/>
        <v>plays</v>
      </c>
      <c r="S3934" s="24">
        <f t="shared" si="315"/>
        <v>42415.168564814812</v>
      </c>
    </row>
    <row r="3935" spans="1:19" ht="117" x14ac:dyDescent="0.4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26">
        <f t="shared" si="312"/>
        <v>15.742857142857142</v>
      </c>
      <c r="P3935" s="3" t="s">
        <v>8271</v>
      </c>
      <c r="Q3935" s="3" t="str">
        <f t="shared" si="313"/>
        <v>theater</v>
      </c>
      <c r="R3935" s="3" t="str">
        <f t="shared" si="314"/>
        <v>plays</v>
      </c>
      <c r="S3935" s="24">
        <f t="shared" si="315"/>
        <v>42538.968310185184</v>
      </c>
    </row>
    <row r="3936" spans="1:19" ht="117" x14ac:dyDescent="0.4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26">
        <f t="shared" si="312"/>
        <v>11</v>
      </c>
      <c r="P3936" s="3" t="s">
        <v>8271</v>
      </c>
      <c r="Q3936" s="3" t="str">
        <f t="shared" si="313"/>
        <v>theater</v>
      </c>
      <c r="R3936" s="3" t="str">
        <f t="shared" si="314"/>
        <v>plays</v>
      </c>
      <c r="S3936" s="24">
        <f t="shared" si="315"/>
        <v>42233.671747685185</v>
      </c>
    </row>
    <row r="3937" spans="1:19" ht="140.4" x14ac:dyDescent="0.4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26">
        <f t="shared" si="312"/>
        <v>43.833333333333336</v>
      </c>
      <c r="P3937" s="3" t="s">
        <v>8271</v>
      </c>
      <c r="Q3937" s="3" t="str">
        <f t="shared" si="313"/>
        <v>theater</v>
      </c>
      <c r="R3937" s="3" t="str">
        <f t="shared" si="314"/>
        <v>plays</v>
      </c>
      <c r="S3937" s="24">
        <f t="shared" si="315"/>
        <v>42221.656782407408</v>
      </c>
    </row>
    <row r="3938" spans="1:19" ht="117" x14ac:dyDescent="0.4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26">
        <f t="shared" si="312"/>
        <v>0</v>
      </c>
      <c r="P3938" s="3" t="s">
        <v>8271</v>
      </c>
      <c r="Q3938" s="3" t="str">
        <f t="shared" si="313"/>
        <v>theater</v>
      </c>
      <c r="R3938" s="3" t="str">
        <f t="shared" si="314"/>
        <v>plays</v>
      </c>
      <c r="S3938" s="24">
        <f t="shared" si="315"/>
        <v>42675.262962962966</v>
      </c>
    </row>
    <row r="3939" spans="1:19" ht="117" x14ac:dyDescent="0.4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26">
        <f t="shared" si="312"/>
        <v>86.135181975736558</v>
      </c>
      <c r="P3939" s="3" t="s">
        <v>8271</v>
      </c>
      <c r="Q3939" s="3" t="str">
        <f t="shared" si="313"/>
        <v>theater</v>
      </c>
      <c r="R3939" s="3" t="str">
        <f t="shared" si="314"/>
        <v>plays</v>
      </c>
      <c r="S3939" s="24">
        <f t="shared" si="315"/>
        <v>42534.631481481483</v>
      </c>
    </row>
    <row r="3940" spans="1:19" ht="117" x14ac:dyDescent="0.4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26">
        <f t="shared" si="312"/>
        <v>12.196620583717358</v>
      </c>
      <c r="P3940" s="3" t="s">
        <v>8271</v>
      </c>
      <c r="Q3940" s="3" t="str">
        <f t="shared" si="313"/>
        <v>theater</v>
      </c>
      <c r="R3940" s="3" t="str">
        <f t="shared" si="314"/>
        <v>plays</v>
      </c>
      <c r="S3940" s="24">
        <f t="shared" si="315"/>
        <v>42151.905717592592</v>
      </c>
    </row>
    <row r="3941" spans="1:19" ht="117" x14ac:dyDescent="0.4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26">
        <f t="shared" si="312"/>
        <v>0.1</v>
      </c>
      <c r="P3941" s="3" t="s">
        <v>8271</v>
      </c>
      <c r="Q3941" s="3" t="str">
        <f t="shared" si="313"/>
        <v>theater</v>
      </c>
      <c r="R3941" s="3" t="str">
        <f t="shared" si="314"/>
        <v>plays</v>
      </c>
      <c r="S3941" s="24">
        <f t="shared" si="315"/>
        <v>41915.400219907409</v>
      </c>
    </row>
    <row r="3942" spans="1:19" ht="117" x14ac:dyDescent="0.4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26">
        <f t="shared" si="312"/>
        <v>0.22</v>
      </c>
      <c r="P3942" s="3" t="s">
        <v>8271</v>
      </c>
      <c r="Q3942" s="3" t="str">
        <f t="shared" si="313"/>
        <v>theater</v>
      </c>
      <c r="R3942" s="3" t="str">
        <f t="shared" si="314"/>
        <v>plays</v>
      </c>
      <c r="S3942" s="24">
        <f t="shared" si="315"/>
        <v>41961.492488425924</v>
      </c>
    </row>
    <row r="3943" spans="1:19" ht="140.4" x14ac:dyDescent="0.4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26">
        <f t="shared" si="312"/>
        <v>0.90909090909090906</v>
      </c>
      <c r="P3943" s="3" t="s">
        <v>8271</v>
      </c>
      <c r="Q3943" s="3" t="str">
        <f t="shared" si="313"/>
        <v>theater</v>
      </c>
      <c r="R3943" s="3" t="str">
        <f t="shared" si="314"/>
        <v>plays</v>
      </c>
      <c r="S3943" s="24">
        <f t="shared" si="315"/>
        <v>41940.587233796294</v>
      </c>
    </row>
    <row r="3944" spans="1:19" ht="117" x14ac:dyDescent="0.4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26">
        <f t="shared" si="312"/>
        <v>0</v>
      </c>
      <c r="P3944" s="3" t="s">
        <v>8271</v>
      </c>
      <c r="Q3944" s="3" t="str">
        <f t="shared" si="313"/>
        <v>theater</v>
      </c>
      <c r="R3944" s="3" t="str">
        <f t="shared" si="314"/>
        <v>plays</v>
      </c>
      <c r="S3944" s="24">
        <f t="shared" si="315"/>
        <v>42111.904097222221</v>
      </c>
    </row>
    <row r="3945" spans="1:19" ht="117" x14ac:dyDescent="0.4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26">
        <f t="shared" si="312"/>
        <v>35.64</v>
      </c>
      <c r="P3945" s="3" t="s">
        <v>8271</v>
      </c>
      <c r="Q3945" s="3" t="str">
        <f t="shared" si="313"/>
        <v>theater</v>
      </c>
      <c r="R3945" s="3" t="str">
        <f t="shared" si="314"/>
        <v>plays</v>
      </c>
      <c r="S3945" s="24">
        <f t="shared" si="315"/>
        <v>42279.778564814813</v>
      </c>
    </row>
    <row r="3946" spans="1:19" ht="117" x14ac:dyDescent="0.4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26">
        <f t="shared" si="312"/>
        <v>0</v>
      </c>
      <c r="P3946" s="3" t="s">
        <v>8271</v>
      </c>
      <c r="Q3946" s="3" t="str">
        <f t="shared" si="313"/>
        <v>theater</v>
      </c>
      <c r="R3946" s="3" t="str">
        <f t="shared" si="314"/>
        <v>plays</v>
      </c>
      <c r="S3946" s="24">
        <f t="shared" si="315"/>
        <v>42213.662905092591</v>
      </c>
    </row>
    <row r="3947" spans="1:19" ht="117" x14ac:dyDescent="0.4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26">
        <f t="shared" si="312"/>
        <v>0.25</v>
      </c>
      <c r="P3947" s="3" t="s">
        <v>8271</v>
      </c>
      <c r="Q3947" s="3" t="str">
        <f t="shared" si="313"/>
        <v>theater</v>
      </c>
      <c r="R3947" s="3" t="str">
        <f t="shared" si="314"/>
        <v>plays</v>
      </c>
      <c r="S3947" s="24">
        <f t="shared" si="315"/>
        <v>42109.801712962959</v>
      </c>
    </row>
    <row r="3948" spans="1:19" ht="70.2" x14ac:dyDescent="0.4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26">
        <f t="shared" si="312"/>
        <v>3.25</v>
      </c>
      <c r="P3948" s="3" t="s">
        <v>8271</v>
      </c>
      <c r="Q3948" s="3" t="str">
        <f t="shared" si="313"/>
        <v>theater</v>
      </c>
      <c r="R3948" s="3" t="str">
        <f t="shared" si="314"/>
        <v>plays</v>
      </c>
      <c r="S3948" s="24">
        <f t="shared" si="315"/>
        <v>42031.833587962959</v>
      </c>
    </row>
    <row r="3949" spans="1:19" ht="117" x14ac:dyDescent="0.4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26">
        <f t="shared" si="312"/>
        <v>3.3666666666666663</v>
      </c>
      <c r="P3949" s="3" t="s">
        <v>8271</v>
      </c>
      <c r="Q3949" s="3" t="str">
        <f t="shared" si="313"/>
        <v>theater</v>
      </c>
      <c r="R3949" s="3" t="str">
        <f t="shared" si="314"/>
        <v>plays</v>
      </c>
      <c r="S3949" s="24">
        <f t="shared" si="315"/>
        <v>42615.142870370371</v>
      </c>
    </row>
    <row r="3950" spans="1:19" ht="117" x14ac:dyDescent="0.4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26">
        <f t="shared" si="312"/>
        <v>0</v>
      </c>
      <c r="P3950" s="3" t="s">
        <v>8271</v>
      </c>
      <c r="Q3950" s="3" t="str">
        <f t="shared" si="313"/>
        <v>theater</v>
      </c>
      <c r="R3950" s="3" t="str">
        <f t="shared" si="314"/>
        <v>plays</v>
      </c>
      <c r="S3950" s="24">
        <f t="shared" si="315"/>
        <v>41829.325497685189</v>
      </c>
    </row>
    <row r="3951" spans="1:19" ht="140.4" x14ac:dyDescent="0.4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26">
        <f t="shared" si="312"/>
        <v>15.770000000000001</v>
      </c>
      <c r="P3951" s="3" t="s">
        <v>8271</v>
      </c>
      <c r="Q3951" s="3" t="str">
        <f t="shared" si="313"/>
        <v>theater</v>
      </c>
      <c r="R3951" s="3" t="str">
        <f t="shared" si="314"/>
        <v>plays</v>
      </c>
      <c r="S3951" s="24">
        <f t="shared" si="315"/>
        <v>42016.120613425926</v>
      </c>
    </row>
    <row r="3952" spans="1:19" ht="140.4" x14ac:dyDescent="0.4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26">
        <f t="shared" si="312"/>
        <v>0.625</v>
      </c>
      <c r="P3952" s="3" t="s">
        <v>8271</v>
      </c>
      <c r="Q3952" s="3" t="str">
        <f t="shared" si="313"/>
        <v>theater</v>
      </c>
      <c r="R3952" s="3" t="str">
        <f t="shared" si="314"/>
        <v>plays</v>
      </c>
      <c r="S3952" s="24">
        <f t="shared" si="315"/>
        <v>42439.702314814815</v>
      </c>
    </row>
    <row r="3953" spans="1:19" ht="117" x14ac:dyDescent="0.4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26">
        <f t="shared" si="312"/>
        <v>5.0000000000000001E-4</v>
      </c>
      <c r="P3953" s="3" t="s">
        <v>8271</v>
      </c>
      <c r="Q3953" s="3" t="str">
        <f t="shared" si="313"/>
        <v>theater</v>
      </c>
      <c r="R3953" s="3" t="str">
        <f t="shared" si="314"/>
        <v>plays</v>
      </c>
      <c r="S3953" s="24">
        <f t="shared" si="315"/>
        <v>42433.825717592597</v>
      </c>
    </row>
    <row r="3954" spans="1:19" ht="117" x14ac:dyDescent="0.4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26">
        <f t="shared" si="312"/>
        <v>9.6153846153846159E-2</v>
      </c>
      <c r="P3954" s="3" t="s">
        <v>8271</v>
      </c>
      <c r="Q3954" s="3" t="str">
        <f t="shared" si="313"/>
        <v>theater</v>
      </c>
      <c r="R3954" s="3" t="str">
        <f t="shared" si="314"/>
        <v>plays</v>
      </c>
      <c r="S3954" s="24">
        <f t="shared" si="315"/>
        <v>42243.790393518517</v>
      </c>
    </row>
    <row r="3955" spans="1:19" ht="117" x14ac:dyDescent="0.4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26">
        <f t="shared" si="312"/>
        <v>0</v>
      </c>
      <c r="P3955" s="3" t="s">
        <v>8271</v>
      </c>
      <c r="Q3955" s="3" t="str">
        <f t="shared" si="313"/>
        <v>theater</v>
      </c>
      <c r="R3955" s="3" t="str">
        <f t="shared" si="314"/>
        <v>plays</v>
      </c>
      <c r="S3955" s="24">
        <f t="shared" si="315"/>
        <v>42550.048449074078</v>
      </c>
    </row>
    <row r="3956" spans="1:19" ht="117" x14ac:dyDescent="0.4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26">
        <f t="shared" si="312"/>
        <v>0</v>
      </c>
      <c r="P3956" s="3" t="s">
        <v>8271</v>
      </c>
      <c r="Q3956" s="3" t="str">
        <f t="shared" si="313"/>
        <v>theater</v>
      </c>
      <c r="R3956" s="3" t="str">
        <f t="shared" si="314"/>
        <v>plays</v>
      </c>
      <c r="S3956" s="24">
        <f t="shared" si="315"/>
        <v>41774.651203703703</v>
      </c>
    </row>
    <row r="3957" spans="1:19" ht="117" x14ac:dyDescent="0.4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26">
        <f t="shared" si="312"/>
        <v>24.285714285714285</v>
      </c>
      <c r="P3957" s="3" t="s">
        <v>8271</v>
      </c>
      <c r="Q3957" s="3" t="str">
        <f t="shared" si="313"/>
        <v>theater</v>
      </c>
      <c r="R3957" s="3" t="str">
        <f t="shared" si="314"/>
        <v>plays</v>
      </c>
      <c r="S3957" s="24">
        <f t="shared" si="315"/>
        <v>42306.848854166667</v>
      </c>
    </row>
    <row r="3958" spans="1:19" ht="117" x14ac:dyDescent="0.4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26">
        <f t="shared" si="312"/>
        <v>0</v>
      </c>
      <c r="P3958" s="3" t="s">
        <v>8271</v>
      </c>
      <c r="Q3958" s="3" t="str">
        <f t="shared" si="313"/>
        <v>theater</v>
      </c>
      <c r="R3958" s="3" t="str">
        <f t="shared" si="314"/>
        <v>plays</v>
      </c>
      <c r="S3958" s="24">
        <f t="shared" si="315"/>
        <v>42457.932025462964</v>
      </c>
    </row>
    <row r="3959" spans="1:19" ht="93.6" x14ac:dyDescent="0.4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26">
        <f t="shared" si="312"/>
        <v>2.5000000000000001E-2</v>
      </c>
      <c r="P3959" s="3" t="s">
        <v>8271</v>
      </c>
      <c r="Q3959" s="3" t="str">
        <f t="shared" si="313"/>
        <v>theater</v>
      </c>
      <c r="R3959" s="3" t="str">
        <f t="shared" si="314"/>
        <v>plays</v>
      </c>
      <c r="S3959" s="24">
        <f t="shared" si="315"/>
        <v>42513.976319444446</v>
      </c>
    </row>
    <row r="3960" spans="1:19" ht="140.4" x14ac:dyDescent="0.4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26">
        <f t="shared" si="312"/>
        <v>32.049999999999997</v>
      </c>
      <c r="P3960" s="3" t="s">
        <v>8271</v>
      </c>
      <c r="Q3960" s="3" t="str">
        <f t="shared" si="313"/>
        <v>theater</v>
      </c>
      <c r="R3960" s="3" t="str">
        <f t="shared" si="314"/>
        <v>plays</v>
      </c>
      <c r="S3960" s="24">
        <f t="shared" si="315"/>
        <v>41816.950370370367</v>
      </c>
    </row>
    <row r="3961" spans="1:19" ht="117" x14ac:dyDescent="0.4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26">
        <f t="shared" si="312"/>
        <v>24.333333333333336</v>
      </c>
      <c r="P3961" s="3" t="s">
        <v>8271</v>
      </c>
      <c r="Q3961" s="3" t="str">
        <f t="shared" si="313"/>
        <v>theater</v>
      </c>
      <c r="R3961" s="3" t="str">
        <f t="shared" si="314"/>
        <v>plays</v>
      </c>
      <c r="S3961" s="24">
        <f t="shared" si="315"/>
        <v>41880.788842592592</v>
      </c>
    </row>
    <row r="3962" spans="1:19" ht="140.4" x14ac:dyDescent="0.4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26">
        <f t="shared" si="312"/>
        <v>1.5</v>
      </c>
      <c r="P3962" s="3" t="s">
        <v>8271</v>
      </c>
      <c r="Q3962" s="3" t="str">
        <f t="shared" si="313"/>
        <v>theater</v>
      </c>
      <c r="R3962" s="3" t="str">
        <f t="shared" si="314"/>
        <v>plays</v>
      </c>
      <c r="S3962" s="24">
        <f t="shared" si="315"/>
        <v>42342.845555555556</v>
      </c>
    </row>
    <row r="3963" spans="1:19" ht="117" x14ac:dyDescent="0.4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26">
        <f t="shared" si="312"/>
        <v>0.42</v>
      </c>
      <c r="P3963" s="3" t="s">
        <v>8271</v>
      </c>
      <c r="Q3963" s="3" t="str">
        <f t="shared" si="313"/>
        <v>theater</v>
      </c>
      <c r="R3963" s="3" t="str">
        <f t="shared" si="314"/>
        <v>plays</v>
      </c>
      <c r="S3963" s="24">
        <f t="shared" si="315"/>
        <v>41745.891319444447</v>
      </c>
    </row>
    <row r="3964" spans="1:19" ht="117" x14ac:dyDescent="0.4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26">
        <f t="shared" si="312"/>
        <v>3.214285714285714</v>
      </c>
      <c r="P3964" s="3" t="s">
        <v>8271</v>
      </c>
      <c r="Q3964" s="3" t="str">
        <f t="shared" si="313"/>
        <v>theater</v>
      </c>
      <c r="R3964" s="3" t="str">
        <f t="shared" si="314"/>
        <v>plays</v>
      </c>
      <c r="S3964" s="24">
        <f t="shared" si="315"/>
        <v>42311.621458333335</v>
      </c>
    </row>
    <row r="3965" spans="1:19" ht="140.4" x14ac:dyDescent="0.4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26">
        <f t="shared" si="312"/>
        <v>0</v>
      </c>
      <c r="P3965" s="3" t="s">
        <v>8271</v>
      </c>
      <c r="Q3965" s="3" t="str">
        <f t="shared" si="313"/>
        <v>theater</v>
      </c>
      <c r="R3965" s="3" t="str">
        <f t="shared" si="314"/>
        <v>plays</v>
      </c>
      <c r="S3965" s="24">
        <f t="shared" si="315"/>
        <v>42296.154131944444</v>
      </c>
    </row>
    <row r="3966" spans="1:19" ht="117" x14ac:dyDescent="0.4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26">
        <f t="shared" si="312"/>
        <v>6.3</v>
      </c>
      <c r="P3966" s="3" t="s">
        <v>8271</v>
      </c>
      <c r="Q3966" s="3" t="str">
        <f t="shared" si="313"/>
        <v>theater</v>
      </c>
      <c r="R3966" s="3" t="str">
        <f t="shared" si="314"/>
        <v>plays</v>
      </c>
      <c r="S3966" s="24">
        <f t="shared" si="315"/>
        <v>42053.722060185188</v>
      </c>
    </row>
    <row r="3967" spans="1:19" ht="117" x14ac:dyDescent="0.4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26">
        <f t="shared" si="312"/>
        <v>14.249999999999998</v>
      </c>
      <c r="P3967" s="3" t="s">
        <v>8271</v>
      </c>
      <c r="Q3967" s="3" t="str">
        <f t="shared" si="313"/>
        <v>theater</v>
      </c>
      <c r="R3967" s="3" t="str">
        <f t="shared" si="314"/>
        <v>plays</v>
      </c>
      <c r="S3967" s="24">
        <f t="shared" si="315"/>
        <v>42414.235879629632</v>
      </c>
    </row>
    <row r="3968" spans="1:19" ht="117" x14ac:dyDescent="0.4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26">
        <f t="shared" si="312"/>
        <v>0.6</v>
      </c>
      <c r="P3968" s="3" t="s">
        <v>8271</v>
      </c>
      <c r="Q3968" s="3" t="str">
        <f t="shared" si="313"/>
        <v>theater</v>
      </c>
      <c r="R3968" s="3" t="str">
        <f t="shared" si="314"/>
        <v>plays</v>
      </c>
      <c r="S3968" s="24">
        <f t="shared" si="315"/>
        <v>41801.711550925924</v>
      </c>
    </row>
    <row r="3969" spans="1:19" ht="117" x14ac:dyDescent="0.4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26">
        <f t="shared" si="312"/>
        <v>24.117647058823529</v>
      </c>
      <c r="P3969" s="3" t="s">
        <v>8271</v>
      </c>
      <c r="Q3969" s="3" t="str">
        <f t="shared" si="313"/>
        <v>theater</v>
      </c>
      <c r="R3969" s="3" t="str">
        <f t="shared" si="314"/>
        <v>plays</v>
      </c>
      <c r="S3969" s="24">
        <f t="shared" si="315"/>
        <v>42770.290590277778</v>
      </c>
    </row>
    <row r="3970" spans="1:19" ht="93.6" x14ac:dyDescent="0.4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26">
        <f t="shared" ref="N3970:N4033" si="316">E3970/D3970*100</f>
        <v>10.54</v>
      </c>
      <c r="P3970" s="3" t="s">
        <v>8271</v>
      </c>
      <c r="Q3970" s="3" t="str">
        <f t="shared" si="313"/>
        <v>theater</v>
      </c>
      <c r="R3970" s="3" t="str">
        <f t="shared" si="314"/>
        <v>plays</v>
      </c>
      <c r="S3970" s="24">
        <f t="shared" si="315"/>
        <v>42452.815659722226</v>
      </c>
    </row>
    <row r="3971" spans="1:19" ht="117" x14ac:dyDescent="0.4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26">
        <f t="shared" si="316"/>
        <v>7.4690265486725664</v>
      </c>
      <c r="P3971" s="3" t="s">
        <v>8271</v>
      </c>
      <c r="Q3971" s="3" t="str">
        <f t="shared" ref="Q3971:Q4034" si="317">LEFT(P:P,SEARCH("/",P:P,1)-1)</f>
        <v>theater</v>
      </c>
      <c r="R3971" s="3" t="str">
        <f t="shared" ref="R3971:R4034" si="318">RIGHT(P:P, LEN(P:P) - FIND("/", P:P))</f>
        <v>plays</v>
      </c>
      <c r="S3971" s="24">
        <f t="shared" ref="S3971:S4034" si="319">(J3971/86400) +25569</f>
        <v>42601.854699074072</v>
      </c>
    </row>
    <row r="3972" spans="1:19" ht="140.4" x14ac:dyDescent="0.4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26">
        <f t="shared" si="316"/>
        <v>7.3333333333333334E-2</v>
      </c>
      <c r="P3972" s="3" t="s">
        <v>8271</v>
      </c>
      <c r="Q3972" s="3" t="str">
        <f t="shared" si="317"/>
        <v>theater</v>
      </c>
      <c r="R3972" s="3" t="str">
        <f t="shared" si="318"/>
        <v>plays</v>
      </c>
      <c r="S3972" s="24">
        <f t="shared" si="319"/>
        <v>42447.863553240742</v>
      </c>
    </row>
    <row r="3973" spans="1:19" ht="117" x14ac:dyDescent="0.4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26">
        <f t="shared" si="316"/>
        <v>0.97142857142857131</v>
      </c>
      <c r="P3973" s="3" t="s">
        <v>8271</v>
      </c>
      <c r="Q3973" s="3" t="str">
        <f t="shared" si="317"/>
        <v>theater</v>
      </c>
      <c r="R3973" s="3" t="str">
        <f t="shared" si="318"/>
        <v>plays</v>
      </c>
      <c r="S3973" s="24">
        <f t="shared" si="319"/>
        <v>41811.536180555559</v>
      </c>
    </row>
    <row r="3974" spans="1:19" ht="93.6" x14ac:dyDescent="0.4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26">
        <f t="shared" si="316"/>
        <v>21.099999999999998</v>
      </c>
      <c r="P3974" s="3" t="s">
        <v>8271</v>
      </c>
      <c r="Q3974" s="3" t="str">
        <f t="shared" si="317"/>
        <v>theater</v>
      </c>
      <c r="R3974" s="3" t="str">
        <f t="shared" si="318"/>
        <v>plays</v>
      </c>
      <c r="S3974" s="24">
        <f t="shared" si="319"/>
        <v>41981.067523148144</v>
      </c>
    </row>
    <row r="3975" spans="1:19" ht="117" x14ac:dyDescent="0.4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26">
        <f t="shared" si="316"/>
        <v>78.100000000000009</v>
      </c>
      <c r="P3975" s="3" t="s">
        <v>8271</v>
      </c>
      <c r="Q3975" s="3" t="str">
        <f t="shared" si="317"/>
        <v>theater</v>
      </c>
      <c r="R3975" s="3" t="str">
        <f t="shared" si="318"/>
        <v>plays</v>
      </c>
      <c r="S3975" s="24">
        <f t="shared" si="319"/>
        <v>42469.68414351852</v>
      </c>
    </row>
    <row r="3976" spans="1:19" ht="117" x14ac:dyDescent="0.4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26">
        <f t="shared" si="316"/>
        <v>32</v>
      </c>
      <c r="P3976" s="3" t="s">
        <v>8271</v>
      </c>
      <c r="Q3976" s="3" t="str">
        <f t="shared" si="317"/>
        <v>theater</v>
      </c>
      <c r="R3976" s="3" t="str">
        <f t="shared" si="318"/>
        <v>plays</v>
      </c>
      <c r="S3976" s="24">
        <f t="shared" si="319"/>
        <v>42493.546851851846</v>
      </c>
    </row>
    <row r="3977" spans="1:19" ht="117" x14ac:dyDescent="0.4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26">
        <f t="shared" si="316"/>
        <v>0</v>
      </c>
      <c r="P3977" s="3" t="s">
        <v>8271</v>
      </c>
      <c r="Q3977" s="3" t="str">
        <f t="shared" si="317"/>
        <v>theater</v>
      </c>
      <c r="R3977" s="3" t="str">
        <f t="shared" si="318"/>
        <v>plays</v>
      </c>
      <c r="S3977" s="24">
        <f t="shared" si="319"/>
        <v>42534.866875</v>
      </c>
    </row>
    <row r="3978" spans="1:19" ht="140.4" x14ac:dyDescent="0.4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26">
        <f t="shared" si="316"/>
        <v>47.692307692307693</v>
      </c>
      <c r="P3978" s="3" t="s">
        <v>8271</v>
      </c>
      <c r="Q3978" s="3" t="str">
        <f t="shared" si="317"/>
        <v>theater</v>
      </c>
      <c r="R3978" s="3" t="str">
        <f t="shared" si="318"/>
        <v>plays</v>
      </c>
      <c r="S3978" s="24">
        <f t="shared" si="319"/>
        <v>41830.858344907407</v>
      </c>
    </row>
    <row r="3979" spans="1:19" ht="140.4" x14ac:dyDescent="0.4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26">
        <f t="shared" si="316"/>
        <v>1.4500000000000002</v>
      </c>
      <c r="P3979" s="3" t="s">
        <v>8271</v>
      </c>
      <c r="Q3979" s="3" t="str">
        <f t="shared" si="317"/>
        <v>theater</v>
      </c>
      <c r="R3979" s="3" t="str">
        <f t="shared" si="318"/>
        <v>plays</v>
      </c>
      <c r="S3979" s="24">
        <f t="shared" si="319"/>
        <v>42543.788564814815</v>
      </c>
    </row>
    <row r="3980" spans="1:19" ht="117" x14ac:dyDescent="0.4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26">
        <f t="shared" si="316"/>
        <v>10.7</v>
      </c>
      <c r="P3980" s="3" t="s">
        <v>8271</v>
      </c>
      <c r="Q3980" s="3" t="str">
        <f t="shared" si="317"/>
        <v>theater</v>
      </c>
      <c r="R3980" s="3" t="str">
        <f t="shared" si="318"/>
        <v>plays</v>
      </c>
      <c r="S3980" s="24">
        <f t="shared" si="319"/>
        <v>41975.642974537041</v>
      </c>
    </row>
    <row r="3981" spans="1:19" ht="117" x14ac:dyDescent="0.4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26">
        <f t="shared" si="316"/>
        <v>1.8333333333333333</v>
      </c>
      <c r="P3981" s="3" t="s">
        <v>8271</v>
      </c>
      <c r="Q3981" s="3" t="str">
        <f t="shared" si="317"/>
        <v>theater</v>
      </c>
      <c r="R3981" s="3" t="str">
        <f t="shared" si="318"/>
        <v>plays</v>
      </c>
      <c r="S3981" s="24">
        <f t="shared" si="319"/>
        <v>42069.903437500005</v>
      </c>
    </row>
    <row r="3982" spans="1:19" ht="140.4" x14ac:dyDescent="0.4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26">
        <f t="shared" si="316"/>
        <v>18</v>
      </c>
      <c r="P3982" s="3" t="s">
        <v>8271</v>
      </c>
      <c r="Q3982" s="3" t="str">
        <f t="shared" si="317"/>
        <v>theater</v>
      </c>
      <c r="R3982" s="3" t="str">
        <f t="shared" si="318"/>
        <v>plays</v>
      </c>
      <c r="S3982" s="24">
        <f t="shared" si="319"/>
        <v>41795.598923611113</v>
      </c>
    </row>
    <row r="3983" spans="1:19" ht="93.6" x14ac:dyDescent="0.4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26">
        <f t="shared" si="316"/>
        <v>4.083333333333333</v>
      </c>
      <c r="P3983" s="3" t="s">
        <v>8271</v>
      </c>
      <c r="Q3983" s="3" t="str">
        <f t="shared" si="317"/>
        <v>theater</v>
      </c>
      <c r="R3983" s="3" t="str">
        <f t="shared" si="318"/>
        <v>plays</v>
      </c>
      <c r="S3983" s="24">
        <f t="shared" si="319"/>
        <v>42508.179965277777</v>
      </c>
    </row>
    <row r="3984" spans="1:19" ht="140.4" x14ac:dyDescent="0.4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26">
        <f t="shared" si="316"/>
        <v>20</v>
      </c>
      <c r="P3984" s="3" t="s">
        <v>8271</v>
      </c>
      <c r="Q3984" s="3" t="str">
        <f t="shared" si="317"/>
        <v>theater</v>
      </c>
      <c r="R3984" s="3" t="str">
        <f t="shared" si="318"/>
        <v>plays</v>
      </c>
      <c r="S3984" s="24">
        <f t="shared" si="319"/>
        <v>42132.809953703705</v>
      </c>
    </row>
    <row r="3985" spans="1:19" ht="140.4" x14ac:dyDescent="0.4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26">
        <f t="shared" si="316"/>
        <v>34.802513464991023</v>
      </c>
      <c r="P3985" s="3" t="s">
        <v>8271</v>
      </c>
      <c r="Q3985" s="3" t="str">
        <f t="shared" si="317"/>
        <v>theater</v>
      </c>
      <c r="R3985" s="3" t="str">
        <f t="shared" si="318"/>
        <v>plays</v>
      </c>
      <c r="S3985" s="24">
        <f t="shared" si="319"/>
        <v>41747.86986111111</v>
      </c>
    </row>
    <row r="3986" spans="1:19" ht="117" x14ac:dyDescent="0.4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26">
        <f t="shared" si="316"/>
        <v>6.3333333333333339</v>
      </c>
      <c r="P3986" s="3" t="s">
        <v>8271</v>
      </c>
      <c r="Q3986" s="3" t="str">
        <f t="shared" si="317"/>
        <v>theater</v>
      </c>
      <c r="R3986" s="3" t="str">
        <f t="shared" si="318"/>
        <v>plays</v>
      </c>
      <c r="S3986" s="24">
        <f t="shared" si="319"/>
        <v>41920.963472222225</v>
      </c>
    </row>
    <row r="3987" spans="1:19" ht="117" x14ac:dyDescent="0.4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26">
        <f t="shared" si="316"/>
        <v>32.049999999999997</v>
      </c>
      <c r="P3987" s="3" t="s">
        <v>8271</v>
      </c>
      <c r="Q3987" s="3" t="str">
        <f t="shared" si="317"/>
        <v>theater</v>
      </c>
      <c r="R3987" s="3" t="str">
        <f t="shared" si="318"/>
        <v>plays</v>
      </c>
      <c r="S3987" s="24">
        <f t="shared" si="319"/>
        <v>42399.707407407404</v>
      </c>
    </row>
    <row r="3988" spans="1:19" ht="117" x14ac:dyDescent="0.4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26">
        <f t="shared" si="316"/>
        <v>9.76</v>
      </c>
      <c r="P3988" s="3" t="s">
        <v>8271</v>
      </c>
      <c r="Q3988" s="3" t="str">
        <f t="shared" si="317"/>
        <v>theater</v>
      </c>
      <c r="R3988" s="3" t="str">
        <f t="shared" si="318"/>
        <v>plays</v>
      </c>
      <c r="S3988" s="24">
        <f t="shared" si="319"/>
        <v>42467.548541666663</v>
      </c>
    </row>
    <row r="3989" spans="1:19" ht="93.6" x14ac:dyDescent="0.4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26">
        <f t="shared" si="316"/>
        <v>37.75</v>
      </c>
      <c r="P3989" s="3" t="s">
        <v>8271</v>
      </c>
      <c r="Q3989" s="3" t="str">
        <f t="shared" si="317"/>
        <v>theater</v>
      </c>
      <c r="R3989" s="3" t="str">
        <f t="shared" si="318"/>
        <v>plays</v>
      </c>
      <c r="S3989" s="24">
        <f t="shared" si="319"/>
        <v>41765.92465277778</v>
      </c>
    </row>
    <row r="3990" spans="1:19" ht="70.2" x14ac:dyDescent="0.4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26">
        <f t="shared" si="316"/>
        <v>2.1333333333333333</v>
      </c>
      <c r="P3990" s="3" t="s">
        <v>8271</v>
      </c>
      <c r="Q3990" s="3" t="str">
        <f t="shared" si="317"/>
        <v>theater</v>
      </c>
      <c r="R3990" s="3" t="str">
        <f t="shared" si="318"/>
        <v>plays</v>
      </c>
      <c r="S3990" s="24">
        <f t="shared" si="319"/>
        <v>42230.08116898148</v>
      </c>
    </row>
    <row r="3991" spans="1:19" ht="117" x14ac:dyDescent="0.4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26">
        <f t="shared" si="316"/>
        <v>0</v>
      </c>
      <c r="P3991" s="3" t="s">
        <v>8271</v>
      </c>
      <c r="Q3991" s="3" t="str">
        <f t="shared" si="317"/>
        <v>theater</v>
      </c>
      <c r="R3991" s="3" t="str">
        <f t="shared" si="318"/>
        <v>plays</v>
      </c>
      <c r="S3991" s="24">
        <f t="shared" si="319"/>
        <v>42286.749780092592</v>
      </c>
    </row>
    <row r="3992" spans="1:19" ht="117" x14ac:dyDescent="0.4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26">
        <f t="shared" si="316"/>
        <v>4.1818181818181817</v>
      </c>
      <c r="P3992" s="3" t="s">
        <v>8271</v>
      </c>
      <c r="Q3992" s="3" t="str">
        <f t="shared" si="317"/>
        <v>theater</v>
      </c>
      <c r="R3992" s="3" t="str">
        <f t="shared" si="318"/>
        <v>plays</v>
      </c>
      <c r="S3992" s="24">
        <f t="shared" si="319"/>
        <v>42401.672372685185</v>
      </c>
    </row>
    <row r="3993" spans="1:19" ht="70.2" x14ac:dyDescent="0.4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26">
        <f t="shared" si="316"/>
        <v>20</v>
      </c>
      <c r="P3993" s="3" t="s">
        <v>8271</v>
      </c>
      <c r="Q3993" s="3" t="str">
        <f t="shared" si="317"/>
        <v>theater</v>
      </c>
      <c r="R3993" s="3" t="str">
        <f t="shared" si="318"/>
        <v>plays</v>
      </c>
      <c r="S3993" s="24">
        <f t="shared" si="319"/>
        <v>42125.644467592589</v>
      </c>
    </row>
    <row r="3994" spans="1:19" ht="93.6" x14ac:dyDescent="0.4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26">
        <f t="shared" si="316"/>
        <v>5.41</v>
      </c>
      <c r="P3994" s="3" t="s">
        <v>8271</v>
      </c>
      <c r="Q3994" s="3" t="str">
        <f t="shared" si="317"/>
        <v>theater</v>
      </c>
      <c r="R3994" s="3" t="str">
        <f t="shared" si="318"/>
        <v>plays</v>
      </c>
      <c r="S3994" s="24">
        <f t="shared" si="319"/>
        <v>42289.94049768518</v>
      </c>
    </row>
    <row r="3995" spans="1:19" ht="93.6" x14ac:dyDescent="0.4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26">
        <f t="shared" si="316"/>
        <v>6.0000000000000001E-3</v>
      </c>
      <c r="P3995" s="3" t="s">
        <v>8271</v>
      </c>
      <c r="Q3995" s="3" t="str">
        <f t="shared" si="317"/>
        <v>theater</v>
      </c>
      <c r="R3995" s="3" t="str">
        <f t="shared" si="318"/>
        <v>plays</v>
      </c>
      <c r="S3995" s="24">
        <f t="shared" si="319"/>
        <v>42107.864722222221</v>
      </c>
    </row>
    <row r="3996" spans="1:19" ht="93.6" x14ac:dyDescent="0.4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26">
        <f t="shared" si="316"/>
        <v>0.25</v>
      </c>
      <c r="P3996" s="3" t="s">
        <v>8271</v>
      </c>
      <c r="Q3996" s="3" t="str">
        <f t="shared" si="317"/>
        <v>theater</v>
      </c>
      <c r="R3996" s="3" t="str">
        <f t="shared" si="318"/>
        <v>plays</v>
      </c>
      <c r="S3996" s="24">
        <f t="shared" si="319"/>
        <v>41809.389930555553</v>
      </c>
    </row>
    <row r="3997" spans="1:19" ht="117" x14ac:dyDescent="0.4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26">
        <f t="shared" si="316"/>
        <v>35</v>
      </c>
      <c r="P3997" s="3" t="s">
        <v>8271</v>
      </c>
      <c r="Q3997" s="3" t="str">
        <f t="shared" si="317"/>
        <v>theater</v>
      </c>
      <c r="R3997" s="3" t="str">
        <f t="shared" si="318"/>
        <v>plays</v>
      </c>
      <c r="S3997" s="24">
        <f t="shared" si="319"/>
        <v>42019.683761574073</v>
      </c>
    </row>
    <row r="3998" spans="1:19" ht="117" x14ac:dyDescent="0.4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26">
        <f t="shared" si="316"/>
        <v>16.566666666666666</v>
      </c>
      <c r="P3998" s="3" t="s">
        <v>8271</v>
      </c>
      <c r="Q3998" s="3" t="str">
        <f t="shared" si="317"/>
        <v>theater</v>
      </c>
      <c r="R3998" s="3" t="str">
        <f t="shared" si="318"/>
        <v>plays</v>
      </c>
      <c r="S3998" s="24">
        <f t="shared" si="319"/>
        <v>41950.266944444447</v>
      </c>
    </row>
    <row r="3999" spans="1:19" ht="117" x14ac:dyDescent="0.4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26">
        <f t="shared" si="316"/>
        <v>0</v>
      </c>
      <c r="P3999" s="3" t="s">
        <v>8271</v>
      </c>
      <c r="Q3999" s="3" t="str">
        <f t="shared" si="317"/>
        <v>theater</v>
      </c>
      <c r="R3999" s="3" t="str">
        <f t="shared" si="318"/>
        <v>plays</v>
      </c>
      <c r="S3999" s="24">
        <f t="shared" si="319"/>
        <v>42069.391446759255</v>
      </c>
    </row>
    <row r="4000" spans="1:19" ht="93.6" x14ac:dyDescent="0.4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26">
        <f t="shared" si="316"/>
        <v>57.199999999999996</v>
      </c>
      <c r="P4000" s="3" t="s">
        <v>8271</v>
      </c>
      <c r="Q4000" s="3" t="str">
        <f t="shared" si="317"/>
        <v>theater</v>
      </c>
      <c r="R4000" s="3" t="str">
        <f t="shared" si="318"/>
        <v>plays</v>
      </c>
      <c r="S4000" s="24">
        <f t="shared" si="319"/>
        <v>42061.963263888887</v>
      </c>
    </row>
    <row r="4001" spans="1:19" ht="117" x14ac:dyDescent="0.4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26">
        <f t="shared" si="316"/>
        <v>16.514285714285716</v>
      </c>
      <c r="P4001" s="3" t="s">
        <v>8271</v>
      </c>
      <c r="Q4001" s="3" t="str">
        <f t="shared" si="317"/>
        <v>theater</v>
      </c>
      <c r="R4001" s="3" t="str">
        <f t="shared" si="318"/>
        <v>plays</v>
      </c>
      <c r="S4001" s="24">
        <f t="shared" si="319"/>
        <v>41842.828680555554</v>
      </c>
    </row>
    <row r="4002" spans="1:19" ht="46.8" x14ac:dyDescent="0.4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26">
        <f t="shared" si="316"/>
        <v>0.125</v>
      </c>
      <c r="P4002" s="3" t="s">
        <v>8271</v>
      </c>
      <c r="Q4002" s="3" t="str">
        <f t="shared" si="317"/>
        <v>theater</v>
      </c>
      <c r="R4002" s="3" t="str">
        <f t="shared" si="318"/>
        <v>plays</v>
      </c>
      <c r="S4002" s="24">
        <f t="shared" si="319"/>
        <v>42437.64534722222</v>
      </c>
    </row>
    <row r="4003" spans="1:19" ht="140.4" x14ac:dyDescent="0.4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26">
        <f t="shared" si="316"/>
        <v>37.75</v>
      </c>
      <c r="P4003" s="3" t="s">
        <v>8271</v>
      </c>
      <c r="Q4003" s="3" t="str">
        <f t="shared" si="317"/>
        <v>theater</v>
      </c>
      <c r="R4003" s="3" t="str">
        <f t="shared" si="318"/>
        <v>plays</v>
      </c>
      <c r="S4003" s="24">
        <f t="shared" si="319"/>
        <v>42775.964212962965</v>
      </c>
    </row>
    <row r="4004" spans="1:19" ht="117" x14ac:dyDescent="0.4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26">
        <f t="shared" si="316"/>
        <v>1.8399999999999999</v>
      </c>
      <c r="P4004" s="3" t="s">
        <v>8271</v>
      </c>
      <c r="Q4004" s="3" t="str">
        <f t="shared" si="317"/>
        <v>theater</v>
      </c>
      <c r="R4004" s="3" t="str">
        <f t="shared" si="318"/>
        <v>plays</v>
      </c>
      <c r="S4004" s="24">
        <f t="shared" si="319"/>
        <v>41879.043530092589</v>
      </c>
    </row>
    <row r="4005" spans="1:19" ht="117" x14ac:dyDescent="0.4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26">
        <f t="shared" si="316"/>
        <v>10.050000000000001</v>
      </c>
      <c r="P4005" s="3" t="s">
        <v>8271</v>
      </c>
      <c r="Q4005" s="3" t="str">
        <f t="shared" si="317"/>
        <v>theater</v>
      </c>
      <c r="R4005" s="3" t="str">
        <f t="shared" si="318"/>
        <v>plays</v>
      </c>
      <c r="S4005" s="24">
        <f t="shared" si="319"/>
        <v>42020.587349537032</v>
      </c>
    </row>
    <row r="4006" spans="1:19" ht="46.8" x14ac:dyDescent="0.4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26">
        <f t="shared" si="316"/>
        <v>0.2</v>
      </c>
      <c r="P4006" s="3" t="s">
        <v>8271</v>
      </c>
      <c r="Q4006" s="3" t="str">
        <f t="shared" si="317"/>
        <v>theater</v>
      </c>
      <c r="R4006" s="3" t="str">
        <f t="shared" si="318"/>
        <v>plays</v>
      </c>
      <c r="S4006" s="24">
        <f t="shared" si="319"/>
        <v>41890.16269675926</v>
      </c>
    </row>
    <row r="4007" spans="1:19" ht="117" x14ac:dyDescent="0.4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26">
        <f t="shared" si="316"/>
        <v>1.3333333333333335</v>
      </c>
      <c r="P4007" s="3" t="s">
        <v>8271</v>
      </c>
      <c r="Q4007" s="3" t="str">
        <f t="shared" si="317"/>
        <v>theater</v>
      </c>
      <c r="R4007" s="3" t="str">
        <f t="shared" si="318"/>
        <v>plays</v>
      </c>
      <c r="S4007" s="24">
        <f t="shared" si="319"/>
        <v>41872.807696759257</v>
      </c>
    </row>
    <row r="4008" spans="1:19" ht="140.4" x14ac:dyDescent="0.4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26">
        <f t="shared" si="316"/>
        <v>6.6666666666666671E-3</v>
      </c>
      <c r="P4008" s="3" t="s">
        <v>8271</v>
      </c>
      <c r="Q4008" s="3" t="str">
        <f t="shared" si="317"/>
        <v>theater</v>
      </c>
      <c r="R4008" s="3" t="str">
        <f t="shared" si="318"/>
        <v>plays</v>
      </c>
      <c r="S4008" s="24">
        <f t="shared" si="319"/>
        <v>42391.772997685184</v>
      </c>
    </row>
    <row r="4009" spans="1:19" ht="117" x14ac:dyDescent="0.4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26">
        <f t="shared" si="316"/>
        <v>0.25</v>
      </c>
      <c r="P4009" s="3" t="s">
        <v>8271</v>
      </c>
      <c r="Q4009" s="3" t="str">
        <f t="shared" si="317"/>
        <v>theater</v>
      </c>
      <c r="R4009" s="3" t="str">
        <f t="shared" si="318"/>
        <v>plays</v>
      </c>
      <c r="S4009" s="24">
        <f t="shared" si="319"/>
        <v>41848.772928240738</v>
      </c>
    </row>
    <row r="4010" spans="1:19" ht="140.4" x14ac:dyDescent="0.4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26">
        <f t="shared" si="316"/>
        <v>6</v>
      </c>
      <c r="P4010" s="3" t="s">
        <v>8271</v>
      </c>
      <c r="Q4010" s="3" t="str">
        <f t="shared" si="317"/>
        <v>theater</v>
      </c>
      <c r="R4010" s="3" t="str">
        <f t="shared" si="318"/>
        <v>plays</v>
      </c>
      <c r="S4010" s="24">
        <f t="shared" si="319"/>
        <v>42177.964201388888</v>
      </c>
    </row>
    <row r="4011" spans="1:19" ht="117" x14ac:dyDescent="0.4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26">
        <f t="shared" si="316"/>
        <v>3.8860103626943006</v>
      </c>
      <c r="P4011" s="3" t="s">
        <v>8271</v>
      </c>
      <c r="Q4011" s="3" t="str">
        <f t="shared" si="317"/>
        <v>theater</v>
      </c>
      <c r="R4011" s="3" t="str">
        <f t="shared" si="318"/>
        <v>plays</v>
      </c>
      <c r="S4011" s="24">
        <f t="shared" si="319"/>
        <v>41851.700925925928</v>
      </c>
    </row>
    <row r="4012" spans="1:19" ht="117" x14ac:dyDescent="0.4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26">
        <f t="shared" si="316"/>
        <v>24.194444444444443</v>
      </c>
      <c r="P4012" s="3" t="s">
        <v>8271</v>
      </c>
      <c r="Q4012" s="3" t="str">
        <f t="shared" si="317"/>
        <v>theater</v>
      </c>
      <c r="R4012" s="3" t="str">
        <f t="shared" si="318"/>
        <v>plays</v>
      </c>
      <c r="S4012" s="24">
        <f t="shared" si="319"/>
        <v>41921.770439814813</v>
      </c>
    </row>
    <row r="4013" spans="1:19" ht="117" x14ac:dyDescent="0.4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26">
        <f t="shared" si="316"/>
        <v>7.6</v>
      </c>
      <c r="P4013" s="3" t="s">
        <v>8271</v>
      </c>
      <c r="Q4013" s="3" t="str">
        <f t="shared" si="317"/>
        <v>theater</v>
      </c>
      <c r="R4013" s="3" t="str">
        <f t="shared" si="318"/>
        <v>plays</v>
      </c>
      <c r="S4013" s="24">
        <f t="shared" si="319"/>
        <v>42002.54488425926</v>
      </c>
    </row>
    <row r="4014" spans="1:19" ht="140.4" x14ac:dyDescent="0.4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26">
        <f t="shared" si="316"/>
        <v>0</v>
      </c>
      <c r="P4014" s="3" t="s">
        <v>8271</v>
      </c>
      <c r="Q4014" s="3" t="str">
        <f t="shared" si="317"/>
        <v>theater</v>
      </c>
      <c r="R4014" s="3" t="str">
        <f t="shared" si="318"/>
        <v>plays</v>
      </c>
      <c r="S4014" s="24">
        <f t="shared" si="319"/>
        <v>42096.544548611113</v>
      </c>
    </row>
    <row r="4015" spans="1:19" ht="140.4" x14ac:dyDescent="0.4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26">
        <f t="shared" si="316"/>
        <v>1.3</v>
      </c>
      <c r="P4015" s="3" t="s">
        <v>8271</v>
      </c>
      <c r="Q4015" s="3" t="str">
        <f t="shared" si="317"/>
        <v>theater</v>
      </c>
      <c r="R4015" s="3" t="str">
        <f t="shared" si="318"/>
        <v>plays</v>
      </c>
      <c r="S4015" s="24">
        <f t="shared" si="319"/>
        <v>42021.301192129627</v>
      </c>
    </row>
    <row r="4016" spans="1:19" ht="117" x14ac:dyDescent="0.4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26">
        <f t="shared" si="316"/>
        <v>0</v>
      </c>
      <c r="P4016" s="3" t="s">
        <v>8271</v>
      </c>
      <c r="Q4016" s="3" t="str">
        <f t="shared" si="317"/>
        <v>theater</v>
      </c>
      <c r="R4016" s="3" t="str">
        <f t="shared" si="318"/>
        <v>plays</v>
      </c>
      <c r="S4016" s="24">
        <f t="shared" si="319"/>
        <v>42419.246168981481</v>
      </c>
    </row>
    <row r="4017" spans="1:19" ht="117" x14ac:dyDescent="0.4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26">
        <f t="shared" si="316"/>
        <v>1.4285714285714287E-2</v>
      </c>
      <c r="P4017" s="3" t="s">
        <v>8271</v>
      </c>
      <c r="Q4017" s="3" t="str">
        <f t="shared" si="317"/>
        <v>theater</v>
      </c>
      <c r="R4017" s="3" t="str">
        <f t="shared" si="318"/>
        <v>plays</v>
      </c>
      <c r="S4017" s="24">
        <f t="shared" si="319"/>
        <v>42174.780821759261</v>
      </c>
    </row>
    <row r="4018" spans="1:19" ht="117" x14ac:dyDescent="0.4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26">
        <f t="shared" si="316"/>
        <v>14.000000000000002</v>
      </c>
      <c r="P4018" s="3" t="s">
        <v>8271</v>
      </c>
      <c r="Q4018" s="3" t="str">
        <f t="shared" si="317"/>
        <v>theater</v>
      </c>
      <c r="R4018" s="3" t="str">
        <f t="shared" si="318"/>
        <v>plays</v>
      </c>
      <c r="S4018" s="24">
        <f t="shared" si="319"/>
        <v>41869.872685185182</v>
      </c>
    </row>
    <row r="4019" spans="1:19" ht="140.4" x14ac:dyDescent="0.4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26">
        <f t="shared" si="316"/>
        <v>1.05</v>
      </c>
      <c r="P4019" s="3" t="s">
        <v>8271</v>
      </c>
      <c r="Q4019" s="3" t="str">
        <f t="shared" si="317"/>
        <v>theater</v>
      </c>
      <c r="R4019" s="3" t="str">
        <f t="shared" si="318"/>
        <v>plays</v>
      </c>
      <c r="S4019" s="24">
        <f t="shared" si="319"/>
        <v>41856.672152777777</v>
      </c>
    </row>
    <row r="4020" spans="1:19" ht="70.2" x14ac:dyDescent="0.4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26">
        <f t="shared" si="316"/>
        <v>8.6666666666666679</v>
      </c>
      <c r="P4020" s="3" t="s">
        <v>8271</v>
      </c>
      <c r="Q4020" s="3" t="str">
        <f t="shared" si="317"/>
        <v>theater</v>
      </c>
      <c r="R4020" s="3" t="str">
        <f t="shared" si="318"/>
        <v>plays</v>
      </c>
      <c r="S4020" s="24">
        <f t="shared" si="319"/>
        <v>42620.91097222222</v>
      </c>
    </row>
    <row r="4021" spans="1:19" ht="117" x14ac:dyDescent="0.4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26">
        <f t="shared" si="316"/>
        <v>0.82857142857142851</v>
      </c>
      <c r="P4021" s="3" t="s">
        <v>8271</v>
      </c>
      <c r="Q4021" s="3" t="str">
        <f t="shared" si="317"/>
        <v>theater</v>
      </c>
      <c r="R4021" s="3" t="str">
        <f t="shared" si="318"/>
        <v>plays</v>
      </c>
      <c r="S4021" s="24">
        <f t="shared" si="319"/>
        <v>42417.675879629634</v>
      </c>
    </row>
    <row r="4022" spans="1:19" ht="117" x14ac:dyDescent="0.4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26">
        <f t="shared" si="316"/>
        <v>16.666666666666664</v>
      </c>
      <c r="P4022" s="3" t="s">
        <v>8271</v>
      </c>
      <c r="Q4022" s="3" t="str">
        <f t="shared" si="317"/>
        <v>theater</v>
      </c>
      <c r="R4022" s="3" t="str">
        <f t="shared" si="318"/>
        <v>plays</v>
      </c>
      <c r="S4022" s="24">
        <f t="shared" si="319"/>
        <v>42057.190960648149</v>
      </c>
    </row>
    <row r="4023" spans="1:19" ht="93.6" x14ac:dyDescent="0.4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26">
        <f t="shared" si="316"/>
        <v>0.83333333333333337</v>
      </c>
      <c r="P4023" s="3" t="s">
        <v>8271</v>
      </c>
      <c r="Q4023" s="3" t="str">
        <f t="shared" si="317"/>
        <v>theater</v>
      </c>
      <c r="R4023" s="3" t="str">
        <f t="shared" si="318"/>
        <v>plays</v>
      </c>
      <c r="S4023" s="24">
        <f t="shared" si="319"/>
        <v>41878.911550925928</v>
      </c>
    </row>
    <row r="4024" spans="1:19" ht="93.6" x14ac:dyDescent="0.4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26">
        <f t="shared" si="316"/>
        <v>69.561111111111103</v>
      </c>
      <c r="P4024" s="3" t="s">
        <v>8271</v>
      </c>
      <c r="Q4024" s="3" t="str">
        <f t="shared" si="317"/>
        <v>theater</v>
      </c>
      <c r="R4024" s="3" t="str">
        <f t="shared" si="318"/>
        <v>plays</v>
      </c>
      <c r="S4024" s="24">
        <f t="shared" si="319"/>
        <v>41990.584108796298</v>
      </c>
    </row>
    <row r="4025" spans="1:19" ht="93.6" x14ac:dyDescent="0.4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26">
        <f t="shared" si="316"/>
        <v>0</v>
      </c>
      <c r="P4025" s="3" t="s">
        <v>8271</v>
      </c>
      <c r="Q4025" s="3" t="str">
        <f t="shared" si="317"/>
        <v>theater</v>
      </c>
      <c r="R4025" s="3" t="str">
        <f t="shared" si="318"/>
        <v>plays</v>
      </c>
      <c r="S4025" s="24">
        <f t="shared" si="319"/>
        <v>42408.999571759261</v>
      </c>
    </row>
    <row r="4026" spans="1:19" ht="140.4" x14ac:dyDescent="0.4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26">
        <f t="shared" si="316"/>
        <v>1.25</v>
      </c>
      <c r="P4026" s="3" t="s">
        <v>8271</v>
      </c>
      <c r="Q4026" s="3" t="str">
        <f t="shared" si="317"/>
        <v>theater</v>
      </c>
      <c r="R4026" s="3" t="str">
        <f t="shared" si="318"/>
        <v>plays</v>
      </c>
      <c r="S4026" s="24">
        <f t="shared" si="319"/>
        <v>42217.670104166667</v>
      </c>
    </row>
    <row r="4027" spans="1:19" ht="140.4" x14ac:dyDescent="0.4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26">
        <f t="shared" si="316"/>
        <v>5</v>
      </c>
      <c r="P4027" s="3" t="s">
        <v>8271</v>
      </c>
      <c r="Q4027" s="3" t="str">
        <f t="shared" si="317"/>
        <v>theater</v>
      </c>
      <c r="R4027" s="3" t="str">
        <f t="shared" si="318"/>
        <v>plays</v>
      </c>
      <c r="S4027" s="24">
        <f t="shared" si="319"/>
        <v>42151.237685185188</v>
      </c>
    </row>
    <row r="4028" spans="1:19" ht="117" x14ac:dyDescent="0.4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26">
        <f t="shared" si="316"/>
        <v>0</v>
      </c>
      <c r="P4028" s="3" t="s">
        <v>8271</v>
      </c>
      <c r="Q4028" s="3" t="str">
        <f t="shared" si="317"/>
        <v>theater</v>
      </c>
      <c r="R4028" s="3" t="str">
        <f t="shared" si="318"/>
        <v>plays</v>
      </c>
      <c r="S4028" s="24">
        <f t="shared" si="319"/>
        <v>42282.655543981484</v>
      </c>
    </row>
    <row r="4029" spans="1:19" ht="140.4" x14ac:dyDescent="0.4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26">
        <f t="shared" si="316"/>
        <v>7.166666666666667</v>
      </c>
      <c r="P4029" s="3" t="s">
        <v>8271</v>
      </c>
      <c r="Q4029" s="3" t="str">
        <f t="shared" si="317"/>
        <v>theater</v>
      </c>
      <c r="R4029" s="3" t="str">
        <f t="shared" si="318"/>
        <v>plays</v>
      </c>
      <c r="S4029" s="24">
        <f t="shared" si="319"/>
        <v>42768.97084490741</v>
      </c>
    </row>
    <row r="4030" spans="1:19" ht="117" x14ac:dyDescent="0.4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26">
        <f t="shared" si="316"/>
        <v>28.050000000000004</v>
      </c>
      <c r="P4030" s="3" t="s">
        <v>8271</v>
      </c>
      <c r="Q4030" s="3" t="str">
        <f t="shared" si="317"/>
        <v>theater</v>
      </c>
      <c r="R4030" s="3" t="str">
        <f t="shared" si="318"/>
        <v>plays</v>
      </c>
      <c r="S4030" s="24">
        <f t="shared" si="319"/>
        <v>41765.938657407409</v>
      </c>
    </row>
    <row r="4031" spans="1:19" ht="117" x14ac:dyDescent="0.4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26">
        <f t="shared" si="316"/>
        <v>0</v>
      </c>
      <c r="P4031" s="3" t="s">
        <v>8271</v>
      </c>
      <c r="Q4031" s="3" t="str">
        <f t="shared" si="317"/>
        <v>theater</v>
      </c>
      <c r="R4031" s="3" t="str">
        <f t="shared" si="318"/>
        <v>plays</v>
      </c>
      <c r="S4031" s="24">
        <f t="shared" si="319"/>
        <v>42322.02511574074</v>
      </c>
    </row>
    <row r="4032" spans="1:19" ht="117" x14ac:dyDescent="0.4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26">
        <f t="shared" si="316"/>
        <v>16</v>
      </c>
      <c r="P4032" s="3" t="s">
        <v>8271</v>
      </c>
      <c r="Q4032" s="3" t="str">
        <f t="shared" si="317"/>
        <v>theater</v>
      </c>
      <c r="R4032" s="3" t="str">
        <f t="shared" si="318"/>
        <v>plays</v>
      </c>
      <c r="S4032" s="24">
        <f t="shared" si="319"/>
        <v>42374.655081018514</v>
      </c>
    </row>
    <row r="4033" spans="1:19" ht="140.4" x14ac:dyDescent="0.4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26">
        <f t="shared" si="316"/>
        <v>0</v>
      </c>
      <c r="P4033" s="3" t="s">
        <v>8271</v>
      </c>
      <c r="Q4033" s="3" t="str">
        <f t="shared" si="317"/>
        <v>theater</v>
      </c>
      <c r="R4033" s="3" t="str">
        <f t="shared" si="318"/>
        <v>plays</v>
      </c>
      <c r="S4033" s="24">
        <f t="shared" si="319"/>
        <v>41941.585231481484</v>
      </c>
    </row>
    <row r="4034" spans="1:19" ht="117" x14ac:dyDescent="0.4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26">
        <f t="shared" ref="N4034:N4097" si="320">E4034/D4034*100</f>
        <v>6.8287037037037033</v>
      </c>
      <c r="P4034" s="3" t="s">
        <v>8271</v>
      </c>
      <c r="Q4034" s="3" t="str">
        <f t="shared" si="317"/>
        <v>theater</v>
      </c>
      <c r="R4034" s="3" t="str">
        <f t="shared" si="318"/>
        <v>plays</v>
      </c>
      <c r="S4034" s="24">
        <f t="shared" si="319"/>
        <v>42293.809212962966</v>
      </c>
    </row>
    <row r="4035" spans="1:19" ht="117" x14ac:dyDescent="0.4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26">
        <f t="shared" si="320"/>
        <v>25.698702928870294</v>
      </c>
      <c r="P4035" s="3" t="s">
        <v>8271</v>
      </c>
      <c r="Q4035" s="3" t="str">
        <f t="shared" ref="Q4035:Q4098" si="321">LEFT(P:P,SEARCH("/",P:P,1)-1)</f>
        <v>theater</v>
      </c>
      <c r="R4035" s="3" t="str">
        <f t="shared" ref="R4035:R4098" si="322">RIGHT(P:P, LEN(P:P) - FIND("/", P:P))</f>
        <v>plays</v>
      </c>
      <c r="S4035" s="24">
        <f t="shared" ref="S4035:S4098" si="323">(J4035/86400) +25569</f>
        <v>42614.268796296295</v>
      </c>
    </row>
    <row r="4036" spans="1:19" ht="117" x14ac:dyDescent="0.4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26">
        <f t="shared" si="320"/>
        <v>1.4814814814814816</v>
      </c>
      <c r="P4036" s="3" t="s">
        <v>8271</v>
      </c>
      <c r="Q4036" s="3" t="str">
        <f t="shared" si="321"/>
        <v>theater</v>
      </c>
      <c r="R4036" s="3" t="str">
        <f t="shared" si="322"/>
        <v>plays</v>
      </c>
      <c r="S4036" s="24">
        <f t="shared" si="323"/>
        <v>42067.947337962964</v>
      </c>
    </row>
    <row r="4037" spans="1:19" ht="70.2" x14ac:dyDescent="0.4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26">
        <f t="shared" si="320"/>
        <v>36.85</v>
      </c>
      <c r="P4037" s="3" t="s">
        <v>8271</v>
      </c>
      <c r="Q4037" s="3" t="str">
        <f t="shared" si="321"/>
        <v>theater</v>
      </c>
      <c r="R4037" s="3" t="str">
        <f t="shared" si="322"/>
        <v>plays</v>
      </c>
      <c r="S4037" s="24">
        <f t="shared" si="323"/>
        <v>41903.882951388892</v>
      </c>
    </row>
    <row r="4038" spans="1:19" ht="117" x14ac:dyDescent="0.4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26">
        <f t="shared" si="320"/>
        <v>47.05</v>
      </c>
      <c r="P4038" s="3" t="s">
        <v>8271</v>
      </c>
      <c r="Q4038" s="3" t="str">
        <f t="shared" si="321"/>
        <v>theater</v>
      </c>
      <c r="R4038" s="3" t="str">
        <f t="shared" si="322"/>
        <v>plays</v>
      </c>
      <c r="S4038" s="24">
        <f t="shared" si="323"/>
        <v>41804.937083333338</v>
      </c>
    </row>
    <row r="4039" spans="1:19" ht="117" x14ac:dyDescent="0.4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26">
        <f t="shared" si="320"/>
        <v>11.428571428571429</v>
      </c>
      <c r="P4039" s="3" t="s">
        <v>8271</v>
      </c>
      <c r="Q4039" s="3" t="str">
        <f t="shared" si="321"/>
        <v>theater</v>
      </c>
      <c r="R4039" s="3" t="str">
        <f t="shared" si="322"/>
        <v>plays</v>
      </c>
      <c r="S4039" s="24">
        <f t="shared" si="323"/>
        <v>42497.070775462962</v>
      </c>
    </row>
    <row r="4040" spans="1:19" ht="117" x14ac:dyDescent="0.4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26">
        <f t="shared" si="320"/>
        <v>12.04</v>
      </c>
      <c r="P4040" s="3" t="s">
        <v>8271</v>
      </c>
      <c r="Q4040" s="3" t="str">
        <f t="shared" si="321"/>
        <v>theater</v>
      </c>
      <c r="R4040" s="3" t="str">
        <f t="shared" si="322"/>
        <v>plays</v>
      </c>
      <c r="S4040" s="24">
        <f t="shared" si="323"/>
        <v>41869.798726851848</v>
      </c>
    </row>
    <row r="4041" spans="1:19" ht="93.6" x14ac:dyDescent="0.4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26">
        <f t="shared" si="320"/>
        <v>60</v>
      </c>
      <c r="P4041" s="3" t="s">
        <v>8271</v>
      </c>
      <c r="Q4041" s="3" t="str">
        <f t="shared" si="321"/>
        <v>theater</v>
      </c>
      <c r="R4041" s="3" t="str">
        <f t="shared" si="322"/>
        <v>plays</v>
      </c>
      <c r="S4041" s="24">
        <f t="shared" si="323"/>
        <v>42305.670914351853</v>
      </c>
    </row>
    <row r="4042" spans="1:19" ht="117" x14ac:dyDescent="0.4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26">
        <f t="shared" si="320"/>
        <v>31.25</v>
      </c>
      <c r="P4042" s="3" t="s">
        <v>8271</v>
      </c>
      <c r="Q4042" s="3" t="str">
        <f t="shared" si="321"/>
        <v>theater</v>
      </c>
      <c r="R4042" s="3" t="str">
        <f t="shared" si="322"/>
        <v>plays</v>
      </c>
      <c r="S4042" s="24">
        <f t="shared" si="323"/>
        <v>42144.231527777782</v>
      </c>
    </row>
    <row r="4043" spans="1:19" ht="93.6" x14ac:dyDescent="0.4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26">
        <f t="shared" si="320"/>
        <v>0.42</v>
      </c>
      <c r="P4043" s="3" t="s">
        <v>8271</v>
      </c>
      <c r="Q4043" s="3" t="str">
        <f t="shared" si="321"/>
        <v>theater</v>
      </c>
      <c r="R4043" s="3" t="str">
        <f t="shared" si="322"/>
        <v>plays</v>
      </c>
      <c r="S4043" s="24">
        <f t="shared" si="323"/>
        <v>42559.474004629628</v>
      </c>
    </row>
    <row r="4044" spans="1:19" ht="117" x14ac:dyDescent="0.4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26">
        <f t="shared" si="320"/>
        <v>0.21</v>
      </c>
      <c r="P4044" s="3" t="s">
        <v>8271</v>
      </c>
      <c r="Q4044" s="3" t="str">
        <f t="shared" si="321"/>
        <v>theater</v>
      </c>
      <c r="R4044" s="3" t="str">
        <f t="shared" si="322"/>
        <v>plays</v>
      </c>
      <c r="S4044" s="24">
        <f t="shared" si="323"/>
        <v>41995.084074074075</v>
      </c>
    </row>
    <row r="4045" spans="1:19" ht="93.6" x14ac:dyDescent="0.4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26">
        <f t="shared" si="320"/>
        <v>0</v>
      </c>
      <c r="P4045" s="3" t="s">
        <v>8271</v>
      </c>
      <c r="Q4045" s="3" t="str">
        <f t="shared" si="321"/>
        <v>theater</v>
      </c>
      <c r="R4045" s="3" t="str">
        <f t="shared" si="322"/>
        <v>plays</v>
      </c>
      <c r="S4045" s="24">
        <f t="shared" si="323"/>
        <v>41948.957465277781</v>
      </c>
    </row>
    <row r="4046" spans="1:19" ht="117" x14ac:dyDescent="0.4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26">
        <f t="shared" si="320"/>
        <v>37.5</v>
      </c>
      <c r="P4046" s="3" t="s">
        <v>8271</v>
      </c>
      <c r="Q4046" s="3" t="str">
        <f t="shared" si="321"/>
        <v>theater</v>
      </c>
      <c r="R4046" s="3" t="str">
        <f t="shared" si="322"/>
        <v>plays</v>
      </c>
      <c r="S4046" s="24">
        <f t="shared" si="323"/>
        <v>42074.219699074078</v>
      </c>
    </row>
    <row r="4047" spans="1:19" ht="117" x14ac:dyDescent="0.4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26">
        <f t="shared" si="320"/>
        <v>0.02</v>
      </c>
      <c r="P4047" s="3" t="s">
        <v>8271</v>
      </c>
      <c r="Q4047" s="3" t="str">
        <f t="shared" si="321"/>
        <v>theater</v>
      </c>
      <c r="R4047" s="3" t="str">
        <f t="shared" si="322"/>
        <v>plays</v>
      </c>
      <c r="S4047" s="24">
        <f t="shared" si="323"/>
        <v>41842.201261574075</v>
      </c>
    </row>
    <row r="4048" spans="1:19" ht="140.4" x14ac:dyDescent="0.4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26">
        <f t="shared" si="320"/>
        <v>8.2142857142857135</v>
      </c>
      <c r="P4048" s="3" t="s">
        <v>8271</v>
      </c>
      <c r="Q4048" s="3" t="str">
        <f t="shared" si="321"/>
        <v>theater</v>
      </c>
      <c r="R4048" s="3" t="str">
        <f t="shared" si="322"/>
        <v>plays</v>
      </c>
      <c r="S4048" s="24">
        <f t="shared" si="323"/>
        <v>41904.650578703702</v>
      </c>
    </row>
    <row r="4049" spans="1:19" ht="117" x14ac:dyDescent="0.4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26">
        <f t="shared" si="320"/>
        <v>2.1999999999999997</v>
      </c>
      <c r="P4049" s="3" t="s">
        <v>8271</v>
      </c>
      <c r="Q4049" s="3" t="str">
        <f t="shared" si="321"/>
        <v>theater</v>
      </c>
      <c r="R4049" s="3" t="str">
        <f t="shared" si="322"/>
        <v>plays</v>
      </c>
      <c r="S4049" s="24">
        <f t="shared" si="323"/>
        <v>41991.022488425922</v>
      </c>
    </row>
    <row r="4050" spans="1:19" ht="140.4" x14ac:dyDescent="0.4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26">
        <f t="shared" si="320"/>
        <v>17.652941176470588</v>
      </c>
      <c r="P4050" s="3" t="s">
        <v>8271</v>
      </c>
      <c r="Q4050" s="3" t="str">
        <f t="shared" si="321"/>
        <v>theater</v>
      </c>
      <c r="R4050" s="3" t="str">
        <f t="shared" si="322"/>
        <v>plays</v>
      </c>
      <c r="S4050" s="24">
        <f t="shared" si="323"/>
        <v>42436.509108796294</v>
      </c>
    </row>
    <row r="4051" spans="1:19" ht="117" x14ac:dyDescent="0.4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26">
        <f t="shared" si="320"/>
        <v>0.08</v>
      </c>
      <c r="P4051" s="3" t="s">
        <v>8271</v>
      </c>
      <c r="Q4051" s="3" t="str">
        <f t="shared" si="321"/>
        <v>theater</v>
      </c>
      <c r="R4051" s="3" t="str">
        <f t="shared" si="322"/>
        <v>plays</v>
      </c>
      <c r="S4051" s="24">
        <f t="shared" si="323"/>
        <v>42169.958506944444</v>
      </c>
    </row>
    <row r="4052" spans="1:19" ht="140.4" x14ac:dyDescent="0.4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26">
        <f t="shared" si="320"/>
        <v>6.6666666666666666E-2</v>
      </c>
      <c r="P4052" s="3" t="s">
        <v>8271</v>
      </c>
      <c r="Q4052" s="3" t="str">
        <f t="shared" si="321"/>
        <v>theater</v>
      </c>
      <c r="R4052" s="3" t="str">
        <f t="shared" si="322"/>
        <v>plays</v>
      </c>
      <c r="S4052" s="24">
        <f t="shared" si="323"/>
        <v>41905.636469907404</v>
      </c>
    </row>
    <row r="4053" spans="1:19" ht="117" x14ac:dyDescent="0.4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26">
        <f t="shared" si="320"/>
        <v>0</v>
      </c>
      <c r="P4053" s="3" t="s">
        <v>8271</v>
      </c>
      <c r="Q4053" s="3" t="str">
        <f t="shared" si="321"/>
        <v>theater</v>
      </c>
      <c r="R4053" s="3" t="str">
        <f t="shared" si="322"/>
        <v>plays</v>
      </c>
      <c r="S4053" s="24">
        <f t="shared" si="323"/>
        <v>41761.810150462959</v>
      </c>
    </row>
    <row r="4054" spans="1:19" ht="140.4" x14ac:dyDescent="0.4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26">
        <f t="shared" si="320"/>
        <v>37.533333333333339</v>
      </c>
      <c r="P4054" s="3" t="s">
        <v>8271</v>
      </c>
      <c r="Q4054" s="3" t="str">
        <f t="shared" si="321"/>
        <v>theater</v>
      </c>
      <c r="R4054" s="3" t="str">
        <f t="shared" si="322"/>
        <v>plays</v>
      </c>
      <c r="S4054" s="24">
        <f t="shared" si="323"/>
        <v>41865.878657407404</v>
      </c>
    </row>
    <row r="4055" spans="1:19" ht="117" x14ac:dyDescent="0.4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26">
        <f t="shared" si="320"/>
        <v>22</v>
      </c>
      <c r="P4055" s="3" t="s">
        <v>8271</v>
      </c>
      <c r="Q4055" s="3" t="str">
        <f t="shared" si="321"/>
        <v>theater</v>
      </c>
      <c r="R4055" s="3" t="str">
        <f t="shared" si="322"/>
        <v>plays</v>
      </c>
      <c r="S4055" s="24">
        <f t="shared" si="323"/>
        <v>41928.690138888887</v>
      </c>
    </row>
    <row r="4056" spans="1:19" ht="117" x14ac:dyDescent="0.4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26">
        <f t="shared" si="320"/>
        <v>0</v>
      </c>
      <c r="P4056" s="3" t="s">
        <v>8271</v>
      </c>
      <c r="Q4056" s="3" t="str">
        <f t="shared" si="321"/>
        <v>theater</v>
      </c>
      <c r="R4056" s="3" t="str">
        <f t="shared" si="322"/>
        <v>plays</v>
      </c>
      <c r="S4056" s="24">
        <f t="shared" si="323"/>
        <v>42613.841261574074</v>
      </c>
    </row>
    <row r="4057" spans="1:19" ht="117" x14ac:dyDescent="0.4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26">
        <f t="shared" si="320"/>
        <v>17.62</v>
      </c>
      <c r="P4057" s="3" t="s">
        <v>8271</v>
      </c>
      <c r="Q4057" s="3" t="str">
        <f t="shared" si="321"/>
        <v>theater</v>
      </c>
      <c r="R4057" s="3" t="str">
        <f t="shared" si="322"/>
        <v>plays</v>
      </c>
      <c r="S4057" s="24">
        <f t="shared" si="323"/>
        <v>41779.648506944446</v>
      </c>
    </row>
    <row r="4058" spans="1:19" ht="117" x14ac:dyDescent="0.4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26">
        <f t="shared" si="320"/>
        <v>53</v>
      </c>
      <c r="P4058" s="3" t="s">
        <v>8271</v>
      </c>
      <c r="Q4058" s="3" t="str">
        <f t="shared" si="321"/>
        <v>theater</v>
      </c>
      <c r="R4058" s="3" t="str">
        <f t="shared" si="322"/>
        <v>plays</v>
      </c>
      <c r="S4058" s="24">
        <f t="shared" si="323"/>
        <v>42534.933321759258</v>
      </c>
    </row>
    <row r="4059" spans="1:19" ht="140.4" x14ac:dyDescent="0.4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26">
        <f t="shared" si="320"/>
        <v>22.142857142857142</v>
      </c>
      <c r="P4059" s="3" t="s">
        <v>8271</v>
      </c>
      <c r="Q4059" s="3" t="str">
        <f t="shared" si="321"/>
        <v>theater</v>
      </c>
      <c r="R4059" s="3" t="str">
        <f t="shared" si="322"/>
        <v>plays</v>
      </c>
      <c r="S4059" s="24">
        <f t="shared" si="323"/>
        <v>42310.968518518523</v>
      </c>
    </row>
    <row r="4060" spans="1:19" ht="117" x14ac:dyDescent="0.4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26">
        <f t="shared" si="320"/>
        <v>2.5333333333333332</v>
      </c>
      <c r="P4060" s="3" t="s">
        <v>8271</v>
      </c>
      <c r="Q4060" s="3" t="str">
        <f t="shared" si="321"/>
        <v>theater</v>
      </c>
      <c r="R4060" s="3" t="str">
        <f t="shared" si="322"/>
        <v>plays</v>
      </c>
      <c r="S4060" s="24">
        <f t="shared" si="323"/>
        <v>42446.060694444444</v>
      </c>
    </row>
    <row r="4061" spans="1:19" ht="93.6" x14ac:dyDescent="0.4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26">
        <f t="shared" si="320"/>
        <v>2.5</v>
      </c>
      <c r="P4061" s="3" t="s">
        <v>8271</v>
      </c>
      <c r="Q4061" s="3" t="str">
        <f t="shared" si="321"/>
        <v>theater</v>
      </c>
      <c r="R4061" s="3" t="str">
        <f t="shared" si="322"/>
        <v>plays</v>
      </c>
      <c r="S4061" s="24">
        <f t="shared" si="323"/>
        <v>41866.640648148146</v>
      </c>
    </row>
    <row r="4062" spans="1:19" ht="117" x14ac:dyDescent="0.4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26">
        <f t="shared" si="320"/>
        <v>2.85</v>
      </c>
      <c r="P4062" s="3" t="s">
        <v>8271</v>
      </c>
      <c r="Q4062" s="3" t="str">
        <f t="shared" si="321"/>
        <v>theater</v>
      </c>
      <c r="R4062" s="3" t="str">
        <f t="shared" si="322"/>
        <v>plays</v>
      </c>
      <c r="S4062" s="24">
        <f t="shared" si="323"/>
        <v>41779.695092592592</v>
      </c>
    </row>
    <row r="4063" spans="1:19" ht="93.6" x14ac:dyDescent="0.4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26">
        <f t="shared" si="320"/>
        <v>0</v>
      </c>
      <c r="P4063" s="3" t="s">
        <v>8271</v>
      </c>
      <c r="Q4063" s="3" t="str">
        <f t="shared" si="321"/>
        <v>theater</v>
      </c>
      <c r="R4063" s="3" t="str">
        <f t="shared" si="322"/>
        <v>plays</v>
      </c>
      <c r="S4063" s="24">
        <f t="shared" si="323"/>
        <v>42421.141469907408</v>
      </c>
    </row>
    <row r="4064" spans="1:19" ht="117" x14ac:dyDescent="0.4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26">
        <f t="shared" si="320"/>
        <v>2.4500000000000002</v>
      </c>
      <c r="P4064" s="3" t="s">
        <v>8271</v>
      </c>
      <c r="Q4064" s="3" t="str">
        <f t="shared" si="321"/>
        <v>theater</v>
      </c>
      <c r="R4064" s="3" t="str">
        <f t="shared" si="322"/>
        <v>plays</v>
      </c>
      <c r="S4064" s="24">
        <f t="shared" si="323"/>
        <v>42523.739212962959</v>
      </c>
    </row>
    <row r="4065" spans="1:19" ht="117" x14ac:dyDescent="0.4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26">
        <f t="shared" si="320"/>
        <v>1.4210526315789473</v>
      </c>
      <c r="P4065" s="3" t="s">
        <v>8271</v>
      </c>
      <c r="Q4065" s="3" t="str">
        <f t="shared" si="321"/>
        <v>theater</v>
      </c>
      <c r="R4065" s="3" t="str">
        <f t="shared" si="322"/>
        <v>plays</v>
      </c>
      <c r="S4065" s="24">
        <f t="shared" si="323"/>
        <v>41787.681527777779</v>
      </c>
    </row>
    <row r="4066" spans="1:19" ht="140.4" x14ac:dyDescent="0.4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26">
        <f t="shared" si="320"/>
        <v>19.25</v>
      </c>
      <c r="P4066" s="3" t="s">
        <v>8271</v>
      </c>
      <c r="Q4066" s="3" t="str">
        <f t="shared" si="321"/>
        <v>theater</v>
      </c>
      <c r="R4066" s="3" t="str">
        <f t="shared" si="322"/>
        <v>plays</v>
      </c>
      <c r="S4066" s="24">
        <f t="shared" si="323"/>
        <v>42093.588263888887</v>
      </c>
    </row>
    <row r="4067" spans="1:19" ht="93.6" x14ac:dyDescent="0.4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26">
        <f t="shared" si="320"/>
        <v>0.67500000000000004</v>
      </c>
      <c r="P4067" s="3" t="s">
        <v>8271</v>
      </c>
      <c r="Q4067" s="3" t="str">
        <f t="shared" si="321"/>
        <v>theater</v>
      </c>
      <c r="R4067" s="3" t="str">
        <f t="shared" si="322"/>
        <v>plays</v>
      </c>
      <c r="S4067" s="24">
        <f t="shared" si="323"/>
        <v>41833.951516203706</v>
      </c>
    </row>
    <row r="4068" spans="1:19" ht="140.4" x14ac:dyDescent="0.4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26">
        <f t="shared" si="320"/>
        <v>0.16666666666666669</v>
      </c>
      <c r="P4068" s="3" t="s">
        <v>8271</v>
      </c>
      <c r="Q4068" s="3" t="str">
        <f t="shared" si="321"/>
        <v>theater</v>
      </c>
      <c r="R4068" s="3" t="str">
        <f t="shared" si="322"/>
        <v>plays</v>
      </c>
      <c r="S4068" s="24">
        <f t="shared" si="323"/>
        <v>42479.039212962962</v>
      </c>
    </row>
    <row r="4069" spans="1:19" ht="117" x14ac:dyDescent="0.4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26">
        <f t="shared" si="320"/>
        <v>60.9</v>
      </c>
      <c r="P4069" s="3" t="s">
        <v>8271</v>
      </c>
      <c r="Q4069" s="3" t="str">
        <f t="shared" si="321"/>
        <v>theater</v>
      </c>
      <c r="R4069" s="3" t="str">
        <f t="shared" si="322"/>
        <v>plays</v>
      </c>
      <c r="S4069" s="24">
        <f t="shared" si="323"/>
        <v>42235.117476851854</v>
      </c>
    </row>
    <row r="4070" spans="1:19" ht="93.6" x14ac:dyDescent="0.4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26">
        <f t="shared" si="320"/>
        <v>1</v>
      </c>
      <c r="P4070" s="3" t="s">
        <v>8271</v>
      </c>
      <c r="Q4070" s="3" t="str">
        <f t="shared" si="321"/>
        <v>theater</v>
      </c>
      <c r="R4070" s="3" t="str">
        <f t="shared" si="322"/>
        <v>plays</v>
      </c>
      <c r="S4070" s="24">
        <f t="shared" si="323"/>
        <v>42718.963599537034</v>
      </c>
    </row>
    <row r="4071" spans="1:19" ht="117" x14ac:dyDescent="0.4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26">
        <f t="shared" si="320"/>
        <v>34.4</v>
      </c>
      <c r="P4071" s="3" t="s">
        <v>8271</v>
      </c>
      <c r="Q4071" s="3" t="str">
        <f t="shared" si="321"/>
        <v>theater</v>
      </c>
      <c r="R4071" s="3" t="str">
        <f t="shared" si="322"/>
        <v>plays</v>
      </c>
      <c r="S4071" s="24">
        <f t="shared" si="323"/>
        <v>42022.661527777775</v>
      </c>
    </row>
    <row r="4072" spans="1:19" ht="93.6" x14ac:dyDescent="0.4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26">
        <f t="shared" si="320"/>
        <v>16.5</v>
      </c>
      <c r="P4072" s="3" t="s">
        <v>8271</v>
      </c>
      <c r="Q4072" s="3" t="str">
        <f t="shared" si="321"/>
        <v>theater</v>
      </c>
      <c r="R4072" s="3" t="str">
        <f t="shared" si="322"/>
        <v>plays</v>
      </c>
      <c r="S4072" s="24">
        <f t="shared" si="323"/>
        <v>42031.666898148149</v>
      </c>
    </row>
    <row r="4073" spans="1:19" ht="117" x14ac:dyDescent="0.4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26">
        <f t="shared" si="320"/>
        <v>0</v>
      </c>
      <c r="P4073" s="3" t="s">
        <v>8271</v>
      </c>
      <c r="Q4073" s="3" t="str">
        <f t="shared" si="321"/>
        <v>theater</v>
      </c>
      <c r="R4073" s="3" t="str">
        <f t="shared" si="322"/>
        <v>plays</v>
      </c>
      <c r="S4073" s="24">
        <f t="shared" si="323"/>
        <v>42700.804756944446</v>
      </c>
    </row>
    <row r="4074" spans="1:19" ht="140.4" x14ac:dyDescent="0.4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26">
        <f t="shared" si="320"/>
        <v>0.4</v>
      </c>
      <c r="P4074" s="3" t="s">
        <v>8271</v>
      </c>
      <c r="Q4074" s="3" t="str">
        <f t="shared" si="321"/>
        <v>theater</v>
      </c>
      <c r="R4074" s="3" t="str">
        <f t="shared" si="322"/>
        <v>plays</v>
      </c>
      <c r="S4074" s="24">
        <f t="shared" si="323"/>
        <v>41812.77443287037</v>
      </c>
    </row>
    <row r="4075" spans="1:19" ht="117" x14ac:dyDescent="0.4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26">
        <f t="shared" si="320"/>
        <v>1.0571428571428572</v>
      </c>
      <c r="P4075" s="3" t="s">
        <v>8271</v>
      </c>
      <c r="Q4075" s="3" t="str">
        <f t="shared" si="321"/>
        <v>theater</v>
      </c>
      <c r="R4075" s="3" t="str">
        <f t="shared" si="322"/>
        <v>plays</v>
      </c>
      <c r="S4075" s="24">
        <f t="shared" si="323"/>
        <v>42078.345208333332</v>
      </c>
    </row>
    <row r="4076" spans="1:19" ht="117" x14ac:dyDescent="0.4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26">
        <f t="shared" si="320"/>
        <v>26.727272727272727</v>
      </c>
      <c r="P4076" s="3" t="s">
        <v>8271</v>
      </c>
      <c r="Q4076" s="3" t="str">
        <f t="shared" si="321"/>
        <v>theater</v>
      </c>
      <c r="R4076" s="3" t="str">
        <f t="shared" si="322"/>
        <v>plays</v>
      </c>
      <c r="S4076" s="24">
        <f t="shared" si="323"/>
        <v>42283.552951388891</v>
      </c>
    </row>
    <row r="4077" spans="1:19" ht="117" x14ac:dyDescent="0.4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26">
        <f t="shared" si="320"/>
        <v>28.799999999999997</v>
      </c>
      <c r="P4077" s="3" t="s">
        <v>8271</v>
      </c>
      <c r="Q4077" s="3" t="str">
        <f t="shared" si="321"/>
        <v>theater</v>
      </c>
      <c r="R4077" s="3" t="str">
        <f t="shared" si="322"/>
        <v>plays</v>
      </c>
      <c r="S4077" s="24">
        <f t="shared" si="323"/>
        <v>41779.045937499999</v>
      </c>
    </row>
    <row r="4078" spans="1:19" ht="93.6" x14ac:dyDescent="0.4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26">
        <f t="shared" si="320"/>
        <v>0</v>
      </c>
      <c r="P4078" s="3" t="s">
        <v>8271</v>
      </c>
      <c r="Q4078" s="3" t="str">
        <f t="shared" si="321"/>
        <v>theater</v>
      </c>
      <c r="R4078" s="3" t="str">
        <f t="shared" si="322"/>
        <v>plays</v>
      </c>
      <c r="S4078" s="24">
        <f t="shared" si="323"/>
        <v>41905.795706018514</v>
      </c>
    </row>
    <row r="4079" spans="1:19" ht="140.4" x14ac:dyDescent="0.4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26">
        <f t="shared" si="320"/>
        <v>8.9</v>
      </c>
      <c r="P4079" s="3" t="s">
        <v>8271</v>
      </c>
      <c r="Q4079" s="3" t="str">
        <f t="shared" si="321"/>
        <v>theater</v>
      </c>
      <c r="R4079" s="3" t="str">
        <f t="shared" si="322"/>
        <v>plays</v>
      </c>
      <c r="S4079" s="24">
        <f t="shared" si="323"/>
        <v>42695.7105787037</v>
      </c>
    </row>
    <row r="4080" spans="1:19" ht="117" x14ac:dyDescent="0.4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26">
        <f t="shared" si="320"/>
        <v>0</v>
      </c>
      <c r="P4080" s="3" t="s">
        <v>8271</v>
      </c>
      <c r="Q4080" s="3" t="str">
        <f t="shared" si="321"/>
        <v>theater</v>
      </c>
      <c r="R4080" s="3" t="str">
        <f t="shared" si="322"/>
        <v>plays</v>
      </c>
      <c r="S4080" s="24">
        <f t="shared" si="323"/>
        <v>42732.787523148145</v>
      </c>
    </row>
    <row r="4081" spans="1:19" ht="117" x14ac:dyDescent="0.4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26">
        <f t="shared" si="320"/>
        <v>0.16666666666666669</v>
      </c>
      <c r="P4081" s="3" t="s">
        <v>8271</v>
      </c>
      <c r="Q4081" s="3" t="str">
        <f t="shared" si="321"/>
        <v>theater</v>
      </c>
      <c r="R4081" s="3" t="str">
        <f t="shared" si="322"/>
        <v>plays</v>
      </c>
      <c r="S4081" s="24">
        <f t="shared" si="323"/>
        <v>42510.938900462963</v>
      </c>
    </row>
    <row r="4082" spans="1:19" ht="117" x14ac:dyDescent="0.4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26">
        <f t="shared" si="320"/>
        <v>0</v>
      </c>
      <c r="P4082" s="3" t="s">
        <v>8271</v>
      </c>
      <c r="Q4082" s="3" t="str">
        <f t="shared" si="321"/>
        <v>theater</v>
      </c>
      <c r="R4082" s="3" t="str">
        <f t="shared" si="322"/>
        <v>plays</v>
      </c>
      <c r="S4082" s="24">
        <f t="shared" si="323"/>
        <v>42511.698101851856</v>
      </c>
    </row>
    <row r="4083" spans="1:19" ht="117" x14ac:dyDescent="0.4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26">
        <f t="shared" si="320"/>
        <v>15.737410071942445</v>
      </c>
      <c r="P4083" s="3" t="s">
        <v>8271</v>
      </c>
      <c r="Q4083" s="3" t="str">
        <f t="shared" si="321"/>
        <v>theater</v>
      </c>
      <c r="R4083" s="3" t="str">
        <f t="shared" si="322"/>
        <v>plays</v>
      </c>
      <c r="S4083" s="24">
        <f t="shared" si="323"/>
        <v>42041.581307870365</v>
      </c>
    </row>
    <row r="4084" spans="1:19" ht="117" x14ac:dyDescent="0.4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26">
        <f t="shared" si="320"/>
        <v>2</v>
      </c>
      <c r="P4084" s="3" t="s">
        <v>8271</v>
      </c>
      <c r="Q4084" s="3" t="str">
        <f t="shared" si="321"/>
        <v>theater</v>
      </c>
      <c r="R4084" s="3" t="str">
        <f t="shared" si="322"/>
        <v>plays</v>
      </c>
      <c r="S4084" s="24">
        <f t="shared" si="323"/>
        <v>42307.189270833333</v>
      </c>
    </row>
    <row r="4085" spans="1:19" ht="140.4" x14ac:dyDescent="0.4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26">
        <f t="shared" si="320"/>
        <v>21.685714285714287</v>
      </c>
      <c r="P4085" s="3" t="s">
        <v>8271</v>
      </c>
      <c r="Q4085" s="3" t="str">
        <f t="shared" si="321"/>
        <v>theater</v>
      </c>
      <c r="R4085" s="3" t="str">
        <f t="shared" si="322"/>
        <v>plays</v>
      </c>
      <c r="S4085" s="24">
        <f t="shared" si="323"/>
        <v>42353.761759259258</v>
      </c>
    </row>
    <row r="4086" spans="1:19" ht="117" x14ac:dyDescent="0.4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26">
        <f t="shared" si="320"/>
        <v>0.33333333333333337</v>
      </c>
      <c r="P4086" s="3" t="s">
        <v>8271</v>
      </c>
      <c r="Q4086" s="3" t="str">
        <f t="shared" si="321"/>
        <v>theater</v>
      </c>
      <c r="R4086" s="3" t="str">
        <f t="shared" si="322"/>
        <v>plays</v>
      </c>
      <c r="S4086" s="24">
        <f t="shared" si="323"/>
        <v>42622.436412037037</v>
      </c>
    </row>
    <row r="4087" spans="1:19" ht="140.4" x14ac:dyDescent="0.4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26">
        <f t="shared" si="320"/>
        <v>0.2857142857142857</v>
      </c>
      <c r="P4087" s="3" t="s">
        <v>8271</v>
      </c>
      <c r="Q4087" s="3" t="str">
        <f t="shared" si="321"/>
        <v>theater</v>
      </c>
      <c r="R4087" s="3" t="str">
        <f t="shared" si="322"/>
        <v>plays</v>
      </c>
      <c r="S4087" s="24">
        <f t="shared" si="323"/>
        <v>42058.603877314818</v>
      </c>
    </row>
    <row r="4088" spans="1:19" ht="117" x14ac:dyDescent="0.4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26">
        <f t="shared" si="320"/>
        <v>4.7</v>
      </c>
      <c r="P4088" s="3" t="s">
        <v>8271</v>
      </c>
      <c r="Q4088" s="3" t="str">
        <f t="shared" si="321"/>
        <v>theater</v>
      </c>
      <c r="R4088" s="3" t="str">
        <f t="shared" si="322"/>
        <v>plays</v>
      </c>
      <c r="S4088" s="24">
        <f t="shared" si="323"/>
        <v>42304.940960648149</v>
      </c>
    </row>
    <row r="4089" spans="1:19" ht="46.8" x14ac:dyDescent="0.4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26">
        <f t="shared" si="320"/>
        <v>0</v>
      </c>
      <c r="P4089" s="3" t="s">
        <v>8271</v>
      </c>
      <c r="Q4089" s="3" t="str">
        <f t="shared" si="321"/>
        <v>theater</v>
      </c>
      <c r="R4089" s="3" t="str">
        <f t="shared" si="322"/>
        <v>plays</v>
      </c>
      <c r="S4089" s="24">
        <f t="shared" si="323"/>
        <v>42538.742893518516</v>
      </c>
    </row>
    <row r="4090" spans="1:19" ht="117" x14ac:dyDescent="0.4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26">
        <f t="shared" si="320"/>
        <v>10.8</v>
      </c>
      <c r="P4090" s="3" t="s">
        <v>8271</v>
      </c>
      <c r="Q4090" s="3" t="str">
        <f t="shared" si="321"/>
        <v>theater</v>
      </c>
      <c r="R4090" s="3" t="str">
        <f t="shared" si="322"/>
        <v>plays</v>
      </c>
      <c r="S4090" s="24">
        <f t="shared" si="323"/>
        <v>41990.612546296295</v>
      </c>
    </row>
    <row r="4091" spans="1:19" ht="117" x14ac:dyDescent="0.4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26">
        <f t="shared" si="320"/>
        <v>4.8</v>
      </c>
      <c r="P4091" s="3" t="s">
        <v>8271</v>
      </c>
      <c r="Q4091" s="3" t="str">
        <f t="shared" si="321"/>
        <v>theater</v>
      </c>
      <c r="R4091" s="3" t="str">
        <f t="shared" si="322"/>
        <v>plays</v>
      </c>
      <c r="S4091" s="24">
        <f t="shared" si="323"/>
        <v>42122.732499999998</v>
      </c>
    </row>
    <row r="4092" spans="1:19" ht="93.6" x14ac:dyDescent="0.4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26">
        <f t="shared" si="320"/>
        <v>3.2</v>
      </c>
      <c r="P4092" s="3" t="s">
        <v>8271</v>
      </c>
      <c r="Q4092" s="3" t="str">
        <f t="shared" si="321"/>
        <v>theater</v>
      </c>
      <c r="R4092" s="3" t="str">
        <f t="shared" si="322"/>
        <v>plays</v>
      </c>
      <c r="S4092" s="24">
        <f t="shared" si="323"/>
        <v>42209.67288194444</v>
      </c>
    </row>
    <row r="4093" spans="1:19" ht="117" x14ac:dyDescent="0.4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26">
        <f t="shared" si="320"/>
        <v>12.75</v>
      </c>
      <c r="P4093" s="3" t="s">
        <v>8271</v>
      </c>
      <c r="Q4093" s="3" t="str">
        <f t="shared" si="321"/>
        <v>theater</v>
      </c>
      <c r="R4093" s="3" t="str">
        <f t="shared" si="322"/>
        <v>plays</v>
      </c>
      <c r="S4093" s="24">
        <f t="shared" si="323"/>
        <v>41990.506377314814</v>
      </c>
    </row>
    <row r="4094" spans="1:19" ht="117" x14ac:dyDescent="0.4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26">
        <f t="shared" si="320"/>
        <v>1.8181818181818181E-2</v>
      </c>
      <c r="P4094" s="3" t="s">
        <v>8271</v>
      </c>
      <c r="Q4094" s="3" t="str">
        <f t="shared" si="321"/>
        <v>theater</v>
      </c>
      <c r="R4094" s="3" t="str">
        <f t="shared" si="322"/>
        <v>plays</v>
      </c>
      <c r="S4094" s="24">
        <f t="shared" si="323"/>
        <v>42039.194988425923</v>
      </c>
    </row>
    <row r="4095" spans="1:19" ht="140.4" x14ac:dyDescent="0.4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26">
        <f t="shared" si="320"/>
        <v>2.4</v>
      </c>
      <c r="P4095" s="3" t="s">
        <v>8271</v>
      </c>
      <c r="Q4095" s="3" t="str">
        <f t="shared" si="321"/>
        <v>theater</v>
      </c>
      <c r="R4095" s="3" t="str">
        <f t="shared" si="322"/>
        <v>plays</v>
      </c>
      <c r="S4095" s="24">
        <f t="shared" si="323"/>
        <v>42178.815891203703</v>
      </c>
    </row>
    <row r="4096" spans="1:19" ht="117" x14ac:dyDescent="0.4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26">
        <f t="shared" si="320"/>
        <v>36.5</v>
      </c>
      <c r="P4096" s="3" t="s">
        <v>8271</v>
      </c>
      <c r="Q4096" s="3" t="str">
        <f t="shared" si="321"/>
        <v>theater</v>
      </c>
      <c r="R4096" s="3" t="str">
        <f t="shared" si="322"/>
        <v>plays</v>
      </c>
      <c r="S4096" s="24">
        <f t="shared" si="323"/>
        <v>41890.086805555555</v>
      </c>
    </row>
    <row r="4097" spans="1:19" ht="93.6" x14ac:dyDescent="0.4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26">
        <f t="shared" si="320"/>
        <v>2.666666666666667</v>
      </c>
      <c r="P4097" s="3" t="s">
        <v>8271</v>
      </c>
      <c r="Q4097" s="3" t="str">
        <f t="shared" si="321"/>
        <v>theater</v>
      </c>
      <c r="R4097" s="3" t="str">
        <f t="shared" si="322"/>
        <v>plays</v>
      </c>
      <c r="S4097" s="24">
        <f t="shared" si="323"/>
        <v>42693.031828703708</v>
      </c>
    </row>
    <row r="4098" spans="1:19" ht="117" x14ac:dyDescent="0.4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26">
        <f t="shared" ref="N4098:N4115" si="324">E4098/D4098*100</f>
        <v>11.428571428571429</v>
      </c>
      <c r="P4098" s="3" t="s">
        <v>8271</v>
      </c>
      <c r="Q4098" s="3" t="str">
        <f t="shared" si="321"/>
        <v>theater</v>
      </c>
      <c r="R4098" s="3" t="str">
        <f t="shared" si="322"/>
        <v>plays</v>
      </c>
      <c r="S4098" s="24">
        <f t="shared" si="323"/>
        <v>42750.530312499999</v>
      </c>
    </row>
    <row r="4099" spans="1:19" ht="117" x14ac:dyDescent="0.4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26">
        <f t="shared" si="324"/>
        <v>0</v>
      </c>
      <c r="P4099" s="3" t="s">
        <v>8271</v>
      </c>
      <c r="Q4099" s="3" t="str">
        <f t="shared" ref="Q4099:Q4115" si="325">LEFT(P:P,SEARCH("/",P:P,1)-1)</f>
        <v>theater</v>
      </c>
      <c r="R4099" s="3" t="str">
        <f t="shared" ref="R4099:R4115" si="326">RIGHT(P:P, LEN(P:P) - FIND("/", P:P))</f>
        <v>plays</v>
      </c>
      <c r="S4099" s="24">
        <f t="shared" ref="S4099:S4115" si="327">(J4099/86400) +25569</f>
        <v>42344.824502314819</v>
      </c>
    </row>
    <row r="4100" spans="1:19" ht="93.6" x14ac:dyDescent="0.4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26">
        <f t="shared" si="324"/>
        <v>0</v>
      </c>
      <c r="P4100" s="3" t="s">
        <v>8271</v>
      </c>
      <c r="Q4100" s="3" t="str">
        <f t="shared" si="325"/>
        <v>theater</v>
      </c>
      <c r="R4100" s="3" t="str">
        <f t="shared" si="326"/>
        <v>plays</v>
      </c>
      <c r="S4100" s="24">
        <f t="shared" si="327"/>
        <v>42495.722187499996</v>
      </c>
    </row>
    <row r="4101" spans="1:19" ht="140.4" x14ac:dyDescent="0.4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26">
        <f t="shared" si="324"/>
        <v>1.1111111111111112</v>
      </c>
      <c r="P4101" s="3" t="s">
        <v>8271</v>
      </c>
      <c r="Q4101" s="3" t="str">
        <f t="shared" si="325"/>
        <v>theater</v>
      </c>
      <c r="R4101" s="3" t="str">
        <f t="shared" si="326"/>
        <v>plays</v>
      </c>
      <c r="S4101" s="24">
        <f t="shared" si="327"/>
        <v>42570.850381944445</v>
      </c>
    </row>
    <row r="4102" spans="1:19" ht="93.6" x14ac:dyDescent="0.4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26">
        <f t="shared" si="324"/>
        <v>0</v>
      </c>
      <c r="P4102" s="3" t="s">
        <v>8271</v>
      </c>
      <c r="Q4102" s="3" t="str">
        <f t="shared" si="325"/>
        <v>theater</v>
      </c>
      <c r="R4102" s="3" t="str">
        <f t="shared" si="326"/>
        <v>plays</v>
      </c>
      <c r="S4102" s="24">
        <f t="shared" si="327"/>
        <v>41927.124884259261</v>
      </c>
    </row>
    <row r="4103" spans="1:19" ht="117" x14ac:dyDescent="0.4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26">
        <f t="shared" si="324"/>
        <v>0</v>
      </c>
      <c r="P4103" s="3" t="s">
        <v>8271</v>
      </c>
      <c r="Q4103" s="3" t="str">
        <f t="shared" si="325"/>
        <v>theater</v>
      </c>
      <c r="R4103" s="3" t="str">
        <f t="shared" si="326"/>
        <v>plays</v>
      </c>
      <c r="S4103" s="24">
        <f t="shared" si="327"/>
        <v>42730.903726851851</v>
      </c>
    </row>
    <row r="4104" spans="1:19" ht="93.6" x14ac:dyDescent="0.4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26">
        <f t="shared" si="324"/>
        <v>27.400000000000002</v>
      </c>
      <c r="P4104" s="3" t="s">
        <v>8271</v>
      </c>
      <c r="Q4104" s="3" t="str">
        <f t="shared" si="325"/>
        <v>theater</v>
      </c>
      <c r="R4104" s="3" t="str">
        <f t="shared" si="326"/>
        <v>plays</v>
      </c>
      <c r="S4104" s="24">
        <f t="shared" si="327"/>
        <v>42475.848067129627</v>
      </c>
    </row>
    <row r="4105" spans="1:19" ht="117" x14ac:dyDescent="0.4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26">
        <f t="shared" si="324"/>
        <v>10</v>
      </c>
      <c r="P4105" s="3" t="s">
        <v>8271</v>
      </c>
      <c r="Q4105" s="3" t="str">
        <f t="shared" si="325"/>
        <v>theater</v>
      </c>
      <c r="R4105" s="3" t="str">
        <f t="shared" si="326"/>
        <v>plays</v>
      </c>
      <c r="S4105" s="24">
        <f t="shared" si="327"/>
        <v>42188.83293981482</v>
      </c>
    </row>
    <row r="4106" spans="1:19" ht="117" x14ac:dyDescent="0.4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26">
        <f t="shared" si="324"/>
        <v>21.366666666666667</v>
      </c>
      <c r="P4106" s="3" t="s">
        <v>8271</v>
      </c>
      <c r="Q4106" s="3" t="str">
        <f t="shared" si="325"/>
        <v>theater</v>
      </c>
      <c r="R4106" s="3" t="str">
        <f t="shared" si="326"/>
        <v>plays</v>
      </c>
      <c r="S4106" s="24">
        <f t="shared" si="327"/>
        <v>42640.278171296297</v>
      </c>
    </row>
    <row r="4107" spans="1:19" ht="140.4" x14ac:dyDescent="0.4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26">
        <f t="shared" si="324"/>
        <v>6.9696969696969706</v>
      </c>
      <c r="P4107" s="3" t="s">
        <v>8271</v>
      </c>
      <c r="Q4107" s="3" t="str">
        <f t="shared" si="325"/>
        <v>theater</v>
      </c>
      <c r="R4107" s="3" t="str">
        <f t="shared" si="326"/>
        <v>plays</v>
      </c>
      <c r="S4107" s="24">
        <f t="shared" si="327"/>
        <v>42697.010520833333</v>
      </c>
    </row>
    <row r="4108" spans="1:19" ht="117" x14ac:dyDescent="0.4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26">
        <f t="shared" si="324"/>
        <v>70.599999999999994</v>
      </c>
      <c r="P4108" s="3" t="s">
        <v>8271</v>
      </c>
      <c r="Q4108" s="3" t="str">
        <f t="shared" si="325"/>
        <v>theater</v>
      </c>
      <c r="R4108" s="3" t="str">
        <f t="shared" si="326"/>
        <v>plays</v>
      </c>
      <c r="S4108" s="24">
        <f t="shared" si="327"/>
        <v>42053.049375000002</v>
      </c>
    </row>
    <row r="4109" spans="1:19" ht="140.4" x14ac:dyDescent="0.4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26">
        <f t="shared" si="324"/>
        <v>2.0500000000000003</v>
      </c>
      <c r="P4109" s="3" t="s">
        <v>8271</v>
      </c>
      <c r="Q4109" s="3" t="str">
        <f t="shared" si="325"/>
        <v>theater</v>
      </c>
      <c r="R4109" s="3" t="str">
        <f t="shared" si="326"/>
        <v>plays</v>
      </c>
      <c r="S4109" s="24">
        <f t="shared" si="327"/>
        <v>41883.916678240741</v>
      </c>
    </row>
    <row r="4110" spans="1:19" ht="117" x14ac:dyDescent="0.4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26">
        <f t="shared" si="324"/>
        <v>1.9666666666666666</v>
      </c>
      <c r="P4110" s="3" t="s">
        <v>8271</v>
      </c>
      <c r="Q4110" s="3" t="str">
        <f t="shared" si="325"/>
        <v>theater</v>
      </c>
      <c r="R4110" s="3" t="str">
        <f t="shared" si="326"/>
        <v>plays</v>
      </c>
      <c r="S4110" s="24">
        <f t="shared" si="327"/>
        <v>42767.031678240739</v>
      </c>
    </row>
    <row r="4111" spans="1:19" ht="117" x14ac:dyDescent="0.4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26">
        <f t="shared" si="324"/>
        <v>0</v>
      </c>
      <c r="P4111" s="3" t="s">
        <v>8271</v>
      </c>
      <c r="Q4111" s="3" t="str">
        <f t="shared" si="325"/>
        <v>theater</v>
      </c>
      <c r="R4111" s="3" t="str">
        <f t="shared" si="326"/>
        <v>plays</v>
      </c>
      <c r="S4111" s="24">
        <f t="shared" si="327"/>
        <v>42307.539398148147</v>
      </c>
    </row>
    <row r="4112" spans="1:19" ht="117" x14ac:dyDescent="0.4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26">
        <f t="shared" si="324"/>
        <v>28.666666666666668</v>
      </c>
      <c r="P4112" s="3" t="s">
        <v>8271</v>
      </c>
      <c r="Q4112" s="3" t="str">
        <f t="shared" si="325"/>
        <v>theater</v>
      </c>
      <c r="R4112" s="3" t="str">
        <f t="shared" si="326"/>
        <v>plays</v>
      </c>
      <c r="S4112" s="24">
        <f t="shared" si="327"/>
        <v>42512.626747685186</v>
      </c>
    </row>
    <row r="4113" spans="1:19" ht="117" x14ac:dyDescent="0.4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26">
        <f t="shared" si="324"/>
        <v>3.1333333333333333</v>
      </c>
      <c r="P4113" s="3" t="s">
        <v>8271</v>
      </c>
      <c r="Q4113" s="3" t="str">
        <f t="shared" si="325"/>
        <v>theater</v>
      </c>
      <c r="R4113" s="3" t="str">
        <f t="shared" si="326"/>
        <v>plays</v>
      </c>
      <c r="S4113" s="24">
        <f t="shared" si="327"/>
        <v>42029.135879629626</v>
      </c>
    </row>
    <row r="4114" spans="1:19" ht="117" x14ac:dyDescent="0.4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26">
        <f t="shared" si="324"/>
        <v>0.04</v>
      </c>
      <c r="P4114" s="3" t="s">
        <v>8271</v>
      </c>
      <c r="Q4114" s="3" t="str">
        <f t="shared" si="325"/>
        <v>theater</v>
      </c>
      <c r="R4114" s="3" t="str">
        <f t="shared" si="326"/>
        <v>plays</v>
      </c>
      <c r="S4114" s="24">
        <f t="shared" si="327"/>
        <v>42400.946597222224</v>
      </c>
    </row>
    <row r="4115" spans="1:19" ht="117" x14ac:dyDescent="0.4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>
        <f t="shared" ref="N4115" si="328">E4115/D4115*100</f>
        <v>0.2</v>
      </c>
      <c r="P4115" s="3" t="s">
        <v>8271</v>
      </c>
      <c r="Q4115" s="3" t="str">
        <f t="shared" si="325"/>
        <v>theater</v>
      </c>
      <c r="R4115" s="3" t="str">
        <f t="shared" si="326"/>
        <v>plays</v>
      </c>
      <c r="S4115" s="24">
        <f t="shared" si="327"/>
        <v>42358.573182870372</v>
      </c>
    </row>
  </sheetData>
  <autoFilter ref="A1:T4115" xr:uid="{F63D7A50-FA40-4AAB-A267-D44437D8D0C5}"/>
  <conditionalFormatting sqref="N1:N1048576">
    <cfRule type="colorScale" priority="12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conditionalFormatting sqref="F1:F1048576">
    <cfRule type="cellIs" dxfId="2" priority="1" operator="equal">
      <formula>"canceled"</formula>
    </cfRule>
    <cfRule type="cellIs" dxfId="1" priority="2" operator="equal">
      <formula>"failed"</formula>
    </cfRule>
    <cfRule type="colorScale" priority="13">
      <colorScale>
        <cfvo type="percent" val="0"/>
        <cfvo type="percent" val="50"/>
        <cfvo type="percent" val="100"/>
        <color rgb="FFF8696B"/>
        <color rgb="FFFFEB84"/>
        <color rgb="FF63BE7B"/>
      </colorScale>
    </cfRule>
  </conditionalFormatting>
  <conditionalFormatting sqref="F2:F4115">
    <cfRule type="cellIs" dxfId="0" priority="3" operator="equal">
      <formula>"successful"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35682-18CF-4D8F-AEA2-8FB99D7B3FB2}">
  <dimension ref="A1:F15"/>
  <sheetViews>
    <sheetView workbookViewId="0">
      <selection activeCell="AA16" sqref="AA16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13" width="3" bestFit="1" customWidth="1"/>
    <col min="14" max="69" width="4" bestFit="1" customWidth="1"/>
    <col min="70" max="89" width="5" bestFit="1" customWidth="1"/>
    <col min="90" max="90" width="8" bestFit="1" customWidth="1"/>
    <col min="91" max="101" width="5" bestFit="1" customWidth="1"/>
    <col min="102" max="102" width="8" bestFit="1" customWidth="1"/>
    <col min="103" max="192" width="5" bestFit="1" customWidth="1"/>
    <col min="193" max="193" width="8" bestFit="1" customWidth="1"/>
    <col min="194" max="241" width="5" bestFit="1" customWidth="1"/>
    <col min="242" max="383" width="6" bestFit="1" customWidth="1"/>
    <col min="384" max="430" width="7" bestFit="1" customWidth="1"/>
    <col min="431" max="442" width="8" bestFit="1" customWidth="1"/>
    <col min="443" max="445" width="9" bestFit="1" customWidth="1"/>
    <col min="446" max="446" width="10" bestFit="1" customWidth="1"/>
    <col min="447" max="447" width="10.77734375" bestFit="1" customWidth="1"/>
  </cols>
  <sheetData>
    <row r="1" spans="1:6" x14ac:dyDescent="0.3">
      <c r="A1" s="16" t="s">
        <v>8223</v>
      </c>
      <c r="B1" t="s" vm="2">
        <v>8313</v>
      </c>
    </row>
    <row r="2" spans="1:6" x14ac:dyDescent="0.3">
      <c r="A2" s="16" t="s">
        <v>8264</v>
      </c>
      <c r="B2" t="s" vm="3">
        <v>8313</v>
      </c>
    </row>
    <row r="4" spans="1:6" x14ac:dyDescent="0.3">
      <c r="A4" s="16" t="s">
        <v>8344</v>
      </c>
      <c r="B4" s="16" t="s">
        <v>8311</v>
      </c>
    </row>
    <row r="5" spans="1:6" x14ac:dyDescent="0.3">
      <c r="A5" s="16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3">
      <c r="A6" s="17" t="s">
        <v>8335</v>
      </c>
      <c r="B6" s="18">
        <v>39</v>
      </c>
      <c r="C6" s="18">
        <v>180</v>
      </c>
      <c r="D6" s="18"/>
      <c r="E6" s="18">
        <v>301</v>
      </c>
      <c r="F6" s="18">
        <v>520</v>
      </c>
    </row>
    <row r="7" spans="1:6" x14ac:dyDescent="0.3">
      <c r="A7" s="17" t="s">
        <v>8336</v>
      </c>
      <c r="B7" s="18">
        <v>20</v>
      </c>
      <c r="C7" s="18">
        <v>140</v>
      </c>
      <c r="D7" s="18">
        <v>6</v>
      </c>
      <c r="E7" s="18">
        <v>34</v>
      </c>
      <c r="F7" s="18">
        <v>200</v>
      </c>
    </row>
    <row r="8" spans="1:6" x14ac:dyDescent="0.3">
      <c r="A8" s="17" t="s">
        <v>8337</v>
      </c>
      <c r="B8" s="18"/>
      <c r="C8" s="18">
        <v>140</v>
      </c>
      <c r="D8" s="18"/>
      <c r="E8" s="18">
        <v>80</v>
      </c>
      <c r="F8" s="18">
        <v>220</v>
      </c>
    </row>
    <row r="9" spans="1:6" x14ac:dyDescent="0.3">
      <c r="A9" s="17" t="s">
        <v>8338</v>
      </c>
      <c r="B9" s="18">
        <v>24</v>
      </c>
      <c r="C9" s="18"/>
      <c r="D9" s="18"/>
      <c r="E9" s="18"/>
      <c r="F9" s="18">
        <v>24</v>
      </c>
    </row>
    <row r="10" spans="1:6" x14ac:dyDescent="0.3">
      <c r="A10" s="17" t="s">
        <v>8339</v>
      </c>
      <c r="B10" s="18">
        <v>20</v>
      </c>
      <c r="C10" s="18">
        <v>120</v>
      </c>
      <c r="D10" s="18">
        <v>16</v>
      </c>
      <c r="E10" s="18">
        <v>544</v>
      </c>
      <c r="F10" s="18">
        <v>700</v>
      </c>
    </row>
    <row r="11" spans="1:6" x14ac:dyDescent="0.3">
      <c r="A11" s="17" t="s">
        <v>8340</v>
      </c>
      <c r="B11" s="18"/>
      <c r="C11" s="18">
        <v>117</v>
      </c>
      <c r="D11" s="18"/>
      <c r="E11" s="18">
        <v>103</v>
      </c>
      <c r="F11" s="18">
        <v>220</v>
      </c>
    </row>
    <row r="12" spans="1:6" x14ac:dyDescent="0.3">
      <c r="A12" s="17" t="s">
        <v>8341</v>
      </c>
      <c r="B12" s="18">
        <v>30</v>
      </c>
      <c r="C12" s="18">
        <v>127</v>
      </c>
      <c r="D12" s="18"/>
      <c r="E12" s="18">
        <v>80</v>
      </c>
      <c r="F12" s="18">
        <v>237</v>
      </c>
    </row>
    <row r="13" spans="1:6" x14ac:dyDescent="0.3">
      <c r="A13" s="17" t="s">
        <v>8342</v>
      </c>
      <c r="B13" s="18">
        <v>174</v>
      </c>
      <c r="C13" s="18">
        <v>213</v>
      </c>
      <c r="D13" s="18"/>
      <c r="E13" s="18">
        <v>213</v>
      </c>
      <c r="F13" s="18">
        <v>600</v>
      </c>
    </row>
    <row r="14" spans="1:6" x14ac:dyDescent="0.3">
      <c r="A14" s="17" t="s">
        <v>8343</v>
      </c>
      <c r="B14" s="18">
        <v>37</v>
      </c>
      <c r="C14" s="18">
        <v>493</v>
      </c>
      <c r="D14" s="18">
        <v>20</v>
      </c>
      <c r="E14" s="18">
        <v>843</v>
      </c>
      <c r="F14" s="18">
        <v>1393</v>
      </c>
    </row>
    <row r="15" spans="1:6" x14ac:dyDescent="0.3">
      <c r="A15" s="17" t="s">
        <v>8310</v>
      </c>
      <c r="B15" s="18">
        <v>344</v>
      </c>
      <c r="C15" s="18">
        <v>1530</v>
      </c>
      <c r="D15" s="18">
        <v>42</v>
      </c>
      <c r="E15" s="18">
        <v>2198</v>
      </c>
      <c r="F15" s="1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FEA5F-0396-4B9F-AC86-DCA8A3368DF2}">
  <dimension ref="A1:F47"/>
  <sheetViews>
    <sheetView workbookViewId="0">
      <selection activeCell="P14" sqref="P14"/>
    </sheetView>
  </sheetViews>
  <sheetFormatPr defaultRowHeight="14.4" x14ac:dyDescent="0.3"/>
  <cols>
    <col min="1" max="1" width="16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6" t="s">
        <v>8223</v>
      </c>
      <c r="B1" t="s" vm="4">
        <v>8313</v>
      </c>
    </row>
    <row r="2" spans="1:6" x14ac:dyDescent="0.3">
      <c r="A2" s="16" t="s">
        <v>8346</v>
      </c>
      <c r="B2" t="s" vm="5">
        <v>8313</v>
      </c>
    </row>
    <row r="4" spans="1:6" x14ac:dyDescent="0.3">
      <c r="A4" s="16" t="s">
        <v>8387</v>
      </c>
      <c r="B4" s="16" t="s">
        <v>8311</v>
      </c>
    </row>
    <row r="5" spans="1:6" x14ac:dyDescent="0.3">
      <c r="A5" s="16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3">
      <c r="A6" s="17" t="s">
        <v>8347</v>
      </c>
      <c r="B6" s="18"/>
      <c r="C6" s="18">
        <v>100</v>
      </c>
      <c r="D6" s="18"/>
      <c r="E6" s="18"/>
      <c r="F6" s="18">
        <v>100</v>
      </c>
    </row>
    <row r="7" spans="1:6" x14ac:dyDescent="0.3">
      <c r="A7" s="17" t="s">
        <v>8348</v>
      </c>
      <c r="B7" s="18">
        <v>20</v>
      </c>
      <c r="C7" s="18"/>
      <c r="D7" s="18"/>
      <c r="E7" s="18"/>
      <c r="F7" s="18">
        <v>20</v>
      </c>
    </row>
    <row r="8" spans="1:6" x14ac:dyDescent="0.3">
      <c r="A8" s="17" t="s">
        <v>8349</v>
      </c>
      <c r="B8" s="18">
        <v>24</v>
      </c>
      <c r="C8" s="18"/>
      <c r="D8" s="18"/>
      <c r="E8" s="18"/>
      <c r="F8" s="18">
        <v>24</v>
      </c>
    </row>
    <row r="9" spans="1:6" x14ac:dyDescent="0.3">
      <c r="A9" s="17" t="s">
        <v>8350</v>
      </c>
      <c r="B9" s="18"/>
      <c r="C9" s="18">
        <v>40</v>
      </c>
      <c r="D9" s="18"/>
      <c r="E9" s="18"/>
      <c r="F9" s="18">
        <v>40</v>
      </c>
    </row>
    <row r="10" spans="1:6" x14ac:dyDescent="0.3">
      <c r="A10" s="17" t="s">
        <v>8351</v>
      </c>
      <c r="B10" s="18"/>
      <c r="C10" s="18"/>
      <c r="D10" s="18"/>
      <c r="E10" s="18">
        <v>40</v>
      </c>
      <c r="F10" s="18">
        <v>40</v>
      </c>
    </row>
    <row r="11" spans="1:6" x14ac:dyDescent="0.3">
      <c r="A11" s="17" t="s">
        <v>8352</v>
      </c>
      <c r="B11" s="18"/>
      <c r="C11" s="18"/>
      <c r="D11" s="18"/>
      <c r="E11" s="18">
        <v>180</v>
      </c>
      <c r="F11" s="18">
        <v>180</v>
      </c>
    </row>
    <row r="12" spans="1:6" x14ac:dyDescent="0.3">
      <c r="A12" s="17" t="s">
        <v>8353</v>
      </c>
      <c r="B12" s="18"/>
      <c r="C12" s="18">
        <v>80</v>
      </c>
      <c r="D12" s="18"/>
      <c r="E12" s="18"/>
      <c r="F12" s="18">
        <v>80</v>
      </c>
    </row>
    <row r="13" spans="1:6" x14ac:dyDescent="0.3">
      <c r="A13" s="17" t="s">
        <v>8354</v>
      </c>
      <c r="B13" s="18"/>
      <c r="C13" s="18"/>
      <c r="D13" s="18"/>
      <c r="E13" s="18">
        <v>40</v>
      </c>
      <c r="F13" s="18">
        <v>40</v>
      </c>
    </row>
    <row r="14" spans="1:6" x14ac:dyDescent="0.3">
      <c r="A14" s="17" t="s">
        <v>8355</v>
      </c>
      <c r="B14" s="18"/>
      <c r="C14" s="18">
        <v>40</v>
      </c>
      <c r="D14" s="18">
        <v>16</v>
      </c>
      <c r="E14" s="18">
        <v>4</v>
      </c>
      <c r="F14" s="18">
        <v>60</v>
      </c>
    </row>
    <row r="15" spans="1:6" x14ac:dyDescent="0.3">
      <c r="A15" s="17" t="s">
        <v>8356</v>
      </c>
      <c r="B15" s="18"/>
      <c r="C15" s="18">
        <v>40</v>
      </c>
      <c r="D15" s="18"/>
      <c r="E15" s="18"/>
      <c r="F15" s="18">
        <v>40</v>
      </c>
    </row>
    <row r="16" spans="1:6" x14ac:dyDescent="0.3">
      <c r="A16" s="17" t="s">
        <v>8357</v>
      </c>
      <c r="B16" s="18">
        <v>20</v>
      </c>
      <c r="C16" s="18">
        <v>120</v>
      </c>
      <c r="D16" s="18"/>
      <c r="E16" s="18"/>
      <c r="F16" s="18">
        <v>140</v>
      </c>
    </row>
    <row r="17" spans="1:6" x14ac:dyDescent="0.3">
      <c r="A17" s="17" t="s">
        <v>8358</v>
      </c>
      <c r="B17" s="18"/>
      <c r="C17" s="18">
        <v>20</v>
      </c>
      <c r="D17" s="18"/>
      <c r="E17" s="18"/>
      <c r="F17" s="18">
        <v>20</v>
      </c>
    </row>
    <row r="18" spans="1:6" x14ac:dyDescent="0.3">
      <c r="A18" s="17" t="s">
        <v>8359</v>
      </c>
      <c r="B18" s="18"/>
      <c r="C18" s="18"/>
      <c r="D18" s="18"/>
      <c r="E18" s="18">
        <v>140</v>
      </c>
      <c r="F18" s="18">
        <v>140</v>
      </c>
    </row>
    <row r="19" spans="1:6" x14ac:dyDescent="0.3">
      <c r="A19" s="17" t="s">
        <v>8360</v>
      </c>
      <c r="B19" s="18"/>
      <c r="C19" s="18">
        <v>20</v>
      </c>
      <c r="D19" s="18"/>
      <c r="E19" s="18">
        <v>140</v>
      </c>
      <c r="F19" s="18">
        <v>160</v>
      </c>
    </row>
    <row r="20" spans="1:6" x14ac:dyDescent="0.3">
      <c r="A20" s="17" t="s">
        <v>8361</v>
      </c>
      <c r="B20" s="18"/>
      <c r="C20" s="18">
        <v>60</v>
      </c>
      <c r="D20" s="18"/>
      <c r="E20" s="18"/>
      <c r="F20" s="18">
        <v>60</v>
      </c>
    </row>
    <row r="21" spans="1:6" x14ac:dyDescent="0.3">
      <c r="A21" s="17" t="s">
        <v>8362</v>
      </c>
      <c r="B21" s="18"/>
      <c r="C21" s="18">
        <v>11</v>
      </c>
      <c r="D21" s="18"/>
      <c r="E21" s="18">
        <v>9</v>
      </c>
      <c r="F21" s="18">
        <v>20</v>
      </c>
    </row>
    <row r="22" spans="1:6" x14ac:dyDescent="0.3">
      <c r="A22" s="17" t="s">
        <v>8363</v>
      </c>
      <c r="B22" s="18"/>
      <c r="C22" s="18"/>
      <c r="D22" s="18"/>
      <c r="E22" s="18">
        <v>20</v>
      </c>
      <c r="F22" s="18">
        <v>20</v>
      </c>
    </row>
    <row r="23" spans="1:6" x14ac:dyDescent="0.3">
      <c r="A23" s="17" t="s">
        <v>8364</v>
      </c>
      <c r="B23" s="18"/>
      <c r="C23" s="18">
        <v>40</v>
      </c>
      <c r="D23" s="18"/>
      <c r="E23" s="18"/>
      <c r="F23" s="18">
        <v>40</v>
      </c>
    </row>
    <row r="24" spans="1:6" x14ac:dyDescent="0.3">
      <c r="A24" s="17" t="s">
        <v>8365</v>
      </c>
      <c r="B24" s="18">
        <v>20</v>
      </c>
      <c r="C24" s="18">
        <v>60</v>
      </c>
      <c r="D24" s="18"/>
      <c r="E24" s="18">
        <v>60</v>
      </c>
      <c r="F24" s="18">
        <v>140</v>
      </c>
    </row>
    <row r="25" spans="1:6" x14ac:dyDescent="0.3">
      <c r="A25" s="17" t="s">
        <v>8366</v>
      </c>
      <c r="B25" s="18"/>
      <c r="C25" s="18">
        <v>20</v>
      </c>
      <c r="D25" s="18"/>
      <c r="E25" s="18"/>
      <c r="F25" s="18">
        <v>20</v>
      </c>
    </row>
    <row r="26" spans="1:6" x14ac:dyDescent="0.3">
      <c r="A26" s="17" t="s">
        <v>8367</v>
      </c>
      <c r="B26" s="18"/>
      <c r="C26" s="18"/>
      <c r="D26" s="18"/>
      <c r="E26" s="18">
        <v>60</v>
      </c>
      <c r="F26" s="18">
        <v>60</v>
      </c>
    </row>
    <row r="27" spans="1:6" x14ac:dyDescent="0.3">
      <c r="A27" s="17" t="s">
        <v>8368</v>
      </c>
      <c r="B27" s="18"/>
      <c r="C27" s="18">
        <v>20</v>
      </c>
      <c r="D27" s="18"/>
      <c r="E27" s="18"/>
      <c r="F27" s="18">
        <v>20</v>
      </c>
    </row>
    <row r="28" spans="1:6" x14ac:dyDescent="0.3">
      <c r="A28" s="17" t="s">
        <v>8369</v>
      </c>
      <c r="B28" s="18"/>
      <c r="C28" s="18">
        <v>57</v>
      </c>
      <c r="D28" s="18"/>
      <c r="E28" s="18">
        <v>103</v>
      </c>
      <c r="F28" s="18">
        <v>160</v>
      </c>
    </row>
    <row r="29" spans="1:6" x14ac:dyDescent="0.3">
      <c r="A29" s="17" t="s">
        <v>8370</v>
      </c>
      <c r="B29" s="18"/>
      <c r="C29" s="18">
        <v>20</v>
      </c>
      <c r="D29" s="18"/>
      <c r="E29" s="18"/>
      <c r="F29" s="18">
        <v>20</v>
      </c>
    </row>
    <row r="30" spans="1:6" x14ac:dyDescent="0.3">
      <c r="A30" s="17" t="s">
        <v>8371</v>
      </c>
      <c r="B30" s="18"/>
      <c r="C30" s="18">
        <v>353</v>
      </c>
      <c r="D30" s="18">
        <v>16</v>
      </c>
      <c r="E30" s="18">
        <v>697</v>
      </c>
      <c r="F30" s="18">
        <v>1066</v>
      </c>
    </row>
    <row r="31" spans="1:6" x14ac:dyDescent="0.3">
      <c r="A31" s="17" t="s">
        <v>8372</v>
      </c>
      <c r="B31" s="18"/>
      <c r="C31" s="18"/>
      <c r="D31" s="18"/>
      <c r="E31" s="18">
        <v>40</v>
      </c>
      <c r="F31" s="18">
        <v>40</v>
      </c>
    </row>
    <row r="32" spans="1:6" x14ac:dyDescent="0.3">
      <c r="A32" s="17" t="s">
        <v>8373</v>
      </c>
      <c r="B32" s="18"/>
      <c r="C32" s="18"/>
      <c r="D32" s="18"/>
      <c r="E32" s="18">
        <v>20</v>
      </c>
      <c r="F32" s="18">
        <v>20</v>
      </c>
    </row>
    <row r="33" spans="1:6" x14ac:dyDescent="0.3">
      <c r="A33" s="17" t="s">
        <v>8374</v>
      </c>
      <c r="B33" s="18"/>
      <c r="C33" s="18">
        <v>20</v>
      </c>
      <c r="D33" s="18"/>
      <c r="E33" s="18"/>
      <c r="F33" s="18">
        <v>20</v>
      </c>
    </row>
    <row r="34" spans="1:6" x14ac:dyDescent="0.3">
      <c r="A34" s="17" t="s">
        <v>8375</v>
      </c>
      <c r="B34" s="18"/>
      <c r="C34" s="18"/>
      <c r="D34" s="18"/>
      <c r="E34" s="18">
        <v>260</v>
      </c>
      <c r="F34" s="18">
        <v>260</v>
      </c>
    </row>
    <row r="35" spans="1:6" x14ac:dyDescent="0.3">
      <c r="A35" s="17" t="s">
        <v>8376</v>
      </c>
      <c r="B35" s="18">
        <v>39</v>
      </c>
      <c r="C35" s="18"/>
      <c r="D35" s="18"/>
      <c r="E35" s="18">
        <v>1</v>
      </c>
      <c r="F35" s="18">
        <v>40</v>
      </c>
    </row>
    <row r="36" spans="1:6" x14ac:dyDescent="0.3">
      <c r="A36" s="17" t="s">
        <v>8377</v>
      </c>
      <c r="B36" s="18"/>
      <c r="C36" s="18"/>
      <c r="D36" s="18"/>
      <c r="E36" s="18">
        <v>60</v>
      </c>
      <c r="F36" s="18">
        <v>60</v>
      </c>
    </row>
    <row r="37" spans="1:6" x14ac:dyDescent="0.3">
      <c r="A37" s="17" t="s">
        <v>8378</v>
      </c>
      <c r="B37" s="18"/>
      <c r="C37" s="18"/>
      <c r="D37" s="18">
        <v>6</v>
      </c>
      <c r="E37" s="18">
        <v>34</v>
      </c>
      <c r="F37" s="18">
        <v>40</v>
      </c>
    </row>
    <row r="38" spans="1:6" x14ac:dyDescent="0.3">
      <c r="A38" s="17" t="s">
        <v>8379</v>
      </c>
      <c r="B38" s="18">
        <v>18</v>
      </c>
      <c r="C38" s="18">
        <v>2</v>
      </c>
      <c r="D38" s="18"/>
      <c r="E38" s="18">
        <v>40</v>
      </c>
      <c r="F38" s="18">
        <v>60</v>
      </c>
    </row>
    <row r="39" spans="1:6" x14ac:dyDescent="0.3">
      <c r="A39" s="17" t="s">
        <v>8380</v>
      </c>
      <c r="B39" s="18">
        <v>17</v>
      </c>
      <c r="C39" s="18">
        <v>80</v>
      </c>
      <c r="D39" s="18">
        <v>4</v>
      </c>
      <c r="E39" s="18">
        <v>86</v>
      </c>
      <c r="F39" s="18">
        <v>187</v>
      </c>
    </row>
    <row r="40" spans="1:6" x14ac:dyDescent="0.3">
      <c r="A40" s="17" t="s">
        <v>8381</v>
      </c>
      <c r="B40" s="18"/>
      <c r="C40" s="18"/>
      <c r="D40" s="18"/>
      <c r="E40" s="18">
        <v>80</v>
      </c>
      <c r="F40" s="18">
        <v>80</v>
      </c>
    </row>
    <row r="41" spans="1:6" x14ac:dyDescent="0.3">
      <c r="A41" s="17" t="s">
        <v>8334</v>
      </c>
      <c r="B41" s="18"/>
      <c r="C41" s="18"/>
      <c r="D41" s="18"/>
      <c r="E41" s="18">
        <v>60</v>
      </c>
      <c r="F41" s="18">
        <v>60</v>
      </c>
    </row>
    <row r="42" spans="1:6" x14ac:dyDescent="0.3">
      <c r="A42" s="17" t="s">
        <v>8382</v>
      </c>
      <c r="B42" s="18">
        <v>10</v>
      </c>
      <c r="C42" s="18">
        <v>47</v>
      </c>
      <c r="D42" s="18"/>
      <c r="E42" s="18"/>
      <c r="F42" s="18">
        <v>57</v>
      </c>
    </row>
    <row r="43" spans="1:6" x14ac:dyDescent="0.3">
      <c r="A43" s="17" t="s">
        <v>8383</v>
      </c>
      <c r="B43" s="18"/>
      <c r="C43" s="18">
        <v>100</v>
      </c>
      <c r="D43" s="18"/>
      <c r="E43" s="18"/>
      <c r="F43" s="18">
        <v>100</v>
      </c>
    </row>
    <row r="44" spans="1:6" x14ac:dyDescent="0.3">
      <c r="A44" s="17" t="s">
        <v>8384</v>
      </c>
      <c r="B44" s="18">
        <v>56</v>
      </c>
      <c r="C44" s="18">
        <v>120</v>
      </c>
      <c r="D44" s="18"/>
      <c r="E44" s="18">
        <v>24</v>
      </c>
      <c r="F44" s="18">
        <v>200</v>
      </c>
    </row>
    <row r="45" spans="1:6" x14ac:dyDescent="0.3">
      <c r="A45" s="17" t="s">
        <v>8385</v>
      </c>
      <c r="B45" s="18">
        <v>100</v>
      </c>
      <c r="C45" s="18">
        <v>60</v>
      </c>
      <c r="D45" s="18"/>
      <c r="E45" s="18"/>
      <c r="F45" s="18">
        <v>160</v>
      </c>
    </row>
    <row r="46" spans="1:6" x14ac:dyDescent="0.3">
      <c r="A46" s="17" t="s">
        <v>8386</v>
      </c>
      <c r="B46" s="18">
        <v>20</v>
      </c>
      <c r="C46" s="18"/>
      <c r="D46" s="18"/>
      <c r="E46" s="18"/>
      <c r="F46" s="18">
        <v>20</v>
      </c>
    </row>
    <row r="47" spans="1:6" x14ac:dyDescent="0.3">
      <c r="A47" s="17" t="s">
        <v>8310</v>
      </c>
      <c r="B47" s="18">
        <v>344</v>
      </c>
      <c r="C47" s="18">
        <v>1530</v>
      </c>
      <c r="D47" s="18">
        <v>42</v>
      </c>
      <c r="E47" s="18">
        <v>2198</v>
      </c>
      <c r="F47" s="18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D8BC1-18C8-4E88-A415-CF692F1C98DB}">
  <sheetPr codeName="Sheet12"/>
  <dimension ref="A1:H39"/>
  <sheetViews>
    <sheetView topLeftCell="A7" workbookViewId="0">
      <selection activeCell="B2" sqref="B2"/>
    </sheetView>
  </sheetViews>
  <sheetFormatPr defaultRowHeight="23.4" x14ac:dyDescent="0.45"/>
  <cols>
    <col min="1" max="1" width="44.21875" style="3" bestFit="1" customWidth="1"/>
    <col min="2" max="2" width="21" bestFit="1" customWidth="1"/>
    <col min="3" max="3" width="16.88671875" bestFit="1" customWidth="1"/>
    <col min="4" max="4" width="19.88671875" bestFit="1" customWidth="1"/>
    <col min="5" max="5" width="13.88671875" bestFit="1" customWidth="1"/>
    <col min="6" max="6" width="21.33203125" style="21" bestFit="1" customWidth="1"/>
    <col min="7" max="7" width="17.21875" bestFit="1" customWidth="1"/>
    <col min="8" max="8" width="20.21875" bestFit="1" customWidth="1"/>
  </cols>
  <sheetData>
    <row r="1" spans="1:8" s="20" customFormat="1" ht="15.6" x14ac:dyDescent="0.3">
      <c r="A1" s="20" t="s">
        <v>8216</v>
      </c>
      <c r="B1" s="20" t="s">
        <v>8314</v>
      </c>
      <c r="C1" s="20" t="s">
        <v>8315</v>
      </c>
      <c r="D1" s="20" t="s">
        <v>8317</v>
      </c>
      <c r="E1" s="20" t="s">
        <v>8316</v>
      </c>
      <c r="F1" s="22" t="s">
        <v>8318</v>
      </c>
      <c r="G1" s="20" t="s">
        <v>8319</v>
      </c>
      <c r="H1" s="20" t="s">
        <v>8320</v>
      </c>
    </row>
    <row r="2" spans="1:8" ht="15.6" x14ac:dyDescent="0.3">
      <c r="A2" s="20" t="s">
        <v>8322</v>
      </c>
      <c r="B2">
        <f>COUNTIFS('Master Sheet'!F:F, "=successful", 'Master Sheet'!D:D, "&lt;1000")</f>
        <v>326</v>
      </c>
      <c r="C2">
        <f>COUNTIFS('Master Sheet'!F:F, "=failed", 'Master Sheet'!D:D, "&lt;1000")</f>
        <v>113</v>
      </c>
      <c r="D2">
        <f>COUNTIFS('Master Sheet'!F:F, "=canceled", 'Master Sheet'!D:D, "&lt;1000")</f>
        <v>17</v>
      </c>
      <c r="E2">
        <f>SUM(B2:D2)</f>
        <v>456</v>
      </c>
      <c r="F2" s="21">
        <f>B2/E2*100</f>
        <v>71.491228070175438</v>
      </c>
      <c r="G2" s="21">
        <f>C2/E2*100</f>
        <v>24.780701754385966</v>
      </c>
      <c r="H2" s="21">
        <f>D2/E2*100</f>
        <v>3.7280701754385963</v>
      </c>
    </row>
    <row r="3" spans="1:8" ht="15.6" x14ac:dyDescent="0.3">
      <c r="A3" s="20" t="s">
        <v>8321</v>
      </c>
      <c r="B3">
        <f>COUNTIFS('Master Sheet'!F:F, "=successful", 'Master Sheet'!D:D, "&gt;=1000", 'Master Sheet'!D:D, "&lt;5000")</f>
        <v>933</v>
      </c>
      <c r="C3">
        <f>COUNTIFS('Master Sheet'!F:F, "=failed", 'Master Sheet'!D:D, "&gt;=1000", 'Master Sheet'!D:D, "&lt;5000")</f>
        <v>420</v>
      </c>
      <c r="D3">
        <f>COUNTIFS('Master Sheet'!F:F, "=canceled", 'Master Sheet'!D:D, "&gt;=1000", 'Master Sheet'!D:D, "&lt;5000")</f>
        <v>60</v>
      </c>
      <c r="E3">
        <f t="shared" ref="E3:E13" si="0">SUM(B3:D3)</f>
        <v>1413</v>
      </c>
      <c r="F3" s="21">
        <f t="shared" ref="F3:F13" si="1">B3/E3*100</f>
        <v>66.029723991507424</v>
      </c>
      <c r="G3" s="21">
        <f t="shared" ref="G3:G13" si="2">C3/E3*100</f>
        <v>29.723991507430998</v>
      </c>
      <c r="H3" s="21">
        <f t="shared" ref="H3:H13" si="3">D3/E3*100</f>
        <v>4.2462845010615711</v>
      </c>
    </row>
    <row r="4" spans="1:8" ht="15.6" x14ac:dyDescent="0.3">
      <c r="A4" s="20" t="s">
        <v>8323</v>
      </c>
      <c r="B4">
        <f>COUNTIFS('Master Sheet'!F:F, "=successful", 'Master Sheet'!D:D, "&gt;=5000", 'Master Sheet'!D:D, "&lt;10000")</f>
        <v>384</v>
      </c>
      <c r="C4">
        <f>COUNTIFS('Master Sheet'!F:F, "=failed", 'Master Sheet'!D:D, "&gt;=5000", 'Master Sheet'!D:D, "&lt;10000")</f>
        <v>283</v>
      </c>
      <c r="D4">
        <f>COUNTIFS('Master Sheet'!F:F, "=canceled", 'Master Sheet'!D:D, "&gt;=5000", 'Master Sheet'!D:D, "&lt;10000")</f>
        <v>50</v>
      </c>
      <c r="E4">
        <f t="shared" si="0"/>
        <v>717</v>
      </c>
      <c r="F4" s="21">
        <f t="shared" si="1"/>
        <v>53.556485355648533</v>
      </c>
      <c r="G4" s="21">
        <f t="shared" si="2"/>
        <v>39.470013947001391</v>
      </c>
      <c r="H4" s="21">
        <f t="shared" si="3"/>
        <v>6.9735006973500697</v>
      </c>
    </row>
    <row r="5" spans="1:8" ht="15.6" x14ac:dyDescent="0.3">
      <c r="A5" s="20" t="s">
        <v>8324</v>
      </c>
      <c r="B5">
        <f>COUNTIFS('Master Sheet'!F:F, "=successful", 'Master Sheet'!D:D, "&gt;=10000", 'Master Sheet'!D:D, "&lt;15000")</f>
        <v>169</v>
      </c>
      <c r="C5">
        <f>COUNTIFS('Master Sheet'!F:F, "=failed", 'Master Sheet'!D:D, "&gt;=10000", 'Master Sheet'!D:D, "&lt;15000")</f>
        <v>144</v>
      </c>
      <c r="D5">
        <f>COUNTIFS('Master Sheet'!F:F, "=canceled", 'Master Sheet'!D:D, "&gt;=10000", 'Master Sheet'!D:D, "&lt;15000")</f>
        <v>39</v>
      </c>
      <c r="E5">
        <f t="shared" si="0"/>
        <v>352</v>
      </c>
      <c r="F5" s="21">
        <f t="shared" si="1"/>
        <v>48.011363636363633</v>
      </c>
      <c r="G5" s="21">
        <f t="shared" si="2"/>
        <v>40.909090909090914</v>
      </c>
      <c r="H5" s="21">
        <f t="shared" si="3"/>
        <v>11.079545454545455</v>
      </c>
    </row>
    <row r="6" spans="1:8" ht="15.6" x14ac:dyDescent="0.3">
      <c r="A6" s="20" t="s">
        <v>8325</v>
      </c>
      <c r="B6">
        <f>COUNTIFS('Master Sheet'!F:F, "=successful", 'Master Sheet'!D:D, "&gt;=15000", 'Master Sheet'!D:D, "&lt;20000")</f>
        <v>95</v>
      </c>
      <c r="C6">
        <f>COUNTIFS('Master Sheet'!F:F, "=failed", 'Master Sheet'!D:D, "&gt;=15000", 'Master Sheet'!D:D, "&lt;20000")</f>
        <v>90</v>
      </c>
      <c r="D6">
        <f>COUNTIFS('Master Sheet'!F:F, "=canceled", 'Master Sheet'!D:D, "&gt;=15000", 'Master Sheet'!D:D, "&lt;20000")</f>
        <v>17</v>
      </c>
      <c r="E6">
        <f t="shared" si="0"/>
        <v>202</v>
      </c>
      <c r="F6" s="21">
        <f t="shared" si="1"/>
        <v>47.029702970297024</v>
      </c>
      <c r="G6" s="21">
        <f t="shared" si="2"/>
        <v>44.554455445544555</v>
      </c>
      <c r="H6" s="21">
        <f t="shared" si="3"/>
        <v>8.4158415841584162</v>
      </c>
    </row>
    <row r="7" spans="1:8" ht="15.6" x14ac:dyDescent="0.3">
      <c r="A7" s="20" t="s">
        <v>8326</v>
      </c>
      <c r="B7">
        <f>COUNTIFS('Master Sheet'!F:F, "=successful", 'Master Sheet'!D:D, "&gt;=20000", 'Master Sheet'!D:D, "&lt;25000")</f>
        <v>62</v>
      </c>
      <c r="C7">
        <f>COUNTIFS('Master Sheet'!F:F, "=failed", 'Master Sheet'!D:D, "&gt;=20000", 'Master Sheet'!D:D, "&lt;25000")</f>
        <v>72</v>
      </c>
      <c r="D7">
        <f>COUNTIFS('Master Sheet'!F:F, "=canceled", 'Master Sheet'!D:D, "&gt;=20000", 'Master Sheet'!D:D, "&lt;25000")</f>
        <v>14</v>
      </c>
      <c r="E7">
        <f t="shared" si="0"/>
        <v>148</v>
      </c>
      <c r="F7" s="21">
        <f t="shared" si="1"/>
        <v>41.891891891891895</v>
      </c>
      <c r="G7" s="21">
        <f t="shared" si="2"/>
        <v>48.648648648648653</v>
      </c>
      <c r="H7" s="21">
        <f t="shared" si="3"/>
        <v>9.4594594594594597</v>
      </c>
    </row>
    <row r="8" spans="1:8" ht="15.6" x14ac:dyDescent="0.3">
      <c r="A8" s="20" t="s">
        <v>8327</v>
      </c>
      <c r="B8">
        <f>COUNTIFS('Master Sheet'!F:F, "=successful", 'Master Sheet'!D:D, "&gt;=25000", 'Master Sheet'!D:D, "&lt;30000")</f>
        <v>55</v>
      </c>
      <c r="C8">
        <f>COUNTIFS('Master Sheet'!F:F, "=failed", 'Master Sheet'!D:D, "&gt;=25000", 'Master Sheet'!D:D, "&lt;30000")</f>
        <v>64</v>
      </c>
      <c r="D8">
        <f>COUNTIFS('Master Sheet'!F:F, "=canceled", 'Master Sheet'!D:D, "&gt;=25000", 'Master Sheet'!D:D, "&lt;30000")</f>
        <v>18</v>
      </c>
      <c r="E8">
        <f t="shared" si="0"/>
        <v>137</v>
      </c>
      <c r="F8" s="21">
        <f t="shared" si="1"/>
        <v>40.145985401459853</v>
      </c>
      <c r="G8" s="21">
        <f t="shared" si="2"/>
        <v>46.715328467153284</v>
      </c>
      <c r="H8" s="21">
        <f t="shared" si="3"/>
        <v>13.138686131386862</v>
      </c>
    </row>
    <row r="9" spans="1:8" ht="15.6" x14ac:dyDescent="0.3">
      <c r="A9" s="20" t="s">
        <v>8328</v>
      </c>
      <c r="B9">
        <f>COUNTIFS('Master Sheet'!F:F, "=successful", 'Master Sheet'!D:D, "&gt;=30000", 'Master Sheet'!D:D, "&lt;35000")</f>
        <v>32</v>
      </c>
      <c r="C9">
        <f>COUNTIFS('Master Sheet'!F:F, "=failed", 'Master Sheet'!D:D, "&gt;=30000", 'Master Sheet'!D:D, "&lt;35000")</f>
        <v>37</v>
      </c>
      <c r="D9">
        <f>COUNTIFS('Master Sheet'!F:F, "=canceled", 'Master Sheet'!D:D, "&gt;=30000", 'Master Sheet'!D:D, "&lt;35000")</f>
        <v>13</v>
      </c>
      <c r="E9">
        <f t="shared" si="0"/>
        <v>82</v>
      </c>
      <c r="F9" s="21">
        <f t="shared" si="1"/>
        <v>39.024390243902438</v>
      </c>
      <c r="G9" s="21">
        <f t="shared" si="2"/>
        <v>45.121951219512198</v>
      </c>
      <c r="H9" s="21">
        <f t="shared" si="3"/>
        <v>15.853658536585366</v>
      </c>
    </row>
    <row r="10" spans="1:8" ht="15.6" x14ac:dyDescent="0.3">
      <c r="A10" s="20" t="s">
        <v>8329</v>
      </c>
      <c r="B10">
        <f>COUNTIFS('Master Sheet'!F:F, "=successful", 'Master Sheet'!D:D, "&gt;=35000", 'Master Sheet'!D:D, "&lt;40000")</f>
        <v>26</v>
      </c>
      <c r="C10">
        <f>COUNTIFS('Master Sheet'!F:F, "=failed", 'Master Sheet'!D:D, "&gt;=35000", 'Master Sheet'!D:D, "&lt;40000")</f>
        <v>22</v>
      </c>
      <c r="D10">
        <f>COUNTIFS('Master Sheet'!F:F, "=canceled", 'Master Sheet'!D:D, "&gt;=35000", 'Master Sheet'!D:D, "&lt;40000")</f>
        <v>7</v>
      </c>
      <c r="E10">
        <f t="shared" si="0"/>
        <v>55</v>
      </c>
      <c r="F10" s="21">
        <f t="shared" si="1"/>
        <v>47.272727272727273</v>
      </c>
      <c r="G10" s="21">
        <f t="shared" si="2"/>
        <v>40</v>
      </c>
      <c r="H10" s="21">
        <f t="shared" si="3"/>
        <v>12.727272727272727</v>
      </c>
    </row>
    <row r="11" spans="1:8" ht="15.6" x14ac:dyDescent="0.3">
      <c r="A11" s="20" t="s">
        <v>8330</v>
      </c>
      <c r="B11">
        <f>COUNTIFS('Master Sheet'!F:F, "=successful", 'Master Sheet'!D:D, "&gt;=40000", 'Master Sheet'!D:D, "&lt;45000")</f>
        <v>22</v>
      </c>
      <c r="C11">
        <f>COUNTIFS('Master Sheet'!F:F, "=failed", 'Master Sheet'!D:D, "&gt;=40000", 'Master Sheet'!D:D, "&lt;45000")</f>
        <v>16</v>
      </c>
      <c r="D11">
        <f>COUNTIFS('Master Sheet'!F:F, "=canceled", 'Master Sheet'!D:D, "&gt;=40000", 'Master Sheet'!D:D, "&lt;45000")</f>
        <v>6</v>
      </c>
      <c r="E11">
        <f t="shared" si="0"/>
        <v>44</v>
      </c>
      <c r="F11" s="21">
        <f t="shared" si="1"/>
        <v>50</v>
      </c>
      <c r="G11" s="21">
        <f t="shared" si="2"/>
        <v>36.363636363636367</v>
      </c>
      <c r="H11" s="21">
        <f t="shared" si="3"/>
        <v>13.636363636363635</v>
      </c>
    </row>
    <row r="12" spans="1:8" ht="15.6" x14ac:dyDescent="0.3">
      <c r="A12" s="20" t="s">
        <v>8331</v>
      </c>
      <c r="B12">
        <f>COUNTIFS('Master Sheet'!F:F, "=successful", 'Master Sheet'!D:D, "&gt;=45000", 'Master Sheet'!D:D, "&lt;50000")</f>
        <v>6</v>
      </c>
      <c r="C12">
        <f>COUNTIFS('Master Sheet'!F:F, "=failed", 'Master Sheet'!D:D, "&gt;=45000", 'Master Sheet'!D:D, "&lt;50000")</f>
        <v>11</v>
      </c>
      <c r="D12">
        <f>COUNTIFS('Master Sheet'!F:F, "=canceled", 'Master Sheet'!D:D, "&gt;=45000", 'Master Sheet'!D:D, "&lt;50000")</f>
        <v>4</v>
      </c>
      <c r="E12">
        <f t="shared" si="0"/>
        <v>21</v>
      </c>
      <c r="F12" s="21">
        <f t="shared" si="1"/>
        <v>28.571428571428569</v>
      </c>
      <c r="G12" s="21">
        <f t="shared" si="2"/>
        <v>52.380952380952387</v>
      </c>
      <c r="H12" s="21">
        <f t="shared" si="3"/>
        <v>19.047619047619047</v>
      </c>
    </row>
    <row r="13" spans="1:8" ht="15.6" x14ac:dyDescent="0.3">
      <c r="A13" s="20" t="s">
        <v>8332</v>
      </c>
      <c r="B13">
        <f>COUNTIFS('Master Sheet'!F:F, "=successful", 'Master Sheet'!D:D, "&gt;=50000")</f>
        <v>88</v>
      </c>
      <c r="C13">
        <f>COUNTIFS('Master Sheet'!F:F, "=failed", 'Master Sheet'!D:D, "&gt;=50000")</f>
        <v>258</v>
      </c>
      <c r="D13">
        <f>COUNTIFS('Master Sheet'!F:F, "=canceled", 'Master Sheet'!D:D, "&gt;=50000")</f>
        <v>99</v>
      </c>
      <c r="E13">
        <f t="shared" si="0"/>
        <v>445</v>
      </c>
      <c r="F13" s="21">
        <f t="shared" si="1"/>
        <v>19.775280898876403</v>
      </c>
      <c r="G13" s="21">
        <f t="shared" si="2"/>
        <v>57.977528089887642</v>
      </c>
      <c r="H13" s="21">
        <f t="shared" si="3"/>
        <v>22.247191011235955</v>
      </c>
    </row>
    <row r="22" spans="1:3" ht="14.4" x14ac:dyDescent="0.3">
      <c r="A22" s="7"/>
      <c r="B22" s="8"/>
      <c r="C22" s="9"/>
    </row>
    <row r="23" spans="1:3" ht="14.4" x14ac:dyDescent="0.3">
      <c r="A23" s="10"/>
      <c r="B23" s="11"/>
      <c r="C23" s="12"/>
    </row>
    <row r="24" spans="1:3" ht="14.4" x14ac:dyDescent="0.3">
      <c r="A24" s="10"/>
      <c r="B24" s="11"/>
      <c r="C24" s="12"/>
    </row>
    <row r="25" spans="1:3" ht="14.4" x14ac:dyDescent="0.3">
      <c r="A25" s="10"/>
      <c r="B25" s="11"/>
      <c r="C25" s="12"/>
    </row>
    <row r="26" spans="1:3" ht="14.4" x14ac:dyDescent="0.3">
      <c r="A26" s="10"/>
      <c r="B26" s="11"/>
      <c r="C26" s="12"/>
    </row>
    <row r="27" spans="1:3" ht="14.4" x14ac:dyDescent="0.3">
      <c r="A27" s="10"/>
      <c r="B27" s="11"/>
      <c r="C27" s="12"/>
    </row>
    <row r="28" spans="1:3" ht="14.4" x14ac:dyDescent="0.3">
      <c r="A28" s="10"/>
      <c r="B28" s="11"/>
      <c r="C28" s="12"/>
    </row>
    <row r="29" spans="1:3" ht="14.4" x14ac:dyDescent="0.3">
      <c r="A29" s="10"/>
      <c r="B29" s="11"/>
      <c r="C29" s="12"/>
    </row>
    <row r="30" spans="1:3" ht="14.4" x14ac:dyDescent="0.3">
      <c r="A30" s="10"/>
      <c r="B30" s="11"/>
      <c r="C30" s="12"/>
    </row>
    <row r="31" spans="1:3" ht="14.4" x14ac:dyDescent="0.3">
      <c r="A31" s="10"/>
      <c r="B31" s="11"/>
      <c r="C31" s="12"/>
    </row>
    <row r="32" spans="1:3" ht="14.4" x14ac:dyDescent="0.3">
      <c r="A32" s="10"/>
      <c r="B32" s="11"/>
      <c r="C32" s="12"/>
    </row>
    <row r="33" spans="1:3" ht="14.4" x14ac:dyDescent="0.3">
      <c r="A33" s="10"/>
      <c r="B33" s="11"/>
      <c r="C33" s="12"/>
    </row>
    <row r="34" spans="1:3" ht="14.4" x14ac:dyDescent="0.3">
      <c r="A34" s="10"/>
      <c r="B34" s="11"/>
      <c r="C34" s="12"/>
    </row>
    <row r="35" spans="1:3" ht="14.4" x14ac:dyDescent="0.3">
      <c r="A35" s="10"/>
      <c r="B35" s="11"/>
      <c r="C35" s="12"/>
    </row>
    <row r="36" spans="1:3" ht="14.4" x14ac:dyDescent="0.3">
      <c r="A36" s="10"/>
      <c r="B36" s="11"/>
      <c r="C36" s="12"/>
    </row>
    <row r="37" spans="1:3" ht="14.4" x14ac:dyDescent="0.3">
      <c r="A37" s="10"/>
      <c r="B37" s="11"/>
      <c r="C37" s="12"/>
    </row>
    <row r="38" spans="1:3" ht="14.4" x14ac:dyDescent="0.3">
      <c r="A38" s="10"/>
      <c r="B38" s="11"/>
      <c r="C38" s="12"/>
    </row>
    <row r="39" spans="1:3" ht="14.4" x14ac:dyDescent="0.3">
      <c r="A39" s="13"/>
      <c r="B39" s="14"/>
      <c r="C39" s="15"/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3B98D-F169-453E-BF49-D9086B5FA82C}">
  <dimension ref="A2:F19"/>
  <sheetViews>
    <sheetView tabSelected="1" workbookViewId="0">
      <selection activeCell="I22" sqref="I22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4.109375" bestFit="1" customWidth="1"/>
    <col min="8" max="8" width="10.77734375" bestFit="1" customWidth="1"/>
    <col min="9" max="9" width="9.33203125" bestFit="1" customWidth="1"/>
    <col min="10" max="10" width="6.6640625" bestFit="1" customWidth="1"/>
    <col min="11" max="11" width="9.33203125" bestFit="1" customWidth="1"/>
    <col min="12" max="12" width="9.6640625" bestFit="1" customWidth="1"/>
    <col min="13" max="13" width="7" bestFit="1" customWidth="1"/>
    <col min="14" max="14" width="9.33203125" bestFit="1" customWidth="1"/>
    <col min="15" max="15" width="6.6640625" bestFit="1" customWidth="1"/>
    <col min="16" max="16" width="9.33203125" bestFit="1" customWidth="1"/>
    <col min="17" max="17" width="9.6640625" bestFit="1" customWidth="1"/>
    <col min="18" max="18" width="7" bestFit="1" customWidth="1"/>
    <col min="19" max="19" width="9.33203125" bestFit="1" customWidth="1"/>
    <col min="20" max="20" width="9.6640625" bestFit="1" customWidth="1"/>
    <col min="21" max="21" width="10.77734375" bestFit="1" customWidth="1"/>
  </cols>
  <sheetData>
    <row r="2" spans="1:6" x14ac:dyDescent="0.3">
      <c r="A2" s="16" t="s">
        <v>8223</v>
      </c>
      <c r="B2" t="s">
        <v>8312</v>
      </c>
    </row>
    <row r="3" spans="1:6" x14ac:dyDescent="0.3">
      <c r="A3" s="16" t="s">
        <v>8396</v>
      </c>
      <c r="B3" t="s">
        <v>8390</v>
      </c>
    </row>
    <row r="5" spans="1:6" x14ac:dyDescent="0.3">
      <c r="A5" s="16" t="s">
        <v>8404</v>
      </c>
      <c r="B5" s="16" t="s">
        <v>8311</v>
      </c>
    </row>
    <row r="6" spans="1:6" x14ac:dyDescent="0.3">
      <c r="A6" s="16" t="s">
        <v>8308</v>
      </c>
      <c r="B6" t="s">
        <v>8220</v>
      </c>
      <c r="C6" t="s">
        <v>8221</v>
      </c>
      <c r="D6" t="s">
        <v>8222</v>
      </c>
      <c r="E6" t="s">
        <v>8219</v>
      </c>
      <c r="F6" t="s">
        <v>8310</v>
      </c>
    </row>
    <row r="7" spans="1:6" x14ac:dyDescent="0.3">
      <c r="A7" s="19" t="s">
        <v>8401</v>
      </c>
      <c r="B7" s="18">
        <v>34</v>
      </c>
      <c r="C7" s="18">
        <v>149</v>
      </c>
      <c r="D7" s="18">
        <v>1</v>
      </c>
      <c r="E7" s="18">
        <v>182</v>
      </c>
      <c r="F7" s="18">
        <v>366</v>
      </c>
    </row>
    <row r="8" spans="1:6" x14ac:dyDescent="0.3">
      <c r="A8" s="19" t="s">
        <v>8394</v>
      </c>
      <c r="B8" s="18">
        <v>27</v>
      </c>
      <c r="C8" s="18">
        <v>106</v>
      </c>
      <c r="D8" s="18">
        <v>11</v>
      </c>
      <c r="E8" s="18">
        <v>208</v>
      </c>
      <c r="F8" s="18">
        <v>352</v>
      </c>
    </row>
    <row r="9" spans="1:6" x14ac:dyDescent="0.3">
      <c r="A9" s="19" t="s">
        <v>8395</v>
      </c>
      <c r="B9" s="18">
        <v>28</v>
      </c>
      <c r="C9" s="18">
        <v>108</v>
      </c>
      <c r="D9" s="18">
        <v>30</v>
      </c>
      <c r="E9" s="18">
        <v>180</v>
      </c>
      <c r="F9" s="18">
        <v>346</v>
      </c>
    </row>
    <row r="10" spans="1:6" x14ac:dyDescent="0.3">
      <c r="A10" s="19" t="s">
        <v>8402</v>
      </c>
      <c r="B10" s="18">
        <v>27</v>
      </c>
      <c r="C10" s="18">
        <v>102</v>
      </c>
      <c r="D10" s="18"/>
      <c r="E10" s="18">
        <v>192</v>
      </c>
      <c r="F10" s="18">
        <v>321</v>
      </c>
    </row>
    <row r="11" spans="1:6" x14ac:dyDescent="0.3">
      <c r="A11" s="19" t="s">
        <v>8397</v>
      </c>
      <c r="B11" s="18">
        <v>26</v>
      </c>
      <c r="C11" s="18">
        <v>126</v>
      </c>
      <c r="D11" s="18"/>
      <c r="E11" s="18">
        <v>234</v>
      </c>
      <c r="F11" s="18">
        <v>386</v>
      </c>
    </row>
    <row r="12" spans="1:6" x14ac:dyDescent="0.3">
      <c r="A12" s="19" t="s">
        <v>8403</v>
      </c>
      <c r="B12" s="18">
        <v>26</v>
      </c>
      <c r="C12" s="18">
        <v>147</v>
      </c>
      <c r="D12" s="18"/>
      <c r="E12" s="18">
        <v>211</v>
      </c>
      <c r="F12" s="18">
        <v>384</v>
      </c>
    </row>
    <row r="13" spans="1:6" x14ac:dyDescent="0.3">
      <c r="A13" s="19" t="s">
        <v>8392</v>
      </c>
      <c r="B13" s="18">
        <v>42</v>
      </c>
      <c r="C13" s="18">
        <v>150</v>
      </c>
      <c r="D13" s="18"/>
      <c r="E13" s="18">
        <v>193</v>
      </c>
      <c r="F13" s="18">
        <v>385</v>
      </c>
    </row>
    <row r="14" spans="1:6" x14ac:dyDescent="0.3">
      <c r="A14" s="19" t="s">
        <v>8391</v>
      </c>
      <c r="B14" s="18">
        <v>33</v>
      </c>
      <c r="C14" s="18">
        <v>134</v>
      </c>
      <c r="D14" s="18"/>
      <c r="E14" s="18">
        <v>166</v>
      </c>
      <c r="F14" s="18">
        <v>333</v>
      </c>
    </row>
    <row r="15" spans="1:6" x14ac:dyDescent="0.3">
      <c r="A15" s="19" t="s">
        <v>8398</v>
      </c>
      <c r="B15" s="18">
        <v>23</v>
      </c>
      <c r="C15" s="18">
        <v>127</v>
      </c>
      <c r="D15" s="18"/>
      <c r="E15" s="18">
        <v>148</v>
      </c>
      <c r="F15" s="18">
        <v>298</v>
      </c>
    </row>
    <row r="16" spans="1:6" x14ac:dyDescent="0.3">
      <c r="A16" s="19" t="s">
        <v>8399</v>
      </c>
      <c r="B16" s="18">
        <v>20</v>
      </c>
      <c r="C16" s="18">
        <v>149</v>
      </c>
      <c r="D16" s="18"/>
      <c r="E16" s="18">
        <v>183</v>
      </c>
      <c r="F16" s="18">
        <v>352</v>
      </c>
    </row>
    <row r="17" spans="1:6" x14ac:dyDescent="0.3">
      <c r="A17" s="19" t="s">
        <v>8400</v>
      </c>
      <c r="B17" s="18">
        <v>37</v>
      </c>
      <c r="C17" s="18">
        <v>114</v>
      </c>
      <c r="D17" s="18"/>
      <c r="E17" s="18">
        <v>182</v>
      </c>
      <c r="F17" s="18">
        <v>333</v>
      </c>
    </row>
    <row r="18" spans="1:6" x14ac:dyDescent="0.3">
      <c r="A18" s="19" t="s">
        <v>8393</v>
      </c>
      <c r="B18" s="18">
        <v>21</v>
      </c>
      <c r="C18" s="18">
        <v>118</v>
      </c>
      <c r="D18" s="18"/>
      <c r="E18" s="18">
        <v>113</v>
      </c>
      <c r="F18" s="18">
        <v>252</v>
      </c>
    </row>
    <row r="19" spans="1:6" x14ac:dyDescent="0.3">
      <c r="A19" s="19" t="s">
        <v>8310</v>
      </c>
      <c r="B19" s="18">
        <v>344</v>
      </c>
      <c r="C19" s="18">
        <v>1530</v>
      </c>
      <c r="D19" s="18">
        <v>42</v>
      </c>
      <c r="E19" s="18">
        <v>2192</v>
      </c>
      <c r="F19" s="18">
        <v>4108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Sheet4</vt:lpstr>
      <vt:lpstr>Sheet3</vt:lpstr>
      <vt:lpstr>Sheet9</vt:lpstr>
      <vt:lpstr>Master Sheet</vt:lpstr>
      <vt:lpstr>Pivot Table Category</vt:lpstr>
      <vt:lpstr>Pivot Table Sub-Category</vt:lpstr>
      <vt:lpstr>Pivot Table</vt:lpstr>
      <vt:lpstr>Pivot charts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princ</cp:lastModifiedBy>
  <dcterms:created xsi:type="dcterms:W3CDTF">2017-04-20T15:17:24Z</dcterms:created>
  <dcterms:modified xsi:type="dcterms:W3CDTF">2019-12-07T00:08:38Z</dcterms:modified>
</cp:coreProperties>
</file>