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0" windowWidth="24100" windowHeight="11100"/>
  </bookViews>
  <sheets>
    <sheet name="Sheet1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D5" i="4"/>
  <c r="F5" i="4"/>
  <c r="F4" i="4"/>
  <c r="I44" i="4"/>
  <c r="I43" i="4"/>
  <c r="I42" i="4"/>
  <c r="I41" i="4"/>
  <c r="D36" i="4"/>
  <c r="D35" i="4"/>
  <c r="D34" i="4"/>
  <c r="D33" i="4"/>
  <c r="D32" i="4"/>
  <c r="D23" i="4"/>
  <c r="D24" i="4"/>
  <c r="D25" i="4"/>
  <c r="D26" i="4"/>
  <c r="D22" i="4"/>
  <c r="C15" i="4"/>
  <c r="D15" i="4"/>
  <c r="E15" i="4"/>
  <c r="F15" i="4"/>
  <c r="G15" i="4"/>
  <c r="H15" i="4"/>
  <c r="I15" i="4"/>
  <c r="J15" i="4"/>
  <c r="K15" i="4"/>
  <c r="L15" i="4"/>
  <c r="M15" i="4"/>
  <c r="B15" i="4"/>
  <c r="N15" i="4"/>
  <c r="N12" i="4"/>
  <c r="N13" i="4"/>
  <c r="N14" i="4"/>
  <c r="N16" i="4"/>
  <c r="N11" i="4"/>
</calcChain>
</file>

<file path=xl/comments1.xml><?xml version="1.0" encoding="utf-8"?>
<comments xmlns="http://schemas.openxmlformats.org/spreadsheetml/2006/main">
  <authors>
    <author>LEI YAN</author>
  </authors>
  <commentList>
    <comment ref="B15" authorId="0">
      <text>
        <r>
          <rPr>
            <b/>
            <sz val="9"/>
            <color indexed="81"/>
            <rFont val="宋体"/>
            <charset val="134"/>
          </rPr>
          <t>LEI YAN:</t>
        </r>
        <r>
          <rPr>
            <sz val="9"/>
            <color indexed="81"/>
            <rFont val="宋体"/>
            <charset val="134"/>
          </rPr>
          <t xml:space="preserve">
查看公式
</t>
        </r>
      </text>
    </comment>
    <comment ref="N15" authorId="0">
      <text>
        <r>
          <rPr>
            <b/>
            <sz val="9"/>
            <color indexed="81"/>
            <rFont val="宋体"/>
            <charset val="134"/>
          </rPr>
          <t>LEI YAN:</t>
        </r>
        <r>
          <rPr>
            <sz val="9"/>
            <color indexed="81"/>
            <rFont val="宋体"/>
            <charset val="134"/>
          </rPr>
          <t xml:space="preserve">
查看公式
</t>
        </r>
      </text>
    </comment>
  </commentList>
</comments>
</file>

<file path=xl/sharedStrings.xml><?xml version="1.0" encoding="utf-8"?>
<sst xmlns="http://schemas.openxmlformats.org/spreadsheetml/2006/main" count="86" uniqueCount="60">
  <si>
    <t>活动号码</t>
  </si>
  <si>
    <t>订单号码</t>
  </si>
  <si>
    <t>活动名称</t>
  </si>
  <si>
    <t>活动时间</t>
  </si>
  <si>
    <t>订票数</t>
  </si>
  <si>
    <t>总折扣金额</t>
  </si>
  <si>
    <t>总收入金额</t>
  </si>
  <si>
    <t>NUMBER</t>
  </si>
  <si>
    <t>TEXT</t>
  </si>
  <si>
    <t>王蛋蛋</t>
  </si>
  <si>
    <t>林聚聚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</si>
  <si>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</si>
  <si>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</si>
  <si>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</si>
  <si>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</si>
  <si>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</si>
  <si>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</si>
  <si>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</si>
  <si>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</si>
  <si>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</si>
  <si>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</si>
  <si>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</si>
  <si>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</si>
  <si>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年总计</t>
  </si>
  <si>
    <t>平均票价</t>
  </si>
  <si>
    <t>折扣总金额</t>
  </si>
  <si>
    <t>折扣后总收入</t>
  </si>
  <si>
    <t>订单总数</t>
  </si>
  <si>
    <t>活动总数</t>
  </si>
  <si>
    <t>售票总数</t>
  </si>
  <si>
    <t>报表B: 每月交易统计</t>
  </si>
  <si>
    <t>实际数额</t>
  </si>
  <si>
    <t>预算数额</t>
  </si>
  <si>
    <t>差别</t>
  </si>
  <si>
    <t>November （当前月）</t>
  </si>
  <si>
    <t>报表D:年绩效报表</t>
  </si>
  <si>
    <t>2014 （当前年）</t>
  </si>
  <si>
    <t>报表A: 每月交易目录
该报表只显示当前月的订单信息（不包括活动明细），为保证报表的运行速度，每月底人工备份，只保留历史2个月的纪录</t>
  </si>
  <si>
    <t>订单金额</t>
  </si>
  <si>
    <t>报表E: 每月交易目录
该报表只显示当前月的订单明细，其中包括订单号和活动号／名称／单价（不包括折扣信息），为保证报表的运行速度，每月底人工备份，只保留历史2个月的纪录</t>
  </si>
  <si>
    <t>订购者姓名</t>
  </si>
  <si>
    <t>活动地址</t>
  </si>
  <si>
    <t>票价</t>
  </si>
  <si>
    <t>活动预期收入总计</t>
  </si>
  <si>
    <t>HD000001</t>
  </si>
  <si>
    <t>HD000002</t>
  </si>
  <si>
    <t>HD000003</t>
  </si>
  <si>
    <t>锦鲤</t>
  </si>
  <si>
    <t>王丹丹</t>
  </si>
  <si>
    <t>星夜</t>
  </si>
  <si>
    <t>双楠可咖啡 置信路43号xxxxx</t>
  </si>
  <si>
    <t>欢乐颂Calio 建设路100号xxxxx</t>
  </si>
  <si>
    <t>2014年10月15日 19:00-21:00</t>
  </si>
  <si>
    <t>2014年10月22日 19:00-21:00</t>
  </si>
  <si>
    <t>龙姗姗</t>
  </si>
  <si>
    <t>雨夜巴黎</t>
  </si>
  <si>
    <t>董当当</t>
  </si>
  <si>
    <t>2014年10月29日 19:00-21:00</t>
  </si>
  <si>
    <t>注：一个活动号会对应多个订单号，一个订单号也可对应多个活动号</t>
  </si>
  <si>
    <t>报表C:月绩效报表 (预算数额属于人工输入，报表不自动生成该数据）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</si>
</sst>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¥-804]* #,##0.00_);_([$¥-804]* \(#,##0.00\);_([$¥-804]* &quot;-&quot;??_);_(@_)"/>
    <numFmt numFmtId="165" formatCode="_(* #,##0_);_(* \(#,##0\);_(* &quot;-&quot;??_);_(@_)"/>
  </numFmts>
  <fonts count="26" x14ac:knownFonts="1">
    <font>
      <sz val="12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2"/>
      <color theme="0"/>
      <name val="宋体"/>
      <charset val="134"/>
    </font>
    <font>
      <i/>
      <sz val="12"/>
      <color theme="1" tint="0.3499862666707357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2"/>
      <color rgb="FFFF0000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6" borderId="4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16" borderId="1" applyNumberFormat="0" applyAlignment="0" applyProtection="0">
      <alignment vertical="center"/>
    </xf>
    <xf numFmtId="0" fontId="9" fillId="19" borderId="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3" borderId="9" applyNumberFormat="0" applyFont="0" applyAlignment="0" applyProtection="0">
      <alignment vertical="center"/>
    </xf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4" borderId="0" xfId="0" applyFill="1">
      <alignment vertical="center"/>
    </xf>
    <xf numFmtId="0" fontId="19" fillId="24" borderId="0" xfId="0" applyFont="1" applyFill="1">
      <alignment vertical="center"/>
    </xf>
    <xf numFmtId="0" fontId="20" fillId="25" borderId="0" xfId="0" applyFont="1" applyFill="1">
      <alignment vertical="center"/>
    </xf>
    <xf numFmtId="0" fontId="19" fillId="24" borderId="0" xfId="0" applyFont="1" applyFill="1" applyAlignment="1">
      <alignment horizontal="center" vertical="center"/>
    </xf>
    <xf numFmtId="44" fontId="0" fillId="0" borderId="0" xfId="43" applyFont="1" applyAlignment="1">
      <alignment vertical="center"/>
    </xf>
    <xf numFmtId="164" fontId="0" fillId="0" borderId="0" xfId="43" applyNumberFormat="1" applyFont="1" applyAlignment="1">
      <alignment vertical="center"/>
    </xf>
    <xf numFmtId="164" fontId="19" fillId="26" borderId="0" xfId="43" applyNumberFormat="1" applyFont="1" applyFill="1" applyAlignment="1">
      <alignment vertical="center"/>
    </xf>
    <xf numFmtId="164" fontId="0" fillId="0" borderId="0" xfId="42" applyNumberFormat="1" applyFont="1" applyAlignment="1">
      <alignment vertical="center"/>
    </xf>
    <xf numFmtId="165" fontId="19" fillId="26" borderId="0" xfId="42" applyNumberFormat="1" applyFont="1" applyFill="1" applyAlignment="1">
      <alignment vertical="center"/>
    </xf>
    <xf numFmtId="0" fontId="23" fillId="0" borderId="0" xfId="0" applyFont="1" applyFill="1">
      <alignment vertical="center"/>
    </xf>
    <xf numFmtId="0" fontId="19" fillId="24" borderId="0" xfId="0" applyFont="1" applyFill="1" applyAlignment="1">
      <alignment horizontal="center" vertical="center"/>
    </xf>
    <xf numFmtId="0" fontId="23" fillId="24" borderId="0" xfId="0" applyFont="1" applyFill="1">
      <alignment vertical="center"/>
    </xf>
    <xf numFmtId="0" fontId="23" fillId="0" borderId="0" xfId="0" applyFont="1" applyAlignment="1">
      <alignment horizontal="left" vertical="top" wrapText="1"/>
    </xf>
    <xf numFmtId="0" fontId="19" fillId="24" borderId="0" xfId="0" applyFont="1" applyFill="1" applyAlignment="1">
      <alignment horizontal="center" vertical="center"/>
    </xf>
    <xf numFmtId="0" fontId="23" fillId="0" borderId="0" xfId="0" applyFont="1">
      <alignment vertical="center"/>
    </xf>
    <xf numFmtId="0" fontId="0" fillId="27" borderId="0" xfId="0" applyFill="1">
      <alignment vertical="center"/>
    </xf>
    <xf numFmtId="164" fontId="0" fillId="27" borderId="0" xfId="43" applyNumberFormat="1" applyFont="1" applyFill="1" applyAlignment="1">
      <alignment vertical="center"/>
    </xf>
  </cellXfs>
  <cellStyles count="90">
    <cellStyle name="20% - Accent1" xfId="4" builtinId="30" customBuiltin="1"/>
    <cellStyle name="20% - Accent2" xfId="2" builtinId="34" customBuiltin="1"/>
    <cellStyle name="20% - Accent3" xfId="6" builtinId="38" customBuiltin="1"/>
    <cellStyle name="20% - Accent4" xfId="7" builtinId="42" customBuiltin="1"/>
    <cellStyle name="20% - Accent5" xfId="9" builtinId="46" customBuiltin="1"/>
    <cellStyle name="20% - Accent6" xfId="12" builtinId="50" customBuiltin="1"/>
    <cellStyle name="40% - Accent1" xfId="13" builtinId="31" customBuiltin="1"/>
    <cellStyle name="40% - Accent2" xfId="14" builtinId="35" customBuiltin="1"/>
    <cellStyle name="40% - Accent3" xfId="16" builtinId="39" customBuiltin="1"/>
    <cellStyle name="40% - Accent4" xfId="17" builtinId="43" customBuiltin="1"/>
    <cellStyle name="40% - Accent5" xfId="18" builtinId="47" customBuiltin="1"/>
    <cellStyle name="40% - Accent6" xfId="19" builtinId="51" customBuiltin="1"/>
    <cellStyle name="60% - Accent1" xfId="21" builtinId="32" customBuiltin="1"/>
    <cellStyle name="60% - Accent2" xfId="24" builtinId="36" customBuiltin="1"/>
    <cellStyle name="60% - Accent3" xfId="25" builtinId="40" customBuiltin="1"/>
    <cellStyle name="60% - Accent4" xfId="27" builtinId="44" customBuiltin="1"/>
    <cellStyle name="60% - Accent5" xfId="28" builtinId="48" customBuiltin="1"/>
    <cellStyle name="60% - Accent6" xfId="29" builtinId="52" customBuiltin="1"/>
    <cellStyle name="Accent1" xfId="8" builtinId="29" customBuiltin="1"/>
    <cellStyle name="Accent2" xfId="10" builtinId="33" customBuiltin="1"/>
    <cellStyle name="Accent3" xfId="37" builtinId="37" customBuiltin="1"/>
    <cellStyle name="Accent4" xfId="1" builtinId="41" customBuiltin="1"/>
    <cellStyle name="Accent5" xfId="38" builtinId="45" customBuiltin="1"/>
    <cellStyle name="Accent6" xfId="39" builtinId="49" customBuiltin="1"/>
    <cellStyle name="Bad" xfId="15" builtinId="27" customBuiltin="1"/>
    <cellStyle name="Calculation" xfId="34" builtinId="22" customBuiltin="1"/>
    <cellStyle name="Check Cell" xfId="35" builtinId="23" customBuiltin="1"/>
    <cellStyle name="Comma" xfId="42" builtinId="3"/>
    <cellStyle name="Currency" xfId="43" builtinId="4"/>
    <cellStyle name="Explanatory Text" xfId="36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Good" xfId="32" builtinId="26" customBuiltin="1"/>
    <cellStyle name="Heading 1" xfId="30" builtinId="16" customBuiltin="1"/>
    <cellStyle name="Heading 2" xfId="31" builtinId="17" customBuiltin="1"/>
    <cellStyle name="Heading 3" xfId="20" builtinId="18" customBuiltin="1"/>
    <cellStyle name="Heading 4" xfId="23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Input" xfId="5" builtinId="20" customBuiltin="1"/>
    <cellStyle name="Linked Cell" xfId="11" builtinId="24" customBuiltin="1"/>
    <cellStyle name="Neutral" xfId="40" builtinId="28" customBuiltin="1"/>
    <cellStyle name="Normal" xfId="0" builtinId="0"/>
    <cellStyle name="Note" xfId="41" builtinId="10" customBuiltin="1"/>
    <cellStyle name="Output" xfId="26" builtinId="21" customBuiltin="1"/>
    <cellStyle name="Title" xfId="3" builtinId="15" customBuiltin="1"/>
    <cellStyle name="Total" xfId="33" builtinId="25" customBuiltin="1"/>
    <cellStyle name="Warning Text" xfId="2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"/>
  <sheetViews>
    <sheetView tabSelected="1" topLeftCell="A31" workbookViewId="0">
      <selection activeCell="D32" sqref="D32"/>
    </sheetView>
  </sheetViews>
  <sheetFormatPr baseColWidth="10" defaultRowHeight="15" x14ac:dyDescent="0"/>
  <cols>
    <col min="1" max="1" width="15.1640625" bestFit="1" customWidth="1"/>
    <col min="2" max="3" width="14.1640625" bestFit="1" customWidth="1"/>
    <col min="4" max="4" width="24.1640625" bestFit="1" customWidth="1"/>
    <col min="5" max="5" width="29.1640625" bestFit="1" customWidth="1"/>
    <col min="6" max="6" width="27.1640625" bestFit="1" customWidth="1"/>
    <col min="7" max="8" width="13.1640625" bestFit="1" customWidth="1"/>
    <col min="9" max="9" width="17.1640625" bestFit="1" customWidth="1"/>
    <col min="10" max="13" width="13.1640625" bestFit="1" customWidth="1"/>
    <col min="14" max="14" width="14.1640625" bestFit="1" customWidth="1"/>
  </cols>
  <sheetData>
    <row r="1" spans="1:14" ht="33" customHeight="1">
      <c r="A1" s="13" t="s">
        <v>37</v>
      </c>
      <c r="B1" s="13"/>
      <c r="C1" s="13"/>
      <c r="D1" s="13"/>
      <c r="E1" s="13"/>
      <c r="F1" s="13"/>
      <c r="G1" s="13"/>
      <c r="H1" s="13"/>
      <c r="I1" s="13"/>
      <c r="J1" s="13"/>
    </row>
    <row r="2" spans="1:14">
      <c r="A2" s="2" t="s">
        <v>1</v>
      </c>
      <c r="B2" s="2" t="s">
        <v>40</v>
      </c>
      <c r="C2" s="2" t="s">
        <v>4</v>
      </c>
      <c r="D2" s="2" t="s">
        <v>38</v>
      </c>
      <c r="E2" s="2" t="s">
        <v>5</v>
      </c>
      <c r="F2" s="2" t="s">
        <v>6</v>
      </c>
    </row>
    <row r="3" spans="1:14">
      <c r="A3" s="3" t="s">
        <v>7</v>
      </c>
      <c r="B3" s="3" t="s">
        <v>8</v>
      </c>
      <c r="C3" s="3" t="s">
        <v>7</v>
      </c>
      <c r="D3" s="3" t="s">
        <v>7</v>
      </c>
      <c r="E3" s="3" t="s">
        <v>7</v>
      </c>
      <c r="F3" s="3" t="s">
        <v>7</v>
      </c>
    </row>
    <row r="4" spans="1:14">
      <c r="A4">
        <v>100001</v>
      </c>
      <c r="B4" t="s">
        <v>9</v>
      </c>
      <c r="C4">
        <v>2</v>
      </c>
      <c r="D4" s="6">
        <f>C4*198</f>
        <v>396</v>
      </c>
      <c r="E4" s="8">
        <v>0</v>
      </c>
      <c r="F4" s="8">
        <f>D4+E4</f>
        <v>396</v>
      </c>
    </row>
    <row r="5" spans="1:14">
      <c r="A5">
        <v>100002</v>
      </c>
      <c r="B5" t="s">
        <v>10</v>
      </c>
      <c r="C5">
        <v>3</v>
      </c>
      <c r="D5" s="6">
        <f>198*C5</f>
        <v>594</v>
      </c>
      <c r="E5" s="8">
        <v>-50</v>
      </c>
      <c r="F5" s="8">
        <f>D5+E5</f>
        <v>544</v>
      </c>
    </row>
    <row r="9" spans="1:14">
      <c r="A9" s="13" t="s">
        <v>30</v>
      </c>
      <c r="B9" s="13"/>
      <c r="C9" s="13"/>
      <c r="D9" s="13"/>
      <c r="E9" s="13"/>
      <c r="F9" s="13"/>
      <c r="G9" s="13"/>
      <c r="H9" s="13"/>
      <c r="I9" s="13"/>
      <c r="J9" s="13"/>
    </row>
    <row r="10" spans="1:14">
      <c r="A10" s="2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17</v>
      </c>
      <c r="I10" s="4" t="s">
        <v>18</v>
      </c>
      <c r="J10" s="4" t="s">
        <v>19</v>
      </c>
      <c r="K10" s="4" t="s">
        <v>20</v>
      </c>
      <c r="L10" s="4" t="s">
        <v>21</v>
      </c>
      <c r="M10" s="4" t="s">
        <v>22</v>
      </c>
      <c r="N10" s="4" t="s">
        <v>23</v>
      </c>
    </row>
    <row r="11" spans="1:14">
      <c r="A11" s="2" t="s">
        <v>27</v>
      </c>
      <c r="B11">
        <v>100</v>
      </c>
      <c r="C11">
        <v>120</v>
      </c>
      <c r="D11">
        <v>130</v>
      </c>
      <c r="E11">
        <v>140</v>
      </c>
      <c r="F11">
        <v>150</v>
      </c>
      <c r="G11">
        <v>160</v>
      </c>
      <c r="H11">
        <v>170</v>
      </c>
      <c r="I11">
        <v>180</v>
      </c>
      <c r="J11">
        <v>190</v>
      </c>
      <c r="K11">
        <v>180</v>
      </c>
      <c r="L11">
        <v>170</v>
      </c>
      <c r="M11">
        <v>160</v>
      </c>
      <c r="N11" s="9">
        <f>SUM(B11:M11)</f>
        <v>1850</v>
      </c>
    </row>
    <row r="12" spans="1:14">
      <c r="A12" s="2" t="s">
        <v>28</v>
      </c>
      <c r="B12">
        <v>16</v>
      </c>
      <c r="C12">
        <v>16</v>
      </c>
      <c r="D12">
        <v>18</v>
      </c>
      <c r="E12">
        <v>18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22</v>
      </c>
      <c r="L12">
        <v>20</v>
      </c>
      <c r="M12">
        <v>20</v>
      </c>
      <c r="N12" s="9">
        <f t="shared" ref="N12:N16" si="0">SUM(B12:M12)</f>
        <v>230</v>
      </c>
    </row>
    <row r="13" spans="1:14">
      <c r="A13" s="2" t="s">
        <v>29</v>
      </c>
      <c r="B13">
        <v>200</v>
      </c>
      <c r="C13">
        <v>250</v>
      </c>
      <c r="D13">
        <v>200</v>
      </c>
      <c r="E13">
        <v>250</v>
      </c>
      <c r="F13">
        <v>200</v>
      </c>
      <c r="G13">
        <v>250</v>
      </c>
      <c r="H13">
        <v>200</v>
      </c>
      <c r="I13">
        <v>250</v>
      </c>
      <c r="J13">
        <v>200</v>
      </c>
      <c r="K13">
        <v>250</v>
      </c>
      <c r="L13">
        <v>200</v>
      </c>
      <c r="M13">
        <v>250</v>
      </c>
      <c r="N13" s="9">
        <f t="shared" si="0"/>
        <v>2700</v>
      </c>
    </row>
    <row r="14" spans="1:14">
      <c r="A14" s="2" t="s">
        <v>26</v>
      </c>
      <c r="B14" s="6">
        <v>18800</v>
      </c>
      <c r="C14" s="6">
        <v>28000</v>
      </c>
      <c r="D14" s="6">
        <v>24000</v>
      </c>
      <c r="E14" s="6">
        <v>33000</v>
      </c>
      <c r="F14" s="6">
        <v>28000</v>
      </c>
      <c r="G14" s="6">
        <v>38000</v>
      </c>
      <c r="H14" s="6">
        <v>32000</v>
      </c>
      <c r="I14" s="6">
        <v>43000</v>
      </c>
      <c r="J14" s="6">
        <v>36000</v>
      </c>
      <c r="K14" s="6">
        <v>43000</v>
      </c>
      <c r="L14" s="6">
        <v>32000</v>
      </c>
      <c r="M14" s="6">
        <v>38000</v>
      </c>
      <c r="N14" s="7">
        <f t="shared" si="0"/>
        <v>393800</v>
      </c>
    </row>
    <row r="15" spans="1:14">
      <c r="A15" s="2" t="s">
        <v>24</v>
      </c>
      <c r="B15" s="6">
        <f>B14/B13</f>
        <v>94</v>
      </c>
      <c r="C15" s="6">
        <f t="shared" ref="C15:M15" si="1">C14/C13</f>
        <v>112</v>
      </c>
      <c r="D15" s="6">
        <f t="shared" si="1"/>
        <v>120</v>
      </c>
      <c r="E15" s="6">
        <f t="shared" si="1"/>
        <v>132</v>
      </c>
      <c r="F15" s="6">
        <f t="shared" si="1"/>
        <v>140</v>
      </c>
      <c r="G15" s="6">
        <f t="shared" si="1"/>
        <v>152</v>
      </c>
      <c r="H15" s="6">
        <f t="shared" si="1"/>
        <v>160</v>
      </c>
      <c r="I15" s="6">
        <f t="shared" si="1"/>
        <v>172</v>
      </c>
      <c r="J15" s="6">
        <f t="shared" si="1"/>
        <v>180</v>
      </c>
      <c r="K15" s="6">
        <f t="shared" si="1"/>
        <v>172</v>
      </c>
      <c r="L15" s="6">
        <f t="shared" si="1"/>
        <v>160</v>
      </c>
      <c r="M15" s="6">
        <f t="shared" si="1"/>
        <v>152</v>
      </c>
      <c r="N15" s="7">
        <f>SUM(B15:M15)/12</f>
        <v>145.5</v>
      </c>
    </row>
    <row r="16" spans="1:14">
      <c r="A16" s="2" t="s">
        <v>25</v>
      </c>
      <c r="B16" s="6">
        <v>-1200</v>
      </c>
      <c r="C16" s="6">
        <v>-2000</v>
      </c>
      <c r="D16" s="6">
        <v>-2000</v>
      </c>
      <c r="E16" s="6">
        <v>-2000</v>
      </c>
      <c r="F16" s="6">
        <v>-2000</v>
      </c>
      <c r="G16" s="6">
        <v>-2000</v>
      </c>
      <c r="H16" s="6">
        <v>-2000</v>
      </c>
      <c r="I16" s="6">
        <v>-2000</v>
      </c>
      <c r="J16" s="6">
        <v>-2000</v>
      </c>
      <c r="K16" s="6">
        <v>-2000</v>
      </c>
      <c r="L16" s="6">
        <v>-2000</v>
      </c>
      <c r="M16" s="6">
        <v>-2000</v>
      </c>
      <c r="N16" s="7">
        <f t="shared" si="0"/>
        <v>-23200</v>
      </c>
    </row>
    <row r="19" spans="1:4">
      <c r="A19" s="10" t="s">
        <v>59</v>
      </c>
    </row>
    <row r="20" spans="1:4">
      <c r="A20" s="12"/>
      <c r="B20" s="14" t="s">
        <v>34</v>
      </c>
      <c r="C20" s="14"/>
      <c r="D20" s="14"/>
    </row>
    <row r="21" spans="1:4">
      <c r="A21" s="1"/>
      <c r="B21" s="11" t="s">
        <v>32</v>
      </c>
      <c r="C21" s="4" t="s">
        <v>31</v>
      </c>
      <c r="D21" s="4" t="s">
        <v>33</v>
      </c>
    </row>
    <row r="22" spans="1:4">
      <c r="A22" s="2" t="s">
        <v>27</v>
      </c>
      <c r="B22" s="16">
        <v>100</v>
      </c>
      <c r="C22">
        <v>120</v>
      </c>
      <c r="D22">
        <f>C22-B22</f>
        <v>20</v>
      </c>
    </row>
    <row r="23" spans="1:4">
      <c r="A23" s="2" t="s">
        <v>28</v>
      </c>
      <c r="B23" s="16">
        <v>16</v>
      </c>
      <c r="C23">
        <v>16</v>
      </c>
      <c r="D23">
        <f t="shared" ref="D23:D26" si="2">C23-B23</f>
        <v>0</v>
      </c>
    </row>
    <row r="24" spans="1:4">
      <c r="A24" s="2" t="s">
        <v>29</v>
      </c>
      <c r="B24" s="16">
        <v>200</v>
      </c>
      <c r="C24">
        <v>250</v>
      </c>
      <c r="D24">
        <f t="shared" si="2"/>
        <v>50</v>
      </c>
    </row>
    <row r="25" spans="1:4">
      <c r="A25" s="2" t="s">
        <v>26</v>
      </c>
      <c r="B25" s="17">
        <v>18800</v>
      </c>
      <c r="C25" s="6">
        <v>28000</v>
      </c>
      <c r="D25" s="5">
        <f t="shared" si="2"/>
        <v>9200</v>
      </c>
    </row>
    <row r="26" spans="1:4">
      <c r="A26" s="2" t="s">
        <v>25</v>
      </c>
      <c r="B26" s="17">
        <v>-1200</v>
      </c>
      <c r="C26" s="6">
        <v>-2000</v>
      </c>
      <c r="D26" s="5">
        <f t="shared" si="2"/>
        <v>-800</v>
      </c>
    </row>
    <row r="29" spans="1:4">
      <c r="A29" s="10" t="s">
        <v>35</v>
      </c>
    </row>
    <row r="30" spans="1:4">
      <c r="A30" s="12"/>
      <c r="B30" s="14" t="s">
        <v>36</v>
      </c>
      <c r="C30" s="14"/>
      <c r="D30" s="14"/>
    </row>
    <row r="31" spans="1:4">
      <c r="A31" s="1"/>
      <c r="B31" s="4" t="s">
        <v>32</v>
      </c>
      <c r="C31" s="4" t="s">
        <v>31</v>
      </c>
      <c r="D31" s="4" t="s">
        <v>33</v>
      </c>
    </row>
    <row r="32" spans="1:4">
      <c r="A32" s="2" t="s">
        <v>27</v>
      </c>
      <c r="B32" s="16">
        <v>2000</v>
      </c>
      <c r="C32">
        <v>1850</v>
      </c>
      <c r="D32">
        <f>C32-B32</f>
        <v>-150</v>
      </c>
    </row>
    <row r="33" spans="1:10">
      <c r="A33" s="2" t="s">
        <v>28</v>
      </c>
      <c r="B33" s="16">
        <v>250</v>
      </c>
      <c r="C33">
        <v>230</v>
      </c>
      <c r="D33">
        <f t="shared" ref="D33:D35" si="3">C33-B33</f>
        <v>-20</v>
      </c>
    </row>
    <row r="34" spans="1:10">
      <c r="A34" s="2" t="s">
        <v>29</v>
      </c>
      <c r="B34" s="16">
        <v>3000</v>
      </c>
      <c r="C34">
        <v>2700</v>
      </c>
      <c r="D34">
        <f t="shared" si="3"/>
        <v>-300</v>
      </c>
    </row>
    <row r="35" spans="1:10">
      <c r="A35" s="2" t="s">
        <v>26</v>
      </c>
      <c r="B35" s="17">
        <v>393800</v>
      </c>
      <c r="C35" s="6">
        <v>320000</v>
      </c>
      <c r="D35" s="5">
        <f t="shared" si="3"/>
        <v>-73800</v>
      </c>
    </row>
    <row r="36" spans="1:10">
      <c r="A36" s="2" t="s">
        <v>25</v>
      </c>
      <c r="B36" s="17">
        <v>-23200</v>
      </c>
      <c r="C36" s="6">
        <v>-20000</v>
      </c>
      <c r="D36" s="5">
        <f>C36-B36</f>
        <v>3200</v>
      </c>
    </row>
    <row r="39" spans="1:10" ht="29" customHeight="1">
      <c r="A39" s="13" t="s">
        <v>39</v>
      </c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2" t="s">
        <v>0</v>
      </c>
      <c r="B40" s="2" t="s">
        <v>2</v>
      </c>
      <c r="C40" s="2" t="s">
        <v>1</v>
      </c>
      <c r="D40" s="2" t="s">
        <v>40</v>
      </c>
      <c r="E40" s="2" t="s">
        <v>41</v>
      </c>
      <c r="F40" s="2" t="s">
        <v>3</v>
      </c>
      <c r="G40" s="2" t="s">
        <v>4</v>
      </c>
      <c r="H40" s="2" t="s">
        <v>42</v>
      </c>
      <c r="I40" s="2" t="s">
        <v>43</v>
      </c>
    </row>
    <row r="41" spans="1:10">
      <c r="A41" t="s">
        <v>44</v>
      </c>
      <c r="B41" t="s">
        <v>47</v>
      </c>
      <c r="C41">
        <v>100001</v>
      </c>
      <c r="D41" t="s">
        <v>48</v>
      </c>
      <c r="E41" t="s">
        <v>50</v>
      </c>
      <c r="F41" t="s">
        <v>52</v>
      </c>
      <c r="G41">
        <v>1</v>
      </c>
      <c r="H41">
        <v>198</v>
      </c>
      <c r="I41">
        <f>H41*G41</f>
        <v>198</v>
      </c>
    </row>
    <row r="42" spans="1:10">
      <c r="A42" t="s">
        <v>45</v>
      </c>
      <c r="B42" t="s">
        <v>49</v>
      </c>
      <c r="C42">
        <v>100001</v>
      </c>
      <c r="D42" t="s">
        <v>48</v>
      </c>
      <c r="E42" t="s">
        <v>51</v>
      </c>
      <c r="F42" t="s">
        <v>53</v>
      </c>
      <c r="G42">
        <v>1</v>
      </c>
      <c r="H42">
        <v>198</v>
      </c>
      <c r="I42">
        <f>H42*G42</f>
        <v>198</v>
      </c>
    </row>
    <row r="43" spans="1:10">
      <c r="A43" t="s">
        <v>44</v>
      </c>
      <c r="B43" t="s">
        <v>47</v>
      </c>
      <c r="C43">
        <v>100002</v>
      </c>
      <c r="D43" t="s">
        <v>54</v>
      </c>
      <c r="E43" t="s">
        <v>50</v>
      </c>
      <c r="F43" t="s">
        <v>52</v>
      </c>
      <c r="G43">
        <v>4</v>
      </c>
      <c r="H43">
        <v>198</v>
      </c>
      <c r="I43">
        <f>H43*G43</f>
        <v>792</v>
      </c>
    </row>
    <row r="44" spans="1:10">
      <c r="A44" t="s">
        <v>46</v>
      </c>
      <c r="B44" t="s">
        <v>55</v>
      </c>
      <c r="C44">
        <v>100003</v>
      </c>
      <c r="D44" t="s">
        <v>56</v>
      </c>
      <c r="E44" t="s">
        <v>51</v>
      </c>
      <c r="F44" t="s">
        <v>57</v>
      </c>
      <c r="G44">
        <v>2</v>
      </c>
      <c r="H44">
        <v>198</v>
      </c>
      <c r="I44">
        <f>H44*G44</f>
        <v>396</v>
      </c>
    </row>
    <row r="46" spans="1:10">
      <c r="A46" s="15" t="s">
        <v>58</v>
      </c>
    </row>
  </sheetData>
  <mergeCells count="5">
    <mergeCell ref="A1:J1"/>
    <mergeCell ref="A9:J9"/>
    <mergeCell ref="B20:D20"/>
    <mergeCell ref="B30:D30"/>
    <mergeCell ref="A39:J39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</dc:creator>
  <cp:lastModifiedBy>LEI YAN</cp:lastModifiedBy>
  <cp:revision/>
  <dcterms:created xsi:type="dcterms:W3CDTF">2014-07-16T13:14:01Z</dcterms:created>
  <dcterms:modified xsi:type="dcterms:W3CDTF">2014-10-06T03:24:58Z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