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20" windowHeight="11460" tabRatio="281" activeTab="2"/>
  </bookViews>
  <sheets>
    <sheet name="封面" sheetId="1" r:id="rId1"/>
    <sheet name="统计用" sheetId="2" r:id="rId2"/>
    <sheet name="缺陷管理表" sheetId="3" r:id="rId3"/>
    <sheet name="结果分析评估" sheetId="4" state="hidden" r:id="rId4"/>
    <sheet name="贴图" sheetId="5" r:id="rId5"/>
  </sheets>
  <externalReferences>
    <externalReference r:id="rId6"/>
    <externalReference r:id="rId7"/>
  </externalReferences>
  <definedNames>
    <definedName name="_xlnm._FilterDatabase" localSheetId="2" hidden="1">缺陷管理表!$A$2:$W$97</definedName>
    <definedName name="A">统计用!$C$3:$C$13</definedName>
    <definedName name="Activity">'[1]Data Definition'!#REF!</definedName>
    <definedName name="B">统计用!$F$3:$F$30</definedName>
    <definedName name="CMRight">[2]信息定义!$L$6:$L$10</definedName>
    <definedName name="D">统计用!$L$3:$L$7</definedName>
    <definedName name="E">统计用!$O$3:$O$11</definedName>
    <definedName name="endcol">#REF!</definedName>
    <definedName name="endline">#REF!</definedName>
    <definedName name="F">统计用!$R$3:$R$7</definedName>
    <definedName name="G">统计用!$U$3:$U$13</definedName>
    <definedName name="H">统计用!$X$3:$X$6</definedName>
    <definedName name="I">统计用!$AA$3:$AA$6</definedName>
    <definedName name="J">统计用!$AD$3:$AD$8</definedName>
    <definedName name="K">统计用!$AG$3:$AG$7</definedName>
    <definedName name="KOUMOKUSUU">#REF!</definedName>
    <definedName name="MilestoneName">[2]信息定义!$D$6:$D$15</definedName>
    <definedName name="Module_num">#REF!</definedName>
    <definedName name="ModuleName">[2]信息定义!$E$6:$E$25</definedName>
    <definedName name="_xlnm.Print_Area" localSheetId="0">封面!$A$1:$H$47</definedName>
    <definedName name="_xlnm.Print_Area" localSheetId="3">结果分析评估!$A$1:$O$168</definedName>
    <definedName name="ProductKind">[2]信息定义!$G$6:$G$21</definedName>
    <definedName name="ReviewKind">[2]信息定义!$H$6:$H$8</definedName>
    <definedName name="StaffName">[2]信息定义!$F$6:$F$25</definedName>
    <definedName name="StatOKNG">[2]信息定义!$J$6:$J$11</definedName>
    <definedName name="StatOpenClose">[2]信息定义!$K$6:$K$10</definedName>
    <definedName name="StatYesNo">[2]信息定义!$I$6:$I$10</definedName>
    <definedName name="TestPhase">'[1]Data Definition'!#REF!</definedName>
    <definedName name="type">统计用!$I$3:$I$9</definedName>
    <definedName name="Ver">统计用!$AI$3:$AI$30</definedName>
    <definedName name="Z_024E002C_3909_4934_A851_5ED23ED7801B_.wvu.FilterData" localSheetId="2" hidden="1">缺陷管理表!$A$2:$AW$501</definedName>
    <definedName name="Z_024E002C_3909_4934_A851_5ED23ED7801B_.wvu.PrintArea" localSheetId="3" hidden="1">结果分析评估!$A$1:$O$168</definedName>
    <definedName name="Z_085B377D_7DFC_4B3E_8B64_0902029DEC97_.wvu.FilterData" localSheetId="2" hidden="1">缺陷管理表!$A$2:$AW$501</definedName>
    <definedName name="Z_0B3B27F8_82CE_4432_9FD1_788C85D74BA6_.wvu.FilterData" localSheetId="2" hidden="1">缺陷管理表!$A$2:$AW$501</definedName>
    <definedName name="Z_0D4C1A87_AB94_4639_9163_AD7668E06599_.wvu.FilterData" localSheetId="2" hidden="1">缺陷管理表!$A$2:$AW$501</definedName>
    <definedName name="Z_0D4C1A87_AB94_4639_9163_AD7668E06599_.wvu.PrintArea" localSheetId="3" hidden="1">结果分析评估!$A$1:$O$168</definedName>
    <definedName name="Z_0E101082_65E6_4E30_8456_65DDE09CF66B_.wvu.FilterData" localSheetId="2" hidden="1">缺陷管理表!$A$2:$AW$501</definedName>
    <definedName name="Z_0E17D684_FA9B_4B4A_A8BC_50B201418E56_.wvu.FilterData" localSheetId="2" hidden="1">缺陷管理表!$A$2:$AW$501</definedName>
    <definedName name="Z_13E6B988_D2DA_4E80_B37A_E96819CE01E9_.wvu.FilterData" localSheetId="2" hidden="1">缺陷管理表!$A$2:$AW$501</definedName>
    <definedName name="Z_1572BDEB_5C7A_4E4A_A4A5_034E49BB1AB9_.wvu.FilterData" localSheetId="2" hidden="1">缺陷管理表!$A$2:$AW$501</definedName>
    <definedName name="Z_1ECC6116_EAA4_4B4D_B943_474F0B1CB3C9_.wvu.FilterData" localSheetId="2" hidden="1">缺陷管理表!$A$2:$AW$501</definedName>
    <definedName name="Z_2CA6C9CA_BC6B_4968_8FD6_92CA278ABFDB_.wvu.FilterData" localSheetId="2" hidden="1">缺陷管理表!$A$2:$AW$501</definedName>
    <definedName name="Z_33F8B8BA_C040_42B8_BCDC_5C0D7850FFD8_.wvu.FilterData" localSheetId="2" hidden="1">缺陷管理表!$A$2:$AW$501</definedName>
    <definedName name="Z_35BC92B4_A1AA_46D8_B346_A0CE0274B10E_.wvu.FilterData" localSheetId="2" hidden="1">缺陷管理表!$A$2:$AW$501</definedName>
    <definedName name="Z_3BCF5F98_1051_4E4F_A747_F054B70AA9F3_.wvu.FilterData" localSheetId="2" hidden="1">缺陷管理表!$A$2:$AW$501</definedName>
    <definedName name="Z_543EE7C1_8DEA_42DD_A1B3_307B7B32C720_.wvu.FilterData" localSheetId="2" hidden="1">缺陷管理表!$A$2:$AW$501</definedName>
    <definedName name="Z_5B049E72_38A9_40F4_B351_6111C477419B_.wvu.FilterData" localSheetId="2" hidden="1">缺陷管理表!$A$2:$AW$501</definedName>
    <definedName name="Z_64F12E45_2FE0_46E4_82DC_B9A05B344B95_.wvu.FilterData" localSheetId="2" hidden="1">缺陷管理表!$A$2:$AW$501</definedName>
    <definedName name="Z_6866DD87_5F14_4127_A0CD_D8951F14F382_.wvu.FilterData" localSheetId="2" hidden="1">缺陷管理表!$A$2:$AW$501</definedName>
    <definedName name="Z_72E8A1BA_BC4B_4BA4_8AB8_B31A17D9FAD3_.wvu.FilterData" localSheetId="2" hidden="1">缺陷管理表!$A$2:$AW$501</definedName>
    <definedName name="Z_79C7C2EB_2DB4_48C3_BEEB_3F09CACFA114_.wvu.FilterData" localSheetId="2" hidden="1">缺陷管理表!$A$2:$AW$501</definedName>
    <definedName name="Z_7BBC9AB0_2E50_417C_85EA_3616C852F9C1_.wvu.FilterData" localSheetId="2" hidden="1">缺陷管理表!$A$2:$AW$501</definedName>
    <definedName name="Z_7EA7EE6F_F06F_41FA_B19F_8C4845AB59C2_.wvu.FilterData" localSheetId="2" hidden="1">缺陷管理表!$A$2:$AW$501</definedName>
    <definedName name="Z_8167D1C0_97D6_428A_82D7_AC10605DA22E_.wvu.FilterData" localSheetId="2" hidden="1">缺陷管理表!$A$2:$AW$501</definedName>
    <definedName name="Z_8D8F9C97_09E8_4FA0_AACB_E18C2061ED02_.wvu.FilterData" localSheetId="2" hidden="1">缺陷管理表!$A$2:$AW$501</definedName>
    <definedName name="Z_90208BA3_87D9_4EAD_A0F6_82EEB6AEA406_.wvu.FilterData" localSheetId="2" hidden="1">缺陷管理表!$A$2:$AW$501</definedName>
    <definedName name="Z_9296F7D2_20E8_420C_ABE9_8C1693F8B800_.wvu.FilterData" localSheetId="2" hidden="1">缺陷管理表!$A$2:$AW$501</definedName>
    <definedName name="Z_9497E34D_D316_4855_B703_ED01D29C0408_.wvu.FilterData" localSheetId="2" hidden="1">缺陷管理表!$A$2:$AW$501</definedName>
    <definedName name="Z_98EF4AE5_50E4_4417_9198_16FA8E4BE9CB_.wvu.FilterData" localSheetId="2" hidden="1">缺陷管理表!$A$2:$AW$501</definedName>
    <definedName name="Z_9B6344B5_1F2A_43EA_B2D9_4A510B258292_.wvu.FilterData" localSheetId="2" hidden="1">缺陷管理表!$A$2:$AW$501</definedName>
    <definedName name="Z_9C754203_A342_46CE_B51D_FBFEF2875C57_.wvu.FilterData" localSheetId="2" hidden="1">缺陷管理表!$A$2:$AW$501</definedName>
    <definedName name="Z_A497EB0A_B326_4CB8_83ED_D7DFFABEBB8F_.wvu.FilterData" localSheetId="2" hidden="1">缺陷管理表!$A$2:$AW$501</definedName>
    <definedName name="Z_A6E86AC9_850A_4C8E_AB8E_FF5329550044_.wvu.FilterData" localSheetId="2" hidden="1">缺陷管理表!$A$2:$AW$501</definedName>
    <definedName name="Z_A9670A93_C21F_44B8_A8F8_87112D464653_.wvu.FilterData" localSheetId="2" hidden="1">缺陷管理表!$A$2:$AW$501</definedName>
    <definedName name="Z_AEB8D25E_AC32_4209_99ED_B3EB7BFF5302_.wvu.FilterData" localSheetId="2" hidden="1">缺陷管理表!$A$2:$AW$501</definedName>
    <definedName name="Z_B10A37A4_94E9_43CA_9BF9_AE2B3B0BE0FA_.wvu.FilterData" localSheetId="2" hidden="1">缺陷管理表!$A$2:$AW$501</definedName>
    <definedName name="Z_B76709A6_59EA_48C3_AA5F_B65CEBABA6C4_.wvu.FilterData" localSheetId="2" hidden="1">缺陷管理表!$A$2:$AW$501</definedName>
    <definedName name="Z_BB9FCFF5_348C_4122_9273_5860DFD57A0B_.wvu.FilterData" localSheetId="2" hidden="1">缺陷管理表!$A$2:$AW$501</definedName>
    <definedName name="Z_BBA7B8A2_9F45_4E37_87C3_6A3782F2AF79_.wvu.FilterData" localSheetId="2" hidden="1">缺陷管理表!$A$2:$AW$501</definedName>
    <definedName name="Z_BBEEADC4_EE40_4357_8982_7485CA989FBC_.wvu.FilterData" localSheetId="2" hidden="1">缺陷管理表!$A$2:$AW$501</definedName>
    <definedName name="Z_BBEEADC4_EE40_4357_8982_7485CA989FBC_.wvu.PrintArea" localSheetId="3" hidden="1">结果分析评估!$A$1:$O$168</definedName>
    <definedName name="Z_BD7BE2D8_AE22_4637_B577_FD5B952EFF0A_.wvu.FilterData" localSheetId="2" hidden="1">缺陷管理表!$A$2:$AW$501</definedName>
    <definedName name="Z_BDD2EABD_8EBD_426B_919B_3ADF137DF780_.wvu.FilterData" localSheetId="2" hidden="1">缺陷管理表!$A$2:$AW$501</definedName>
    <definedName name="Z_C6740956_FB49_4FF7_96AD_0A8BD9806FE3_.wvu.FilterData" localSheetId="2" hidden="1">缺陷管理表!$A$2:$AW$501</definedName>
    <definedName name="Z_C8177E3B_F47C_482A_93DD_1A5EFE8BAB22_.wvu.FilterData" localSheetId="2" hidden="1">缺陷管理表!$A$2:$AW$501</definedName>
    <definedName name="Z_CB8EE159_147F_4DBD_BF62_42A4F4A90AD2_.wvu.FilterData" localSheetId="2" hidden="1">缺陷管理表!$A$2:$AW$501</definedName>
    <definedName name="Z_D06F4AC8_9FA4_4F8A_84BC_481439245C6E_.wvu.FilterData" localSheetId="2" hidden="1">缺陷管理表!$A$2:$AW$501</definedName>
    <definedName name="Z_D06F4AC8_9FA4_4F8A_84BC_481439245C6E_.wvu.PrintArea" localSheetId="3" hidden="1">结果分析评估!$A$1:$O$168</definedName>
    <definedName name="Z_D50AB6A0_4D56_47D0_923E_5B43F42611C1_.wvu.FilterData" localSheetId="2" hidden="1">缺陷管理表!$A$2:$AW$501</definedName>
    <definedName name="Z_DBD68547_D433_4086_9F8B_D4E8B32EF61B_.wvu.FilterData" localSheetId="2" hidden="1">缺陷管理表!$A$2:$AW$501</definedName>
    <definedName name="Z_DD9012DA_2560_4C8D_86C1_16949BBB2C54_.wvu.FilterData" localSheetId="2" hidden="1">缺陷管理表!$A$2:$AW$501</definedName>
    <definedName name="Z_E267E73F_C618_4017_862C_A267BF7E8C37_.wvu.FilterData" localSheetId="2" hidden="1">缺陷管理表!$A$2:$AW$501</definedName>
    <definedName name="Z_E31068C7_94C8_452B_AE44_580A47343096_.wvu.FilterData" localSheetId="2" hidden="1">缺陷管理表!$A$2:$AW$501</definedName>
    <definedName name="Z_E44699F5_C8DB_4830_92A1_25555DAA9605_.wvu.FilterData" localSheetId="2" hidden="1">缺陷管理表!$A$2:$AW$501</definedName>
    <definedName name="Z_E44699F5_C8DB_4830_92A1_25555DAA9605_.wvu.PrintArea" localSheetId="3" hidden="1">结果分析评估!$A$1:$P$167</definedName>
    <definedName name="Z_EE59F495_BBC6_41DA_AB51_CEA444356ABB_.wvu.FilterData" localSheetId="2" hidden="1">缺陷管理表!$A$2:$AW$501</definedName>
    <definedName name="Z_EFA3954F_1855_4599_B992_CAE2545CCC2B_.wvu.FilterData" localSheetId="2" hidden="1">缺陷管理表!$A$2:$AW$501</definedName>
    <definedName name="Z_F8FBFF7C_FB4D_4484_8542_902D8FDF7866_.wvu.FilterData" localSheetId="2" hidden="1">缺陷管理表!$A$2:$AW$501</definedName>
    <definedName name="Z_F9C49A9C_FF8D_4178_8576_1B84D73C3E8B_.wvu.FilterData" localSheetId="2" hidden="1">缺陷管理表!$A$2:$AW$501</definedName>
  </definedNames>
  <calcPr calcId="144525" concurrentCalc="0"/>
</workbook>
</file>

<file path=xl/sharedStrings.xml><?xml version="1.0" encoding="utf-8"?>
<sst xmlns="http://schemas.openxmlformats.org/spreadsheetml/2006/main" count="287">
  <si>
    <t>无锡扬晟科技有限公司</t>
  </si>
  <si>
    <t xml:space="preserve">Wuxi YOUNGSUN Technology Co.ltd </t>
  </si>
  <si>
    <t>项目名称</t>
  </si>
  <si>
    <t>缺陷管理表</t>
  </si>
  <si>
    <t>文件状态：
[√]草稿
[  ]正式发布
[  ]正在修改</t>
  </si>
  <si>
    <t>文件编号：</t>
  </si>
  <si>
    <r>
      <rPr>
        <sz val="10.5"/>
        <rFont val="Times New Roman"/>
        <charset val="134"/>
      </rPr>
      <t>YOUNGSUN-0212T-</t>
    </r>
    <r>
      <rPr>
        <sz val="10.5"/>
        <rFont val="宋体"/>
        <charset val="134"/>
      </rPr>
      <t>项目编号</t>
    </r>
    <r>
      <rPr>
        <sz val="10.5"/>
        <rFont val="Times New Roman"/>
        <charset val="134"/>
      </rPr>
      <t>-DMT</t>
    </r>
  </si>
  <si>
    <t>当前版本：</t>
  </si>
  <si>
    <t>作    者：</t>
  </si>
  <si>
    <t>陆军军</t>
  </si>
  <si>
    <t>修 订 者:</t>
  </si>
  <si>
    <t>审 核 者:</t>
  </si>
  <si>
    <t>孙恺</t>
  </si>
  <si>
    <t>批 准 者:</t>
  </si>
  <si>
    <t>倪晓宇</t>
  </si>
  <si>
    <t>发布日期：</t>
  </si>
  <si>
    <t>2016.10.17</t>
  </si>
  <si>
    <r>
      <rPr>
        <sz val="10.5"/>
        <color indexed="8"/>
        <rFont val="宋体"/>
        <charset val="134"/>
      </rPr>
      <t>密级：</t>
    </r>
    <r>
      <rPr>
        <sz val="10.5"/>
        <color indexed="8"/>
        <rFont val="Times New Roman"/>
        <charset val="134"/>
      </rPr>
      <t xml:space="preserve">  [  ] </t>
    </r>
    <r>
      <rPr>
        <sz val="10.5"/>
        <color indexed="8"/>
        <rFont val="宋体"/>
        <charset val="134"/>
      </rPr>
      <t>绝密</t>
    </r>
    <r>
      <rPr>
        <sz val="10.5"/>
        <color indexed="8"/>
        <rFont val="Times New Roman"/>
        <charset val="134"/>
      </rPr>
      <t xml:space="preserve">        [ ] </t>
    </r>
    <r>
      <rPr>
        <sz val="10.5"/>
        <color indexed="8"/>
        <rFont val="宋体"/>
        <charset val="134"/>
      </rPr>
      <t>普通</t>
    </r>
    <r>
      <rPr>
        <sz val="10.5"/>
        <color indexed="8"/>
        <rFont val="Times New Roman"/>
        <charset val="134"/>
      </rPr>
      <t xml:space="preserve">         [ </t>
    </r>
    <r>
      <rPr>
        <sz val="10.5"/>
        <color indexed="8"/>
        <rFont val="宋体"/>
        <charset val="134"/>
      </rPr>
      <t>√</t>
    </r>
    <r>
      <rPr>
        <sz val="10.5"/>
        <color indexed="8"/>
        <rFont val="Times New Roman"/>
        <charset val="134"/>
      </rPr>
      <t xml:space="preserve"> ]</t>
    </r>
    <r>
      <rPr>
        <sz val="10.5"/>
        <color indexed="8"/>
        <rFont val="宋体"/>
        <charset val="134"/>
      </rPr>
      <t>部门公开</t>
    </r>
    <r>
      <rPr>
        <sz val="10.5"/>
        <color indexed="8"/>
        <rFont val="Times New Roman"/>
        <charset val="134"/>
      </rPr>
      <t xml:space="preserve">        [  ]</t>
    </r>
    <r>
      <rPr>
        <sz val="10.5"/>
        <color indexed="8"/>
        <rFont val="宋体"/>
        <charset val="134"/>
      </rPr>
      <t>集团公开</t>
    </r>
    <r>
      <rPr>
        <sz val="10.5"/>
        <color indexed="8"/>
        <rFont val="Times New Roman"/>
        <charset val="134"/>
      </rPr>
      <t xml:space="preserve">        [  ]</t>
    </r>
    <r>
      <rPr>
        <sz val="10.5"/>
        <color indexed="8"/>
        <rFont val="宋体"/>
        <charset val="134"/>
      </rPr>
      <t>外部公开</t>
    </r>
  </si>
  <si>
    <t>修订记录</t>
  </si>
  <si>
    <t>类别：A – 增加  M – 修改  D – 删除</t>
  </si>
  <si>
    <t>日期</t>
  </si>
  <si>
    <t>版本号</t>
  </si>
  <si>
    <t>类别</t>
  </si>
  <si>
    <t>描述</t>
  </si>
  <si>
    <t>作者</t>
  </si>
  <si>
    <t>备注</t>
  </si>
  <si>
    <t>系统
A</t>
  </si>
  <si>
    <t>模块
B</t>
  </si>
  <si>
    <t>对象
type</t>
  </si>
  <si>
    <t>严重程度
D</t>
  </si>
  <si>
    <t>观点
E</t>
  </si>
  <si>
    <t>测试项目
F</t>
  </si>
  <si>
    <t>缺陷内容
G</t>
  </si>
  <si>
    <t>测试情况
H</t>
  </si>
  <si>
    <t>解决结果
I</t>
  </si>
  <si>
    <t>确认结果
J</t>
  </si>
  <si>
    <t>修改次数
K</t>
  </si>
  <si>
    <t>版本
Ver</t>
  </si>
  <si>
    <t>版本说明</t>
  </si>
  <si>
    <t>A001</t>
  </si>
  <si>
    <t>登录</t>
  </si>
  <si>
    <t>B001</t>
  </si>
  <si>
    <t>列表</t>
  </si>
  <si>
    <t>C001</t>
  </si>
  <si>
    <t>主画面</t>
  </si>
  <si>
    <t>D001</t>
  </si>
  <si>
    <t>极其严重</t>
  </si>
  <si>
    <t>E001</t>
  </si>
  <si>
    <t>布局</t>
  </si>
  <si>
    <t>F001</t>
  </si>
  <si>
    <t>G001</t>
  </si>
  <si>
    <t>与需求不符</t>
  </si>
  <si>
    <t>H001</t>
  </si>
  <si>
    <t>Case内容有</t>
  </si>
  <si>
    <t>I001</t>
  </si>
  <si>
    <t>需求修正</t>
  </si>
  <si>
    <t>J001</t>
  </si>
  <si>
    <t>修改关闭</t>
  </si>
  <si>
    <t>K001</t>
  </si>
  <si>
    <t>2次</t>
  </si>
  <si>
    <t>Ver.0.0</t>
  </si>
  <si>
    <t>A002</t>
  </si>
  <si>
    <t>首页</t>
  </si>
  <si>
    <t>B002</t>
  </si>
  <si>
    <t>新增</t>
  </si>
  <si>
    <t>C002</t>
  </si>
  <si>
    <t>弹出框</t>
  </si>
  <si>
    <t>D002</t>
  </si>
  <si>
    <t>较严重</t>
  </si>
  <si>
    <t>E002</t>
  </si>
  <si>
    <t>显示</t>
  </si>
  <si>
    <t>F002</t>
  </si>
  <si>
    <t>G002</t>
  </si>
  <si>
    <t>画面乱码不完整</t>
  </si>
  <si>
    <t>H002</t>
  </si>
  <si>
    <t>Case内容无</t>
  </si>
  <si>
    <t>I002</t>
  </si>
  <si>
    <t>已修正</t>
  </si>
  <si>
    <t>J002</t>
  </si>
  <si>
    <t>需求变更</t>
  </si>
  <si>
    <t>K002</t>
  </si>
  <si>
    <t>3次</t>
  </si>
  <si>
    <t>Ver0.1.20160118</t>
  </si>
  <si>
    <t>A003</t>
  </si>
  <si>
    <t>问题</t>
  </si>
  <si>
    <t>B003</t>
  </si>
  <si>
    <t>审批</t>
  </si>
  <si>
    <t>C003</t>
  </si>
  <si>
    <t>提示框</t>
  </si>
  <si>
    <t>D003</t>
  </si>
  <si>
    <t>重要</t>
  </si>
  <si>
    <t>E003</t>
  </si>
  <si>
    <t>合理</t>
  </si>
  <si>
    <t>F003</t>
  </si>
  <si>
    <t>G003</t>
  </si>
  <si>
    <t>画面不统一</t>
  </si>
  <si>
    <t>H003</t>
  </si>
  <si>
    <t>Case内容周边</t>
  </si>
  <si>
    <t>I003</t>
  </si>
  <si>
    <t>不修正</t>
  </si>
  <si>
    <t>J003</t>
  </si>
  <si>
    <t>现状进行</t>
  </si>
  <si>
    <t>K003</t>
  </si>
  <si>
    <t>4次</t>
  </si>
  <si>
    <t>Ver.0.2.20160926</t>
  </si>
  <si>
    <t>A004</t>
  </si>
  <si>
    <t>用户管理</t>
  </si>
  <si>
    <t>B004</t>
  </si>
  <si>
    <t>修改</t>
  </si>
  <si>
    <t>C004</t>
  </si>
  <si>
    <t>菜单</t>
  </si>
  <si>
    <t>D004</t>
  </si>
  <si>
    <t>一般</t>
  </si>
  <si>
    <t>E004</t>
  </si>
  <si>
    <t>切换</t>
  </si>
  <si>
    <t>F004</t>
  </si>
  <si>
    <t>G004</t>
  </si>
  <si>
    <t>切换错误</t>
  </si>
  <si>
    <t>H004</t>
  </si>
  <si>
    <t>其它项目同件</t>
  </si>
  <si>
    <t>I004</t>
  </si>
  <si>
    <t>框架问题</t>
  </si>
  <si>
    <t>J004</t>
  </si>
  <si>
    <t>无效Bug</t>
  </si>
  <si>
    <t>K004</t>
  </si>
  <si>
    <t>5次</t>
  </si>
  <si>
    <t>Ver.0.3.20160930</t>
  </si>
  <si>
    <t>A005</t>
  </si>
  <si>
    <t>物资盘点</t>
  </si>
  <si>
    <t>B005</t>
  </si>
  <si>
    <t>删除</t>
  </si>
  <si>
    <t>C005</t>
  </si>
  <si>
    <t>标签</t>
  </si>
  <si>
    <t>D005</t>
  </si>
  <si>
    <t>可暂缓</t>
  </si>
  <si>
    <t>E005</t>
  </si>
  <si>
    <t>弹出</t>
  </si>
  <si>
    <t>F005</t>
  </si>
  <si>
    <t>G005</t>
  </si>
  <si>
    <t>操作无效</t>
  </si>
  <si>
    <t>J005</t>
  </si>
  <si>
    <t>设计变更</t>
  </si>
  <si>
    <t>K005</t>
  </si>
  <si>
    <t>5次以上</t>
  </si>
  <si>
    <t>A006</t>
  </si>
  <si>
    <t>防汛物资</t>
  </si>
  <si>
    <t>B006</t>
  </si>
  <si>
    <t>查看</t>
  </si>
  <si>
    <t>C006</t>
  </si>
  <si>
    <t>控件</t>
  </si>
  <si>
    <t>E006</t>
  </si>
  <si>
    <t>关闭</t>
  </si>
  <si>
    <t>G006</t>
  </si>
  <si>
    <t>流程错误</t>
  </si>
  <si>
    <t>J006</t>
  </si>
  <si>
    <t>功能删除</t>
  </si>
  <si>
    <t>A007</t>
  </si>
  <si>
    <t>B007</t>
  </si>
  <si>
    <t>附件</t>
  </si>
  <si>
    <t>C007</t>
  </si>
  <si>
    <t>按钮</t>
  </si>
  <si>
    <t>E007</t>
  </si>
  <si>
    <t>设定</t>
  </si>
  <si>
    <t>G007</t>
  </si>
  <si>
    <t>数据错误·消失</t>
  </si>
  <si>
    <t>A008</t>
  </si>
  <si>
    <t>仪器仪表管理</t>
  </si>
  <si>
    <t>B008</t>
  </si>
  <si>
    <t>权限</t>
  </si>
  <si>
    <t>E008</t>
  </si>
  <si>
    <t>变更</t>
  </si>
  <si>
    <t>G008</t>
  </si>
  <si>
    <t>事件不正确</t>
  </si>
  <si>
    <t>A009</t>
  </si>
  <si>
    <t>用户列表</t>
  </si>
  <si>
    <t>B009</t>
  </si>
  <si>
    <t>导出</t>
  </si>
  <si>
    <t>E009</t>
  </si>
  <si>
    <t>保存</t>
  </si>
  <si>
    <t>G009</t>
  </si>
  <si>
    <t>用户体验不好</t>
  </si>
  <si>
    <t>A010</t>
  </si>
  <si>
    <t>用户仓库设置</t>
  </si>
  <si>
    <t>B010</t>
  </si>
  <si>
    <t>G010</t>
  </si>
  <si>
    <t>强制被关</t>
  </si>
  <si>
    <t>A011</t>
  </si>
  <si>
    <t>权限设置</t>
  </si>
  <si>
    <t>B011</t>
  </si>
  <si>
    <t>G011</t>
  </si>
  <si>
    <t>容错处理不好</t>
  </si>
  <si>
    <t>A012</t>
  </si>
  <si>
    <t>B012</t>
  </si>
  <si>
    <t>A013</t>
  </si>
  <si>
    <t>B013</t>
  </si>
  <si>
    <t>A014</t>
  </si>
  <si>
    <t>B014</t>
  </si>
  <si>
    <t>A015</t>
  </si>
  <si>
    <t>B015</t>
  </si>
  <si>
    <t>A016</t>
  </si>
  <si>
    <t>B016</t>
  </si>
  <si>
    <t>B017</t>
  </si>
  <si>
    <t>B018</t>
  </si>
  <si>
    <t>B019</t>
  </si>
  <si>
    <t>B020</t>
  </si>
  <si>
    <t>New</t>
  </si>
  <si>
    <t>Developer</t>
  </si>
  <si>
    <t>Testes</t>
  </si>
  <si>
    <t>NO.</t>
  </si>
  <si>
    <t>bugfree NO.</t>
  </si>
  <si>
    <t>状态</t>
  </si>
  <si>
    <t>系统</t>
  </si>
  <si>
    <t>模块</t>
  </si>
  <si>
    <t>概述</t>
  </si>
  <si>
    <t>提出日期</t>
  </si>
  <si>
    <t>提出者</t>
  </si>
  <si>
    <t>版本</t>
  </si>
  <si>
    <t>严重程度</t>
  </si>
  <si>
    <t>对象</t>
  </si>
  <si>
    <t>观点</t>
  </si>
  <si>
    <t>缺陷内容</t>
  </si>
  <si>
    <t>测试情况</t>
  </si>
  <si>
    <t>再现场所</t>
  </si>
  <si>
    <t>解决
结果</t>
  </si>
  <si>
    <t>解决者</t>
  </si>
  <si>
    <t>内容</t>
  </si>
  <si>
    <t>确认
日期</t>
  </si>
  <si>
    <t>确认
版本</t>
  </si>
  <si>
    <t>确认
结果</t>
  </si>
  <si>
    <t>修改次数</t>
  </si>
  <si>
    <t>open</t>
  </si>
  <si>
    <t>新增的时候只填前4个必填字段（数量不填），提交提示"服务器出现错误"，应提示"数量不能为空"</t>
  </si>
  <si>
    <t>新增只填必填字段，提交提示"服务器出现错误"</t>
  </si>
  <si>
    <t>修改界面"存放地点"显示为空</t>
  </si>
  <si>
    <t>".xlsx"的Excel附件无法上传</t>
  </si>
  <si>
    <t>附件-&gt;删除，界面切换错误(会删除多个附件，显示不是该条数据的附件)</t>
  </si>
  <si>
    <t>附件删除以后，再次打开，被删附件还是存在</t>
  </si>
  <si>
    <t>新增用户提示"服务器出现错误"</t>
  </si>
  <si>
    <t>修改角色无效</t>
  </si>
  <si>
    <t>绑定用户仓库提交提示"服务器出现错误"</t>
  </si>
  <si>
    <t>修改用户仓库提交提示"服务器出现错误"</t>
  </si>
  <si>
    <t>【专职】【仓库管理员】【游客】点击添加子项，提示非法字符警告</t>
  </si>
  <si>
    <t>【专职】【仓库管理员】【游客】点击修改，提示非法字符警告</t>
  </si>
  <si>
    <t>导出的Excel缺少"待领料数量"字段，导出的Excel"移库数量"与盘点列表的不一致</t>
  </si>
  <si>
    <t>领/退料模块、防汛物资的附件都无法上传Excel</t>
  </si>
  <si>
    <t>防汛物资新增、修改、入库都会提示"服务器出现错误"</t>
  </si>
  <si>
    <t>修改了mod_preflood_in表中state字段，normal=&gt;zc
同步时需要手动更新，不可以直接覆盖</t>
  </si>
  <si>
    <t>周六合并时勿忘</t>
  </si>
  <si>
    <t>缺陷分析评估报告</t>
  </si>
  <si>
    <t>1.按级别统计分析表</t>
  </si>
  <si>
    <t>件数</t>
  </si>
  <si>
    <t>百分比</t>
  </si>
  <si>
    <t>较重要</t>
  </si>
  <si>
    <t>轻微</t>
  </si>
  <si>
    <t>2.按问题类型统计分析表</t>
  </si>
  <si>
    <t>类型</t>
  </si>
  <si>
    <t>A按钮功能类</t>
  </si>
  <si>
    <t>B界面显示类</t>
  </si>
  <si>
    <t>C数据结果类</t>
  </si>
  <si>
    <t>D流程功能类</t>
  </si>
  <si>
    <t>E非功能类</t>
  </si>
  <si>
    <t>F提示信息类</t>
  </si>
  <si>
    <t>G建议常识类</t>
  </si>
  <si>
    <t>H界面校验类</t>
  </si>
  <si>
    <t>I需求要求类</t>
  </si>
  <si>
    <t>3.按模块统计分析表</t>
  </si>
  <si>
    <t>4.按每版本统计分析表</t>
  </si>
  <si>
    <t>3.按照模块统计缺陷表</t>
  </si>
  <si>
    <t>模块分类</t>
  </si>
  <si>
    <t>服务端</t>
  </si>
  <si>
    <t>菜单导航</t>
  </si>
  <si>
    <t>账户权限</t>
  </si>
  <si>
    <t>基础资料</t>
  </si>
  <si>
    <t>资产管理</t>
  </si>
  <si>
    <t>实时报警</t>
  </si>
  <si>
    <t>报表</t>
  </si>
  <si>
    <t>合计</t>
  </si>
  <si>
    <t>3.按照用例执行结果产生缺陷</t>
  </si>
  <si>
    <t>阶段测试</t>
  </si>
  <si>
    <t>用例数</t>
  </si>
  <si>
    <t>缺陷数</t>
  </si>
  <si>
    <t>阶段比例</t>
  </si>
  <si>
    <t>总比例</t>
  </si>
  <si>
    <t>需求测试</t>
  </si>
  <si>
    <t>基本类测试</t>
  </si>
  <si>
    <t>综合类测试</t>
  </si>
  <si>
    <t>自由测试</t>
  </si>
</sst>
</file>

<file path=xl/styles.xml><?xml version="1.0" encoding="utf-8"?>
<styleSheet xmlns="http://schemas.openxmlformats.org/spreadsheetml/2006/main">
  <numFmts count="8">
    <numFmt numFmtId="176" formatCode="mmm"/>
    <numFmt numFmtId="43" formatCode="_ * #,##0.00_ ;_ * \-#,##0.00_ ;_ * &quot;-&quot;??_ ;_ @_ "/>
    <numFmt numFmtId="177" formatCode="m/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m/dd"/>
    <numFmt numFmtId="179" formatCode="0.0_ "/>
  </numFmts>
  <fonts count="62">
    <font>
      <sz val="12"/>
      <name val="宋体"/>
      <charset val="134"/>
    </font>
    <font>
      <b/>
      <sz val="24"/>
      <name val="黑体"/>
      <charset val="134"/>
    </font>
    <font>
      <b/>
      <sz val="12"/>
      <color rgb="FF0000CC"/>
      <name val="宋体"/>
      <charset val="134"/>
      <scheme val="major"/>
    </font>
    <font>
      <b/>
      <sz val="9"/>
      <name val="宋体"/>
      <charset val="134"/>
    </font>
    <font>
      <sz val="9"/>
      <name val="宋体"/>
      <charset val="134"/>
    </font>
    <font>
      <sz val="9"/>
      <color indexed="12"/>
      <name val="宋体"/>
      <charset val="134"/>
    </font>
    <font>
      <sz val="9"/>
      <color rgb="FF0000CC"/>
      <name val="宋体"/>
      <charset val="134"/>
    </font>
    <font>
      <b/>
      <sz val="12"/>
      <color indexed="12"/>
      <name val="宋体"/>
      <charset val="134"/>
    </font>
    <font>
      <b/>
      <sz val="12"/>
      <name val="宋体"/>
      <charset val="134"/>
    </font>
    <font>
      <sz val="10"/>
      <color indexed="12"/>
      <name val="宋体"/>
      <charset val="134"/>
    </font>
    <font>
      <sz val="10"/>
      <color rgb="FFFF0000"/>
      <name val="宋体"/>
      <charset val="134"/>
    </font>
    <font>
      <b/>
      <sz val="16"/>
      <color indexed="12"/>
      <name val="宋体"/>
      <charset val="134"/>
    </font>
    <font>
      <sz val="12"/>
      <color rgb="FF0000CC"/>
      <name val="宋体"/>
      <charset val="134"/>
    </font>
    <font>
      <sz val="9"/>
      <color theme="1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b/>
      <sz val="20"/>
      <color rgb="FF009900"/>
      <name val="宋体"/>
      <charset val="134"/>
    </font>
    <font>
      <b/>
      <sz val="12"/>
      <color rgb="FF009900"/>
      <name val="宋体"/>
      <charset val="134"/>
    </font>
    <font>
      <b/>
      <sz val="16"/>
      <name val="宋体"/>
      <charset val="134"/>
    </font>
    <font>
      <b/>
      <sz val="22"/>
      <name val="宋体"/>
      <charset val="134"/>
    </font>
    <font>
      <b/>
      <sz val="18"/>
      <name val="宋体"/>
      <charset val="134"/>
    </font>
    <font>
      <b/>
      <sz val="22"/>
      <color indexed="63"/>
      <name val="Times New Roman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0.5"/>
      <name val="Times New Roman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0"/>
      <name val="仿宋体"/>
      <charset val="134"/>
    </font>
    <font>
      <sz val="10"/>
      <name val="MS Sans Serif"/>
      <charset val="134"/>
    </font>
    <font>
      <b/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8"/>
      <name val="Times New Roman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2"/>
      <name val="楷体_GB2312"/>
      <charset val="134"/>
    </font>
    <font>
      <sz val="11"/>
      <color indexed="52"/>
      <name val="宋体"/>
      <charset val="134"/>
    </font>
    <font>
      <sz val="11"/>
      <name val="ＭＳ Ｐゴシック"/>
      <charset val="134"/>
    </font>
    <font>
      <b/>
      <sz val="10"/>
      <name val="MS Sans Serif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ＭＳ Ｐゴシック"/>
      <charset val="134"/>
    </font>
    <font>
      <sz val="12"/>
      <name val="黑体"/>
      <charset val="134"/>
    </font>
    <font>
      <sz val="10"/>
      <name val="Helv"/>
      <charset val="134"/>
    </font>
    <font>
      <sz val="10.5"/>
      <color indexed="8"/>
      <name val="Times New Roman"/>
      <charset val="134"/>
    </font>
  </fonts>
  <fills count="32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double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double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auto="1"/>
      </right>
      <top/>
      <bottom style="thin">
        <color indexed="8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4">
    <xf numFmtId="0" fontId="0" fillId="0" borderId="0"/>
    <xf numFmtId="42" fontId="34" fillId="0" borderId="0" applyFont="0" applyFill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9" fillId="23" borderId="47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6" borderId="45" applyNumberFormat="0" applyFon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46" applyNumberFormat="0" applyFill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5" fillId="0" borderId="53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8" fillId="11" borderId="51" applyNumberFormat="0" applyAlignment="0" applyProtection="0">
      <alignment vertical="center"/>
    </xf>
    <xf numFmtId="0" fontId="54" fillId="0" borderId="0"/>
    <xf numFmtId="0" fontId="26" fillId="13" borderId="0" applyNumberFormat="0" applyBorder="0" applyAlignment="0" applyProtection="0">
      <alignment vertical="center"/>
    </xf>
    <xf numFmtId="0" fontId="45" fillId="11" borderId="47" applyNumberFormat="0" applyAlignment="0" applyProtection="0">
      <alignment vertical="center"/>
    </xf>
    <xf numFmtId="0" fontId="43" fillId="25" borderId="49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176" fontId="0" fillId="0" borderId="0" applyFill="0" applyBorder="0" applyAlignment="0"/>
    <xf numFmtId="0" fontId="55" fillId="0" borderId="0" applyNumberFormat="0" applyFill="0" applyBorder="0" applyAlignment="0" applyProtection="0"/>
    <xf numFmtId="15" fontId="42" fillId="0" borderId="0"/>
    <xf numFmtId="0" fontId="56" fillId="0" borderId="54" applyNumberFormat="0" applyAlignment="0" applyProtection="0">
      <alignment horizontal="left" vertical="center"/>
    </xf>
    <xf numFmtId="0" fontId="56" fillId="0" borderId="15">
      <alignment horizontal="left" vertical="center"/>
    </xf>
    <xf numFmtId="0" fontId="57" fillId="0" borderId="0"/>
    <xf numFmtId="0" fontId="49" fillId="0" borderId="0"/>
    <xf numFmtId="0" fontId="55" fillId="0" borderId="0" applyNumberFormat="0" applyFill="0" applyBorder="0" applyAlignment="0" applyProtection="0"/>
    <xf numFmtId="9" fontId="0" fillId="0" borderId="0" applyFont="0" applyFill="0" applyBorder="0" applyAlignment="0" applyProtection="0"/>
    <xf numFmtId="0" fontId="34" fillId="0" borderId="0">
      <alignment vertical="center"/>
    </xf>
    <xf numFmtId="0" fontId="0" fillId="0" borderId="0"/>
    <xf numFmtId="0" fontId="34" fillId="0" borderId="0">
      <alignment vertical="center"/>
    </xf>
    <xf numFmtId="0" fontId="58" fillId="0" borderId="0"/>
    <xf numFmtId="0" fontId="0" fillId="0" borderId="0"/>
    <xf numFmtId="0" fontId="59" fillId="0" borderId="0">
      <alignment vertical="top"/>
    </xf>
    <xf numFmtId="0" fontId="52" fillId="0" borderId="0"/>
    <xf numFmtId="0" fontId="41" fillId="0" borderId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60" fillId="0" borderId="0"/>
    <xf numFmtId="0" fontId="32" fillId="1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</cellStyleXfs>
  <cellXfs count="217">
    <xf numFmtId="0" fontId="0" fillId="0" borderId="0" xfId="0"/>
    <xf numFmtId="0" fontId="0" fillId="0" borderId="0" xfId="0" applyFont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9" fontId="4" fillId="0" borderId="5" xfId="0" applyNumberFormat="1" applyFont="1" applyBorder="1" applyAlignment="1">
      <alignment horizontal="left"/>
    </xf>
    <xf numFmtId="0" fontId="4" fillId="0" borderId="5" xfId="83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4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9" fontId="10" fillId="0" borderId="5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11" fillId="0" borderId="0" xfId="0" applyFont="1"/>
    <xf numFmtId="0" fontId="7" fillId="0" borderId="0" xfId="0" applyFont="1"/>
    <xf numFmtId="0" fontId="8" fillId="0" borderId="5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9" fontId="16" fillId="0" borderId="13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/>
    </xf>
    <xf numFmtId="9" fontId="16" fillId="0" borderId="6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0" fillId="0" borderId="14" xfId="0" applyBorder="1"/>
    <xf numFmtId="0" fontId="17" fillId="0" borderId="0" xfId="83" applyFont="1" applyBorder="1" applyAlignment="1">
      <alignment horizontal="center" vertical="center"/>
    </xf>
    <xf numFmtId="0" fontId="4" fillId="3" borderId="0" xfId="83" applyFont="1" applyFill="1" applyBorder="1" applyAlignment="1">
      <alignment vertical="center"/>
    </xf>
    <xf numFmtId="0" fontId="4" fillId="0" borderId="0" xfId="83" applyFont="1" applyBorder="1" applyAlignment="1">
      <alignment vertical="center"/>
    </xf>
    <xf numFmtId="0" fontId="17" fillId="0" borderId="0" xfId="83" applyFont="1" applyBorder="1" applyAlignment="1">
      <alignment vertical="center"/>
    </xf>
    <xf numFmtId="0" fontId="17" fillId="0" borderId="0" xfId="83" applyFont="1" applyBorder="1" applyAlignment="1">
      <alignment horizontal="center" vertical="center" wrapText="1"/>
    </xf>
    <xf numFmtId="177" fontId="17" fillId="0" borderId="0" xfId="83" applyNumberFormat="1" applyFont="1" applyBorder="1" applyAlignment="1">
      <alignment horizontal="center" vertical="center"/>
    </xf>
    <xf numFmtId="0" fontId="14" fillId="4" borderId="4" xfId="83" applyFont="1" applyFill="1" applyBorder="1" applyAlignment="1">
      <alignment vertical="center"/>
    </xf>
    <xf numFmtId="0" fontId="14" fillId="4" borderId="5" xfId="83" applyFont="1" applyFill="1" applyBorder="1" applyAlignment="1">
      <alignment horizontal="center" vertical="center" wrapText="1"/>
    </xf>
    <xf numFmtId="177" fontId="14" fillId="4" borderId="5" xfId="83" applyNumberFormat="1" applyFont="1" applyFill="1" applyBorder="1" applyAlignment="1">
      <alignment horizontal="center" vertical="center" wrapText="1"/>
    </xf>
    <xf numFmtId="0" fontId="4" fillId="3" borderId="5" xfId="83" applyFont="1" applyFill="1" applyBorder="1" applyAlignment="1">
      <alignment horizontal="center" vertical="center"/>
    </xf>
    <xf numFmtId="0" fontId="4" fillId="3" borderId="5" xfId="83" applyFont="1" applyFill="1" applyBorder="1" applyAlignment="1">
      <alignment vertical="center"/>
    </xf>
    <xf numFmtId="0" fontId="4" fillId="5" borderId="5" xfId="83" applyFont="1" applyFill="1" applyBorder="1" applyAlignment="1">
      <alignment horizontal="left" vertical="center" wrapText="1"/>
    </xf>
    <xf numFmtId="178" fontId="4" fillId="3" borderId="5" xfId="83" applyNumberFormat="1" applyFont="1" applyFill="1" applyBorder="1" applyAlignment="1">
      <alignment horizontal="center" vertical="center"/>
    </xf>
    <xf numFmtId="177" fontId="4" fillId="3" borderId="5" xfId="83" applyNumberFormat="1" applyFont="1" applyFill="1" applyBorder="1" applyAlignment="1">
      <alignment horizontal="center" vertical="center"/>
    </xf>
    <xf numFmtId="0" fontId="4" fillId="3" borderId="5" xfId="83" applyFont="1" applyFill="1" applyBorder="1" applyAlignment="1">
      <alignment horizontal="left" vertical="center"/>
    </xf>
    <xf numFmtId="0" fontId="18" fillId="6" borderId="5" xfId="83" applyFont="1" applyFill="1" applyBorder="1" applyAlignment="1">
      <alignment horizontal="center" vertical="center"/>
    </xf>
    <xf numFmtId="0" fontId="19" fillId="0" borderId="5" xfId="83" applyFont="1" applyBorder="1" applyAlignment="1">
      <alignment horizontal="left" vertical="center"/>
    </xf>
    <xf numFmtId="0" fontId="4" fillId="0" borderId="5" xfId="83" applyFont="1" applyBorder="1" applyAlignment="1">
      <alignment vertical="center"/>
    </xf>
    <xf numFmtId="177" fontId="4" fillId="0" borderId="5" xfId="83" applyNumberFormat="1" applyFont="1" applyBorder="1" applyAlignment="1">
      <alignment horizontal="center" vertical="center"/>
    </xf>
    <xf numFmtId="0" fontId="4" fillId="0" borderId="5" xfId="83" applyFont="1" applyBorder="1" applyAlignment="1">
      <alignment horizontal="center" vertical="center"/>
    </xf>
    <xf numFmtId="0" fontId="4" fillId="0" borderId="5" xfId="83" applyFont="1" applyBorder="1" applyAlignment="1">
      <alignment horizontal="left" vertical="center" wrapText="1"/>
    </xf>
    <xf numFmtId="178" fontId="4" fillId="0" borderId="5" xfId="83" applyNumberFormat="1" applyFont="1" applyBorder="1" applyAlignment="1">
      <alignment horizontal="center" vertical="center"/>
    </xf>
    <xf numFmtId="0" fontId="14" fillId="5" borderId="9" xfId="83" applyFont="1" applyFill="1" applyBorder="1" applyAlignment="1">
      <alignment vertical="center"/>
    </xf>
    <xf numFmtId="0" fontId="14" fillId="5" borderId="5" xfId="83" applyFont="1" applyFill="1" applyBorder="1" applyAlignment="1">
      <alignment horizontal="center" vertical="center" wrapText="1"/>
    </xf>
    <xf numFmtId="0" fontId="14" fillId="5" borderId="15" xfId="83" applyFont="1" applyFill="1" applyBorder="1" applyAlignment="1">
      <alignment vertical="center"/>
    </xf>
    <xf numFmtId="0" fontId="14" fillId="5" borderId="10" xfId="83" applyFont="1" applyFill="1" applyBorder="1" applyAlignment="1">
      <alignment vertical="center"/>
    </xf>
    <xf numFmtId="0" fontId="14" fillId="7" borderId="9" xfId="83" applyFont="1" applyFill="1" applyBorder="1" applyAlignment="1">
      <alignment vertical="center"/>
    </xf>
    <xf numFmtId="0" fontId="14" fillId="7" borderId="15" xfId="83" applyFont="1" applyFill="1" applyBorder="1" applyAlignment="1">
      <alignment vertical="center"/>
    </xf>
    <xf numFmtId="0" fontId="14" fillId="7" borderId="10" xfId="83" applyFont="1" applyFill="1" applyBorder="1" applyAlignment="1">
      <alignment vertical="center"/>
    </xf>
    <xf numFmtId="0" fontId="14" fillId="7" borderId="5" xfId="83" applyFont="1" applyFill="1" applyBorder="1" applyAlignment="1">
      <alignment horizontal="center" vertical="center" wrapText="1"/>
    </xf>
    <xf numFmtId="0" fontId="4" fillId="3" borderId="5" xfId="83" applyFont="1" applyFill="1" applyBorder="1" applyAlignment="1">
      <alignment vertical="center" wrapText="1"/>
    </xf>
    <xf numFmtId="14" fontId="4" fillId="0" borderId="5" xfId="83" applyNumberFormat="1" applyFont="1" applyBorder="1" applyAlignment="1">
      <alignment horizontal="center" vertical="center"/>
    </xf>
    <xf numFmtId="14" fontId="4" fillId="0" borderId="5" xfId="83" applyNumberFormat="1" applyFont="1" applyBorder="1" applyAlignment="1">
      <alignment vertical="center"/>
    </xf>
    <xf numFmtId="0" fontId="4" fillId="0" borderId="5" xfId="83" applyFont="1" applyBorder="1" applyAlignment="1">
      <alignment vertical="center" wrapText="1"/>
    </xf>
    <xf numFmtId="14" fontId="4" fillId="0" borderId="5" xfId="83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8" borderId="5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4" fillId="0" borderId="0" xfId="0" applyFont="1" applyBorder="1"/>
    <xf numFmtId="0" fontId="4" fillId="9" borderId="9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" xfId="80" applyFont="1" applyBorder="1" applyAlignment="1">
      <alignment vertical="center"/>
    </xf>
    <xf numFmtId="0" fontId="4" fillId="0" borderId="1" xfId="80" applyFont="1" applyBorder="1" applyAlignment="1">
      <alignment vertical="center"/>
    </xf>
    <xf numFmtId="0" fontId="4" fillId="0" borderId="16" xfId="80" applyFont="1" applyBorder="1" applyAlignment="1">
      <alignment vertical="center"/>
    </xf>
    <xf numFmtId="0" fontId="4" fillId="0" borderId="2" xfId="80" applyFont="1" applyBorder="1" applyAlignment="1">
      <alignment vertical="center"/>
    </xf>
    <xf numFmtId="0" fontId="4" fillId="0" borderId="0" xfId="8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0" borderId="9" xfId="80" applyFont="1" applyBorder="1" applyAlignment="1">
      <alignment vertical="center"/>
    </xf>
    <xf numFmtId="0" fontId="4" fillId="0" borderId="10" xfId="80" applyFont="1" applyBorder="1" applyAlignment="1">
      <alignment vertical="center"/>
    </xf>
    <xf numFmtId="0" fontId="4" fillId="5" borderId="9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177" fontId="4" fillId="0" borderId="5" xfId="83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vertical="center"/>
    </xf>
    <xf numFmtId="0" fontId="0" fillId="0" borderId="0" xfId="84"/>
    <xf numFmtId="0" fontId="0" fillId="0" borderId="17" xfId="84" applyBorder="1" applyAlignment="1">
      <alignment vertical="center"/>
    </xf>
    <xf numFmtId="0" fontId="0" fillId="0" borderId="18" xfId="84" applyBorder="1" applyAlignment="1">
      <alignment vertical="center"/>
    </xf>
    <xf numFmtId="0" fontId="20" fillId="0" borderId="19" xfId="84" applyFont="1" applyBorder="1" applyAlignment="1">
      <alignment horizontal="center" wrapText="1"/>
    </xf>
    <xf numFmtId="0" fontId="20" fillId="0" borderId="20" xfId="84" applyFont="1" applyBorder="1" applyAlignment="1">
      <alignment horizontal="center"/>
    </xf>
    <xf numFmtId="0" fontId="20" fillId="0" borderId="21" xfId="84" applyFont="1" applyBorder="1" applyAlignment="1">
      <alignment horizontal="center"/>
    </xf>
    <xf numFmtId="0" fontId="0" fillId="0" borderId="22" xfId="84" applyBorder="1" applyAlignment="1">
      <alignment vertical="center"/>
    </xf>
    <xf numFmtId="0" fontId="0" fillId="0" borderId="23" xfId="84" applyBorder="1" applyAlignment="1">
      <alignment vertical="center"/>
    </xf>
    <xf numFmtId="0" fontId="20" fillId="0" borderId="16" xfId="84" applyFont="1" applyBorder="1" applyAlignment="1">
      <alignment horizontal="center"/>
    </xf>
    <xf numFmtId="0" fontId="20" fillId="0" borderId="0" xfId="84" applyFont="1" applyBorder="1" applyAlignment="1">
      <alignment horizontal="center"/>
    </xf>
    <xf numFmtId="0" fontId="20" fillId="0" borderId="24" xfId="84" applyFont="1" applyBorder="1" applyAlignment="1">
      <alignment horizontal="center"/>
    </xf>
    <xf numFmtId="0" fontId="0" fillId="0" borderId="22" xfId="84" applyBorder="1"/>
    <xf numFmtId="0" fontId="0" fillId="0" borderId="23" xfId="84" applyBorder="1"/>
    <xf numFmtId="0" fontId="21" fillId="0" borderId="16" xfId="84" applyFont="1" applyBorder="1" applyAlignment="1">
      <alignment horizontal="center" vertical="center"/>
    </xf>
    <xf numFmtId="0" fontId="21" fillId="0" borderId="0" xfId="84" applyFont="1" applyBorder="1" applyAlignment="1">
      <alignment horizontal="center" vertical="center"/>
    </xf>
    <xf numFmtId="0" fontId="21" fillId="0" borderId="24" xfId="84" applyFont="1" applyBorder="1" applyAlignment="1">
      <alignment horizontal="center" vertical="center"/>
    </xf>
    <xf numFmtId="0" fontId="0" fillId="0" borderId="25" xfId="84" applyBorder="1"/>
    <xf numFmtId="0" fontId="0" fillId="0" borderId="8" xfId="84" applyBorder="1"/>
    <xf numFmtId="0" fontId="21" fillId="0" borderId="3" xfId="84" applyFont="1" applyBorder="1" applyAlignment="1">
      <alignment horizontal="center" vertical="center"/>
    </xf>
    <xf numFmtId="0" fontId="21" fillId="0" borderId="4" xfId="84" applyFont="1" applyBorder="1" applyAlignment="1">
      <alignment horizontal="center" vertical="center"/>
    </xf>
    <xf numFmtId="0" fontId="21" fillId="0" borderId="26" xfId="84" applyFont="1" applyBorder="1" applyAlignment="1">
      <alignment horizontal="center" vertical="center"/>
    </xf>
    <xf numFmtId="0" fontId="22" fillId="0" borderId="0" xfId="84" applyFont="1" applyAlignment="1"/>
    <xf numFmtId="0" fontId="22" fillId="0" borderId="22" xfId="84" applyFont="1" applyBorder="1" applyAlignment="1"/>
    <xf numFmtId="0" fontId="22" fillId="0" borderId="0" xfId="84" applyFont="1" applyBorder="1" applyAlignment="1"/>
    <xf numFmtId="0" fontId="22" fillId="0" borderId="24" xfId="84" applyFont="1" applyBorder="1" applyAlignment="1"/>
    <xf numFmtId="0" fontId="23" fillId="0" borderId="22" xfId="84" applyFont="1" applyBorder="1" applyAlignment="1">
      <alignment horizontal="center" vertical="center"/>
    </xf>
    <xf numFmtId="0" fontId="23" fillId="0" borderId="0" xfId="84" applyFont="1" applyBorder="1" applyAlignment="1">
      <alignment horizontal="center" vertical="center"/>
    </xf>
    <xf numFmtId="0" fontId="23" fillId="0" borderId="24" xfId="84" applyFont="1" applyBorder="1" applyAlignment="1">
      <alignment horizontal="center" vertical="center"/>
    </xf>
    <xf numFmtId="0" fontId="23" fillId="0" borderId="0" xfId="84" applyFont="1" applyAlignment="1"/>
    <xf numFmtId="0" fontId="24" fillId="0" borderId="22" xfId="84" applyFont="1" applyBorder="1" applyAlignment="1">
      <alignment horizontal="center" vertical="center"/>
    </xf>
    <xf numFmtId="0" fontId="24" fillId="0" borderId="0" xfId="84" applyFont="1" applyBorder="1" applyAlignment="1">
      <alignment horizontal="center" vertical="center"/>
    </xf>
    <xf numFmtId="0" fontId="24" fillId="0" borderId="24" xfId="84" applyFont="1" applyBorder="1" applyAlignment="1">
      <alignment horizontal="center" vertical="center"/>
    </xf>
    <xf numFmtId="0" fontId="0" fillId="0" borderId="0" xfId="84" applyBorder="1"/>
    <xf numFmtId="0" fontId="0" fillId="0" borderId="24" xfId="84" applyBorder="1"/>
    <xf numFmtId="0" fontId="25" fillId="0" borderId="4" xfId="84" applyFont="1" applyBorder="1" applyAlignment="1">
      <alignment horizontal="justify"/>
    </xf>
    <xf numFmtId="0" fontId="0" fillId="0" borderId="4" xfId="84" applyBorder="1"/>
    <xf numFmtId="0" fontId="0" fillId="0" borderId="26" xfId="84" applyBorder="1"/>
    <xf numFmtId="0" fontId="26" fillId="0" borderId="27" xfId="84" applyFont="1" applyBorder="1" applyAlignment="1">
      <alignment horizontal="left" vertical="top" wrapText="1"/>
    </xf>
    <xf numFmtId="0" fontId="26" fillId="0" borderId="7" xfId="84" applyFont="1" applyBorder="1" applyAlignment="1">
      <alignment horizontal="left" vertical="top" wrapText="1"/>
    </xf>
    <xf numFmtId="0" fontId="27" fillId="10" borderId="5" xfId="84" applyFont="1" applyFill="1" applyBorder="1" applyAlignment="1">
      <alignment horizontal="center" vertical="center" wrapText="1"/>
    </xf>
    <xf numFmtId="0" fontId="28" fillId="0" borderId="5" xfId="84" applyFont="1" applyBorder="1" applyAlignment="1">
      <alignment horizontal="center" vertical="center" wrapText="1"/>
    </xf>
    <xf numFmtId="0" fontId="28" fillId="0" borderId="28" xfId="84" applyFont="1" applyBorder="1" applyAlignment="1">
      <alignment horizontal="center" vertical="center" wrapText="1"/>
    </xf>
    <xf numFmtId="0" fontId="26" fillId="0" borderId="22" xfId="84" applyFont="1" applyBorder="1" applyAlignment="1">
      <alignment horizontal="left" vertical="top" wrapText="1"/>
    </xf>
    <xf numFmtId="0" fontId="26" fillId="0" borderId="23" xfId="84" applyFont="1" applyBorder="1" applyAlignment="1">
      <alignment horizontal="left" vertical="top" wrapText="1"/>
    </xf>
    <xf numFmtId="179" fontId="29" fillId="0" borderId="29" xfId="0" applyNumberFormat="1" applyFont="1" applyFill="1" applyBorder="1" applyAlignment="1">
      <alignment horizontal="justify" vertical="center" wrapText="1"/>
    </xf>
    <xf numFmtId="179" fontId="0" fillId="0" borderId="30" xfId="0" applyNumberFormat="1" applyFill="1" applyBorder="1" applyAlignment="1">
      <alignment vertical="center"/>
    </xf>
    <xf numFmtId="179" fontId="0" fillId="0" borderId="31" xfId="0" applyNumberFormat="1" applyFill="1" applyBorder="1" applyAlignment="1">
      <alignment vertical="center"/>
    </xf>
    <xf numFmtId="0" fontId="29" fillId="0" borderId="32" xfId="0" applyFont="1" applyBorder="1" applyAlignment="1">
      <alignment horizontal="left" vertical="center" wrapText="1"/>
    </xf>
    <xf numFmtId="0" fontId="29" fillId="11" borderId="33" xfId="0" applyFont="1" applyFill="1" applyBorder="1" applyAlignment="1">
      <alignment horizontal="left" vertical="center" wrapText="1"/>
    </xf>
    <xf numFmtId="0" fontId="29" fillId="0" borderId="34" xfId="0" applyFont="1" applyBorder="1" applyAlignment="1">
      <alignment horizontal="left" vertical="center" wrapText="1"/>
    </xf>
    <xf numFmtId="0" fontId="27" fillId="10" borderId="9" xfId="84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11" borderId="5" xfId="0" applyFont="1" applyFill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26" fillId="0" borderId="25" xfId="84" applyFont="1" applyBorder="1" applyAlignment="1">
      <alignment horizontal="left" vertical="top" wrapText="1"/>
    </xf>
    <xf numFmtId="0" fontId="26" fillId="0" borderId="8" xfId="84" applyFont="1" applyBorder="1" applyAlignment="1">
      <alignment horizontal="left" vertical="top" wrapText="1"/>
    </xf>
    <xf numFmtId="0" fontId="29" fillId="0" borderId="35" xfId="0" applyFont="1" applyBorder="1" applyAlignment="1">
      <alignment horizontal="justify" wrapText="1"/>
    </xf>
    <xf numFmtId="0" fontId="0" fillId="0" borderId="36" xfId="0" applyBorder="1"/>
    <xf numFmtId="0" fontId="0" fillId="0" borderId="37" xfId="0" applyBorder="1"/>
    <xf numFmtId="0" fontId="27" fillId="0" borderId="38" xfId="84" applyFont="1" applyBorder="1" applyAlignment="1">
      <alignment horizontal="center" vertical="center" wrapText="1"/>
    </xf>
    <xf numFmtId="0" fontId="27" fillId="0" borderId="39" xfId="84" applyFont="1" applyBorder="1" applyAlignment="1">
      <alignment horizontal="center" vertical="center" wrapText="1"/>
    </xf>
    <xf numFmtId="0" fontId="27" fillId="0" borderId="40" xfId="84" applyFont="1" applyBorder="1" applyAlignment="1">
      <alignment horizontal="center" vertical="center" wrapText="1"/>
    </xf>
    <xf numFmtId="0" fontId="25" fillId="0" borderId="0" xfId="84" applyFont="1" applyAlignment="1">
      <alignment horizontal="justify"/>
    </xf>
    <xf numFmtId="0" fontId="8" fillId="0" borderId="17" xfId="84" applyFont="1" applyBorder="1" applyAlignment="1">
      <alignment horizontal="center" vertical="center"/>
    </xf>
    <xf numFmtId="0" fontId="8" fillId="0" borderId="20" xfId="84" applyFont="1" applyBorder="1" applyAlignment="1">
      <alignment horizontal="center" vertical="center"/>
    </xf>
    <xf numFmtId="0" fontId="8" fillId="0" borderId="21" xfId="84" applyFont="1" applyBorder="1" applyAlignment="1">
      <alignment horizontal="center" vertical="center"/>
    </xf>
    <xf numFmtId="0" fontId="8" fillId="0" borderId="22" xfId="84" applyFont="1" applyBorder="1" applyAlignment="1">
      <alignment horizontal="center" vertical="center"/>
    </xf>
    <xf numFmtId="0" fontId="8" fillId="0" borderId="0" xfId="84" applyFont="1" applyBorder="1" applyAlignment="1">
      <alignment horizontal="center" vertical="center"/>
    </xf>
    <xf numFmtId="0" fontId="8" fillId="0" borderId="24" xfId="84" applyFont="1" applyBorder="1" applyAlignment="1">
      <alignment horizontal="center" vertical="center"/>
    </xf>
    <xf numFmtId="0" fontId="30" fillId="0" borderId="22" xfId="84" applyFont="1" applyBorder="1" applyAlignment="1">
      <alignment horizontal="left"/>
    </xf>
    <xf numFmtId="0" fontId="8" fillId="4" borderId="41" xfId="84" applyFont="1" applyFill="1" applyBorder="1" applyAlignment="1">
      <alignment horizontal="center"/>
    </xf>
    <xf numFmtId="0" fontId="8" fillId="4" borderId="5" xfId="84" applyFont="1" applyFill="1" applyBorder="1" applyAlignment="1">
      <alignment horizontal="center"/>
    </xf>
    <xf numFmtId="0" fontId="8" fillId="4" borderId="28" xfId="84" applyFont="1" applyFill="1" applyBorder="1" applyAlignment="1">
      <alignment horizontal="center"/>
    </xf>
    <xf numFmtId="0" fontId="0" fillId="0" borderId="41" xfId="84" applyBorder="1"/>
    <xf numFmtId="0" fontId="0" fillId="0" borderId="5" xfId="84" applyBorder="1"/>
    <xf numFmtId="0" fontId="0" fillId="0" borderId="28" xfId="84" applyBorder="1"/>
    <xf numFmtId="0" fontId="0" fillId="0" borderId="42" xfId="84" applyBorder="1"/>
    <xf numFmtId="0" fontId="0" fillId="0" borderId="43" xfId="84" applyBorder="1"/>
    <xf numFmtId="0" fontId="0" fillId="0" borderId="44" xfId="84" applyBorder="1"/>
    <xf numFmtId="0" fontId="0" fillId="0" borderId="0" xfId="84" applyAlignment="1">
      <alignment horizontal="center"/>
    </xf>
    <xf numFmtId="0" fontId="0" fillId="0" borderId="0" xfId="84" applyFont="1" applyAlignment="1">
      <alignment horizontal="centerContinuous"/>
    </xf>
    <xf numFmtId="0" fontId="0" fillId="0" borderId="0" xfId="84" applyAlignment="1">
      <alignment horizontal="centerContinuous"/>
    </xf>
  </cellXfs>
  <cellStyles count="94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40% - 着色 3" xfId="18"/>
    <cellStyle name="标题" xfId="19" builtinId="15"/>
    <cellStyle name="着色 1" xfId="20"/>
    <cellStyle name="20% - 着色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標準_615_func_diff_(原紙)_v0.00" xfId="29"/>
    <cellStyle name="40% - 着色 4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40% - 着色 5" xfId="37"/>
    <cellStyle name="好" xfId="38" builtinId="26"/>
    <cellStyle name="适中" xfId="39" builtinId="28"/>
    <cellStyle name="着色 5" xfId="40"/>
    <cellStyle name="60% - 着色 4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60% - 着色 1" xfId="46"/>
    <cellStyle name="20% - 强调文字颜色 2" xfId="47" builtinId="34"/>
    <cellStyle name="40% - 强调文字颜色 2" xfId="48" builtinId="35"/>
    <cellStyle name="强调文字颜色 3" xfId="49" builtinId="37"/>
    <cellStyle name="强调文字颜色 4" xfId="50" builtinId="41"/>
    <cellStyle name="60% - 着色 3" xfId="51"/>
    <cellStyle name="20% - 强调文字颜色 4" xfId="52" builtinId="42"/>
    <cellStyle name="40% - 强调文字颜色 4" xfId="53" builtinId="43"/>
    <cellStyle name="20% - 着色 1" xfId="54"/>
    <cellStyle name="强调文字颜色 5" xfId="55" builtinId="45"/>
    <cellStyle name="40% - 强调文字颜色 5" xfId="56" builtinId="47"/>
    <cellStyle name="20% - 着色 2" xfId="57"/>
    <cellStyle name="60% - 强调文字颜色 5" xfId="58" builtinId="48"/>
    <cellStyle name="强调文字颜色 6" xfId="59" builtinId="49"/>
    <cellStyle name="40% - 强调文字颜色 6" xfId="60" builtinId="51"/>
    <cellStyle name="20% - 着色 3" xfId="61"/>
    <cellStyle name="60% - 强调文字颜色 6" xfId="62" builtinId="52"/>
    <cellStyle name="20% - 着色 4" xfId="63"/>
    <cellStyle name="着色 2" xfId="64"/>
    <cellStyle name="20% - 着色 6" xfId="65"/>
    <cellStyle name="40% - 着色 1" xfId="66"/>
    <cellStyle name="40% - 着色 2" xfId="67"/>
    <cellStyle name="40% - 着色 6" xfId="68"/>
    <cellStyle name="60% - 着色 5" xfId="69"/>
    <cellStyle name="60% - 着色 6" xfId="70"/>
    <cellStyle name="Calc Currency (0)" xfId="71"/>
    <cellStyle name="ColLevel_0" xfId="72"/>
    <cellStyle name="Date" xfId="73"/>
    <cellStyle name="Header1" xfId="74"/>
    <cellStyle name="Header2" xfId="75"/>
    <cellStyle name="New Times Roman" xfId="76"/>
    <cellStyle name="Normal_#10-Headcount" xfId="77"/>
    <cellStyle name="RowLevel_0" xfId="78"/>
    <cellStyle name="百分比 2" xfId="79"/>
    <cellStyle name="常规 2" xfId="80"/>
    <cellStyle name="常规 3" xfId="81"/>
    <cellStyle name="常规 4" xfId="82"/>
    <cellStyle name="常规_LT-PMC-Tem-04-V1.0" xfId="83"/>
    <cellStyle name="常规_sst5A" xfId="84"/>
    <cellStyle name="段落标题1" xfId="85"/>
    <cellStyle name="段落标题2" xfId="86"/>
    <cellStyle name="普通_laroux" xfId="87"/>
    <cellStyle name="千位[0]_laroux" xfId="88"/>
    <cellStyle name="千位_laroux" xfId="89"/>
    <cellStyle name="样式 1" xfId="90"/>
    <cellStyle name="着色 3" xfId="91"/>
    <cellStyle name="着色 4" xfId="92"/>
    <cellStyle name="着色 6" xfId="93"/>
  </cellStyles>
  <dxfs count="72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9"/>
  <colors>
    <mruColors>
      <color rgb="00009900"/>
      <color rgb="00CCFFCC"/>
      <color rgb="0000CCFF"/>
      <color rgb="000000CC"/>
      <color rgb="00FFFFCC"/>
      <color rgb="00000066"/>
      <color rgb="0028A1F4"/>
      <color rgb="00CCECFF"/>
      <color rgb="006699FF"/>
      <color rgb="00CCFF3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55972350196"/>
          <c:y val="0.0928386999943481"/>
          <c:w val="0.670797112946602"/>
          <c:h val="0.639158742268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结果分析评估!$B$111</c:f>
              <c:strCache>
                <c:ptCount val="1"/>
                <c:pt idx="0">
                  <c:v>服务端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结果分析评估!$C$111:$G$111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结果分析评估!$B$112</c:f>
              <c:strCache>
                <c:ptCount val="1"/>
                <c:pt idx="0">
                  <c:v>菜单导航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结果分析评估!$C$112:$G$112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结果分析评估!$B$113</c:f>
              <c:strCache>
                <c:ptCount val="1"/>
                <c:pt idx="0">
                  <c:v>账户权限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结果分析评估!$C$113:$G$113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结果分析评估!$B$114</c:f>
              <c:strCache>
                <c:ptCount val="1"/>
                <c:pt idx="0">
                  <c:v>基础资料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结果分析评估!$C$114:$G$114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结果分析评估!$B$115</c:f>
              <c:strCache>
                <c:ptCount val="1"/>
                <c:pt idx="0">
                  <c:v>资产管理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结果分析评估!$C$115:$G$115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结果分析评估!$B$116</c:f>
              <c:strCache>
                <c:ptCount val="1"/>
                <c:pt idx="0">
                  <c:v>实时报警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结果分析评估!$C$116:$G$116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结果分析评估!$B$117</c:f>
              <c:strCache>
                <c:ptCount val="1"/>
                <c:pt idx="0">
                  <c:v>报表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结果分析评估!$C$117:$G$117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结果分析评估!$C$109:$G$110</c:f>
              <c:multiLvlStrCache>
                <c:ptCount val="5"/>
                <c:lvl>
                  <c:pt idx="0">
                    <c:v>极其严重</c:v>
                  </c:pt>
                  <c:pt idx="1">
                    <c:v>较严重</c:v>
                  </c:pt>
                  <c:pt idx="2">
                    <c:v>较重要</c:v>
                  </c:pt>
                  <c:pt idx="3">
                    <c:v>一般</c:v>
                  </c:pt>
                  <c:pt idx="4">
                    <c:v>轻微</c:v>
                  </c:pt>
                </c:lvl>
                <c:lvl>
                  <c:pt idx="0">
                    <c:v>严重程度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00800"/>
        <c:axId val="81102336"/>
      </c:barChart>
      <c:catAx>
        <c:axId val="81100800"/>
        <c:scaling>
          <c:orientation val="minMax"/>
        </c:scaling>
        <c:delete val="0"/>
        <c:axPos val="b"/>
        <c:majorGridlines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102336"/>
        <c:crosses val="autoZero"/>
        <c:auto val="1"/>
        <c:lblAlgn val="ctr"/>
        <c:lblOffset val="100"/>
        <c:tickLblSkip val="1"/>
        <c:noMultiLvlLbl val="0"/>
      </c:catAx>
      <c:valAx>
        <c:axId val="811023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10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947591062522"/>
          <c:y val="0.101170381871288"/>
          <c:w val="0.195"/>
          <c:h val="0.63904070814683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25400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055555555556"/>
          <c:y val="0.032407407407410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结果分析评估!$E$141</c:f>
              <c:strCache>
                <c:ptCount val="1"/>
                <c:pt idx="0">
                  <c:v>阶段比例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需求测试</a:t>
                    </a:r>
                    <a:r>
                      <a:rPr lang="en-US" altLang="en-US"/>
                      <a:t>6%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基本类测试</a:t>
                    </a:r>
                    <a:r>
                      <a:rPr lang="en-US" altLang="en-US"/>
                      <a:t>4%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统合类测试</a:t>
                    </a:r>
                    <a:r>
                      <a:rPr lang="en-US" altLang="en-US"/>
                      <a:t>8%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自由测试</a:t>
                    </a:r>
                    <a:r>
                      <a:rPr lang="en-US" altLang="en-US"/>
                      <a:t>14%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结果分析评估!$E$142:$E$149</c:f>
              <c:numCache>
                <c:formatCode>0%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结果分析评估!$F$141</c:f>
              <c:strCache>
                <c:ptCount val="1"/>
                <c:pt idx="0">
                  <c:v>总比例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需求测试</a:t>
                    </a:r>
                    <a:r>
                      <a:rPr lang="en-US" altLang="en-US"/>
                      <a:t>15%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基本类测试</a:t>
                    </a:r>
                    <a:r>
                      <a:rPr lang="en-US" altLang="en-US"/>
                      <a:t>35%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统合类测试</a:t>
                    </a:r>
                    <a:r>
                      <a:rPr lang="en-US" altLang="en-US"/>
                      <a:t>29%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自由测试</a:t>
                    </a:r>
                    <a:r>
                      <a:rPr lang="en-US" altLang="en-US"/>
                      <a:t>21%</a:t>
                    </a:r>
                    <a:endParaRPr lang="en-US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结果分析评估!$F$142:$F$149</c:f>
              <c:numCache>
                <c:formatCode>0%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缺陷按严重程度统计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结果分析评估!$C$4</c:f>
              <c:strCache>
                <c:ptCount val="1"/>
                <c:pt idx="0">
                  <c:v>件数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softEdge"/>
          </c:spPr>
          <c:explosion val="0"/>
          <c:dPt>
            <c:idx val="0"/>
            <c:bubble3D val="0"/>
            <c:spPr>
              <a:scene3d>
                <a:camera prst="orthographicFront"/>
                <a:lightRig rig="threePt" dir="t"/>
              </a:scene3d>
              <a:sp3d prstMaterial="softEdge"/>
            </c:spPr>
          </c:dPt>
          <c:dPt>
            <c:idx val="1"/>
            <c:bubble3D val="0"/>
            <c:spPr>
              <a:scene3d>
                <a:camera prst="orthographicFront"/>
                <a:lightRig rig="threePt" dir="t"/>
              </a:scene3d>
              <a:sp3d prstMaterial="softEdge"/>
            </c:spPr>
          </c:dPt>
          <c:dPt>
            <c:idx val="2"/>
            <c:bubble3D val="0"/>
            <c:spPr>
              <a:scene3d>
                <a:camera prst="orthographicFront"/>
                <a:lightRig rig="threePt" dir="t"/>
              </a:scene3d>
              <a:sp3d prstMaterial="softEdge"/>
            </c:spPr>
          </c:dPt>
          <c:dPt>
            <c:idx val="3"/>
            <c:bubble3D val="0"/>
            <c:spPr>
              <a:scene3d>
                <a:camera prst="orthographicFront"/>
                <a:lightRig rig="threePt" dir="t"/>
              </a:scene3d>
              <a:sp3d prstMaterial="softEdge"/>
            </c:spPr>
          </c:dPt>
          <c:dPt>
            <c:idx val="4"/>
            <c:bubble3D val="0"/>
            <c:spPr>
              <a:scene3d>
                <a:camera prst="orthographicFront"/>
                <a:lightRig rig="threePt" dir="t"/>
              </a:scene3d>
              <a:sp3d prstMaterial="softEdge"/>
            </c:spPr>
          </c:dPt>
          <c:dLbls>
            <c:dLbl>
              <c:idx val="4"/>
              <c:layout>
                <c:manualLayout>
                  <c:x val="0.0456655730533683"/>
                  <c:y val="0.1378058471857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结果分析评估!$B$5:$B$9</c:f>
              <c:strCache>
                <c:ptCount val="5"/>
                <c:pt idx="0">
                  <c:v>极其严重</c:v>
                </c:pt>
                <c:pt idx="1">
                  <c:v>较严重</c:v>
                </c:pt>
                <c:pt idx="2">
                  <c:v>较重要</c:v>
                </c:pt>
                <c:pt idx="3">
                  <c:v>一般</c:v>
                </c:pt>
                <c:pt idx="4">
                  <c:v>轻微</c:v>
                </c:pt>
              </c:strCache>
            </c:strRef>
          </c:cat>
          <c:val>
            <c:numRef>
              <c:f>结果分析评估!$C$5:$C$9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缺陷按问题类型统计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结果分析评估!$C$30</c:f>
              <c:strCache>
                <c:ptCount val="1"/>
                <c:pt idx="0">
                  <c:v>件数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dLbl>
              <c:idx val="6"/>
              <c:layout>
                <c:manualLayout>
                  <c:x val="0.0164102564102564"/>
                  <c:y val="-0.13722849679670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2027692307693"/>
                  <c:y val="0.001307927762636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结果分析评估!$B$31:$B$39</c:f>
              <c:strCache>
                <c:ptCount val="9"/>
                <c:pt idx="0">
                  <c:v>A按钮功能类</c:v>
                </c:pt>
                <c:pt idx="1">
                  <c:v>B界面显示类</c:v>
                </c:pt>
                <c:pt idx="2">
                  <c:v>C数据结果类</c:v>
                </c:pt>
                <c:pt idx="3">
                  <c:v>D流程功能类</c:v>
                </c:pt>
                <c:pt idx="4">
                  <c:v>E非功能类</c:v>
                </c:pt>
                <c:pt idx="5">
                  <c:v>F提示信息类</c:v>
                </c:pt>
                <c:pt idx="6">
                  <c:v>G建议常识类</c:v>
                </c:pt>
                <c:pt idx="7">
                  <c:v>H界面校验类</c:v>
                </c:pt>
                <c:pt idx="8">
                  <c:v>I需求要求类</c:v>
                </c:pt>
              </c:strCache>
            </c:strRef>
          </c:cat>
          <c:val>
            <c:numRef>
              <c:f>结果分析评估!$C$31:$C$39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结果分析评估!$D$30</c:f>
              <c:strCache>
                <c:ptCount val="1"/>
                <c:pt idx="0">
                  <c:v>百分比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delete val="1"/>
          </c:dLbls>
          <c:cat>
            <c:strRef>
              <c:f>结果分析评估!$B$31:$B$39</c:f>
              <c:strCache>
                <c:ptCount val="9"/>
                <c:pt idx="0">
                  <c:v>A按钮功能类</c:v>
                </c:pt>
                <c:pt idx="1">
                  <c:v>B界面显示类</c:v>
                </c:pt>
                <c:pt idx="2">
                  <c:v>C数据结果类</c:v>
                </c:pt>
                <c:pt idx="3">
                  <c:v>D流程功能类</c:v>
                </c:pt>
                <c:pt idx="4">
                  <c:v>E非功能类</c:v>
                </c:pt>
                <c:pt idx="5">
                  <c:v>F提示信息类</c:v>
                </c:pt>
                <c:pt idx="6">
                  <c:v>G建议常识类</c:v>
                </c:pt>
                <c:pt idx="7">
                  <c:v>H界面校验类</c:v>
                </c:pt>
                <c:pt idx="8">
                  <c:v>I需求要求类</c:v>
                </c:pt>
              </c:strCache>
            </c:strRef>
          </c:cat>
          <c:val>
            <c:numRef>
              <c:f>结果分析评估!$D$31:$D$39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缺陷按模块分布统计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结果分析评估!$C$53</c:f>
              <c:strCache>
                <c:ptCount val="1"/>
                <c:pt idx="0">
                  <c:v>件数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服</a:t>
                    </a:r>
                    <a:endParaRPr lang="en-US" altLang="zh-CN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务</a:t>
                    </a:r>
                    <a:endParaRPr lang="en-US" altLang="zh-CN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端
</a:t>
                    </a:r>
                    <a:r>
                      <a:rPr lang="en-US" altLang="zh-CN"/>
                      <a:t>1
1%</a:t>
                    </a:r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618238021638331"/>
                  <c:y val="-0.036630036630036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菜单</a:t>
                    </a:r>
                    <a:endParaRPr lang="en-US" altLang="zh-CN"/>
                  </a:p>
                  <a:p>
                    <a:pPr>
                      <a:defRPr lang="zh-CN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导航
</a:t>
                    </a:r>
                    <a:r>
                      <a:rPr lang="en-US" altLang="zh-CN"/>
                      <a:t>3
5%</a:t>
                    </a:r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23647604327666"/>
                  <c:y val="-0.0183150183150185"/>
                </c:manualLayout>
              </c:layout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结果分析评估!$B$54:$B$60</c:f>
              <c:numCache>
                <c:formatCode>General</c:formatCode>
                <c:ptCount val="7"/>
              </c:numCache>
            </c:numRef>
          </c:cat>
          <c:val>
            <c:numRef>
              <c:f>结果分析评估!$C$54:$C$60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结果分析评估!$D$53</c:f>
              <c:strCache>
                <c:ptCount val="1"/>
                <c:pt idx="0">
                  <c:v>百分比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elete val="1"/>
          </c:dLbls>
          <c:cat>
            <c:numRef>
              <c:f>结果分析评估!$B$54:$B$60</c:f>
              <c:numCache>
                <c:formatCode>General</c:formatCode>
                <c:ptCount val="7"/>
              </c:numCache>
            </c:numRef>
          </c:cat>
          <c:val>
            <c:numRef>
              <c:f>结果分析评估!$D$54:$D$60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结果分析评估!$B$78:$B$84</c:f>
              <c:numCache>
                <c:formatCode>General</c:formatCode>
                <c:ptCount val="7"/>
              </c:numCache>
            </c:numRef>
          </c:cat>
          <c:val>
            <c:numRef>
              <c:f>结果分析评估!$D$78:$D$84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elete val="1"/>
          </c:dLbls>
          <c:cat>
            <c:numRef>
              <c:f>结果分析评估!$B$78:$B$84</c:f>
              <c:numCache>
                <c:formatCode>General</c:formatCode>
                <c:ptCount val="7"/>
              </c:numCache>
            </c:numRef>
          </c:cat>
          <c:val>
            <c:numRef>
              <c:f>结果分析评估!$E$78:$E$84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</xdr:colOff>
      <xdr:row>1</xdr:row>
      <xdr:rowOff>66676</xdr:rowOff>
    </xdr:from>
    <xdr:to>
      <xdr:col>2</xdr:col>
      <xdr:colOff>600075</xdr:colOff>
      <xdr:row>5</xdr:row>
      <xdr:rowOff>148744</xdr:rowOff>
    </xdr:to>
    <xdr:pic>
      <xdr:nvPicPr>
        <xdr:cNvPr id="2" name="Picture 3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" y="247650"/>
          <a:ext cx="1438275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180974</xdr:colOff>
      <xdr:row>107</xdr:row>
      <xdr:rowOff>171449</xdr:rowOff>
    </xdr:from>
    <xdr:to>
      <xdr:col>15</xdr:col>
      <xdr:colOff>542924</xdr:colOff>
      <xdr:row>133</xdr:row>
      <xdr:rowOff>95250</xdr:rowOff>
    </xdr:to>
    <xdr:graphicFrame>
      <xdr:nvGraphicFramePr>
        <xdr:cNvPr id="4180" name="Chart 2"/>
        <xdr:cNvGraphicFramePr/>
      </xdr:nvGraphicFramePr>
      <xdr:xfrm>
        <a:off x="5962015" y="19687540"/>
        <a:ext cx="5343525" cy="462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139</xdr:row>
      <xdr:rowOff>133350</xdr:rowOff>
    </xdr:from>
    <xdr:to>
      <xdr:col>15</xdr:col>
      <xdr:colOff>114300</xdr:colOff>
      <xdr:row>154</xdr:row>
      <xdr:rowOff>161925</xdr:rowOff>
    </xdr:to>
    <xdr:graphicFrame>
      <xdr:nvGraphicFramePr>
        <xdr:cNvPr id="7" name="图表 6"/>
        <xdr:cNvGraphicFramePr/>
      </xdr:nvGraphicFramePr>
      <xdr:xfrm>
        <a:off x="6600825" y="25517475"/>
        <a:ext cx="4276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150</xdr:row>
      <xdr:rowOff>123825</xdr:rowOff>
    </xdr:from>
    <xdr:to>
      <xdr:col>8</xdr:col>
      <xdr:colOff>28575</xdr:colOff>
      <xdr:row>165</xdr:row>
      <xdr:rowOff>152400</xdr:rowOff>
    </xdr:to>
    <xdr:graphicFrame>
      <xdr:nvGraphicFramePr>
        <xdr:cNvPr id="8" name="图表 7"/>
        <xdr:cNvGraphicFramePr/>
      </xdr:nvGraphicFramePr>
      <xdr:xfrm>
        <a:off x="123825" y="27498675"/>
        <a:ext cx="5686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409574</xdr:colOff>
      <xdr:row>2</xdr:row>
      <xdr:rowOff>152400</xdr:rowOff>
    </xdr:from>
    <xdr:to>
      <xdr:col>19</xdr:col>
      <xdr:colOff>161924</xdr:colOff>
      <xdr:row>24</xdr:row>
      <xdr:rowOff>76200</xdr:rowOff>
    </xdr:to>
    <xdr:graphicFrame>
      <xdr:nvGraphicFramePr>
        <xdr:cNvPr id="17" name="图表 16"/>
        <xdr:cNvGraphicFramePr/>
      </xdr:nvGraphicFramePr>
      <xdr:xfrm>
        <a:off x="7000240" y="514350"/>
        <a:ext cx="6229350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29</xdr:row>
      <xdr:rowOff>28574</xdr:rowOff>
    </xdr:from>
    <xdr:to>
      <xdr:col>19</xdr:col>
      <xdr:colOff>123825</xdr:colOff>
      <xdr:row>47</xdr:row>
      <xdr:rowOff>152400</xdr:rowOff>
    </xdr:to>
    <xdr:graphicFrame>
      <xdr:nvGraphicFramePr>
        <xdr:cNvPr id="18" name="图表 17"/>
        <xdr:cNvGraphicFramePr/>
      </xdr:nvGraphicFramePr>
      <xdr:xfrm>
        <a:off x="7010400" y="5276215"/>
        <a:ext cx="6181725" cy="3382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390524</xdr:colOff>
      <xdr:row>51</xdr:row>
      <xdr:rowOff>114300</xdr:rowOff>
    </xdr:from>
    <xdr:to>
      <xdr:col>19</xdr:col>
      <xdr:colOff>66674</xdr:colOff>
      <xdr:row>70</xdr:row>
      <xdr:rowOff>142875</xdr:rowOff>
    </xdr:to>
    <xdr:graphicFrame>
      <xdr:nvGraphicFramePr>
        <xdr:cNvPr id="19" name="图表 18"/>
        <xdr:cNvGraphicFramePr/>
      </xdr:nvGraphicFramePr>
      <xdr:xfrm>
        <a:off x="6981190" y="9344025"/>
        <a:ext cx="615315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333374</xdr:colOff>
      <xdr:row>75</xdr:row>
      <xdr:rowOff>76200</xdr:rowOff>
    </xdr:from>
    <xdr:to>
      <xdr:col>19</xdr:col>
      <xdr:colOff>257174</xdr:colOff>
      <xdr:row>102</xdr:row>
      <xdr:rowOff>9525</xdr:rowOff>
    </xdr:to>
    <xdr:graphicFrame>
      <xdr:nvGraphicFramePr>
        <xdr:cNvPr id="21" name="图表 20"/>
        <xdr:cNvGraphicFramePr/>
      </xdr:nvGraphicFramePr>
      <xdr:xfrm>
        <a:off x="6924040" y="13725525"/>
        <a:ext cx="6400800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4.121\&#24320;&#21457;&#20013;&#24515;&#24037;&#31243;&#22495;&#20307;&#31995;&#25991;&#20214;\&#26032;&#24314;&#25991;&#20214;&#22841;\CMMI\SEPG\5.&#27169;&#26495;\&#39033;&#30446;&#24635;&#32467;&#25253;&#21578;-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7"/>
  <sheetViews>
    <sheetView showGridLines="0" topLeftCell="A25" workbookViewId="0">
      <selection activeCell="E17" sqref="E17:G17"/>
    </sheetView>
  </sheetViews>
  <sheetFormatPr defaultColWidth="9" defaultRowHeight="14.25"/>
  <cols>
    <col min="1" max="1" width="5.875" style="135" customWidth="1"/>
    <col min="2" max="2" width="12" style="135" customWidth="1"/>
    <col min="3" max="3" width="8.625" style="135" customWidth="1"/>
    <col min="4" max="7" width="13" style="135" customWidth="1"/>
    <col min="8" max="8" width="9.125" style="135" customWidth="1"/>
    <col min="9" max="9" width="1.875" style="135" customWidth="1"/>
    <col min="10" max="10" width="11.125" style="135" customWidth="1"/>
    <col min="11" max="256" width="9" style="135"/>
    <col min="257" max="257" width="5.875" style="135" customWidth="1"/>
    <col min="258" max="258" width="12" style="135" customWidth="1"/>
    <col min="259" max="259" width="8.625" style="135" customWidth="1"/>
    <col min="260" max="263" width="13" style="135" customWidth="1"/>
    <col min="264" max="264" width="9.125" style="135" customWidth="1"/>
    <col min="265" max="265" width="1.875" style="135" customWidth="1"/>
    <col min="266" max="266" width="11.125" style="135" customWidth="1"/>
    <col min="267" max="512" width="9" style="135"/>
    <col min="513" max="513" width="5.875" style="135" customWidth="1"/>
    <col min="514" max="514" width="12" style="135" customWidth="1"/>
    <col min="515" max="515" width="8.625" style="135" customWidth="1"/>
    <col min="516" max="519" width="13" style="135" customWidth="1"/>
    <col min="520" max="520" width="9.125" style="135" customWidth="1"/>
    <col min="521" max="521" width="1.875" style="135" customWidth="1"/>
    <col min="522" max="522" width="11.125" style="135" customWidth="1"/>
    <col min="523" max="768" width="9" style="135"/>
    <col min="769" max="769" width="5.875" style="135" customWidth="1"/>
    <col min="770" max="770" width="12" style="135" customWidth="1"/>
    <col min="771" max="771" width="8.625" style="135" customWidth="1"/>
    <col min="772" max="775" width="13" style="135" customWidth="1"/>
    <col min="776" max="776" width="9.125" style="135" customWidth="1"/>
    <col min="777" max="777" width="1.875" style="135" customWidth="1"/>
    <col min="778" max="778" width="11.125" style="135" customWidth="1"/>
    <col min="779" max="1024" width="9" style="135"/>
    <col min="1025" max="1025" width="5.875" style="135" customWidth="1"/>
    <col min="1026" max="1026" width="12" style="135" customWidth="1"/>
    <col min="1027" max="1027" width="8.625" style="135" customWidth="1"/>
    <col min="1028" max="1031" width="13" style="135" customWidth="1"/>
    <col min="1032" max="1032" width="9.125" style="135" customWidth="1"/>
    <col min="1033" max="1033" width="1.875" style="135" customWidth="1"/>
    <col min="1034" max="1034" width="11.125" style="135" customWidth="1"/>
    <col min="1035" max="1280" width="9" style="135"/>
    <col min="1281" max="1281" width="5.875" style="135" customWidth="1"/>
    <col min="1282" max="1282" width="12" style="135" customWidth="1"/>
    <col min="1283" max="1283" width="8.625" style="135" customWidth="1"/>
    <col min="1284" max="1287" width="13" style="135" customWidth="1"/>
    <col min="1288" max="1288" width="9.125" style="135" customWidth="1"/>
    <col min="1289" max="1289" width="1.875" style="135" customWidth="1"/>
    <col min="1290" max="1290" width="11.125" style="135" customWidth="1"/>
    <col min="1291" max="1536" width="9" style="135"/>
    <col min="1537" max="1537" width="5.875" style="135" customWidth="1"/>
    <col min="1538" max="1538" width="12" style="135" customWidth="1"/>
    <col min="1539" max="1539" width="8.625" style="135" customWidth="1"/>
    <col min="1540" max="1543" width="13" style="135" customWidth="1"/>
    <col min="1544" max="1544" width="9.125" style="135" customWidth="1"/>
    <col min="1545" max="1545" width="1.875" style="135" customWidth="1"/>
    <col min="1546" max="1546" width="11.125" style="135" customWidth="1"/>
    <col min="1547" max="1792" width="9" style="135"/>
    <col min="1793" max="1793" width="5.875" style="135" customWidth="1"/>
    <col min="1794" max="1794" width="12" style="135" customWidth="1"/>
    <col min="1795" max="1795" width="8.625" style="135" customWidth="1"/>
    <col min="1796" max="1799" width="13" style="135" customWidth="1"/>
    <col min="1800" max="1800" width="9.125" style="135" customWidth="1"/>
    <col min="1801" max="1801" width="1.875" style="135" customWidth="1"/>
    <col min="1802" max="1802" width="11.125" style="135" customWidth="1"/>
    <col min="1803" max="2048" width="9" style="135"/>
    <col min="2049" max="2049" width="5.875" style="135" customWidth="1"/>
    <col min="2050" max="2050" width="12" style="135" customWidth="1"/>
    <col min="2051" max="2051" width="8.625" style="135" customWidth="1"/>
    <col min="2052" max="2055" width="13" style="135" customWidth="1"/>
    <col min="2056" max="2056" width="9.125" style="135" customWidth="1"/>
    <col min="2057" max="2057" width="1.875" style="135" customWidth="1"/>
    <col min="2058" max="2058" width="11.125" style="135" customWidth="1"/>
    <col min="2059" max="2304" width="9" style="135"/>
    <col min="2305" max="2305" width="5.875" style="135" customWidth="1"/>
    <col min="2306" max="2306" width="12" style="135" customWidth="1"/>
    <col min="2307" max="2307" width="8.625" style="135" customWidth="1"/>
    <col min="2308" max="2311" width="13" style="135" customWidth="1"/>
    <col min="2312" max="2312" width="9.125" style="135" customWidth="1"/>
    <col min="2313" max="2313" width="1.875" style="135" customWidth="1"/>
    <col min="2314" max="2314" width="11.125" style="135" customWidth="1"/>
    <col min="2315" max="2560" width="9" style="135"/>
    <col min="2561" max="2561" width="5.875" style="135" customWidth="1"/>
    <col min="2562" max="2562" width="12" style="135" customWidth="1"/>
    <col min="2563" max="2563" width="8.625" style="135" customWidth="1"/>
    <col min="2564" max="2567" width="13" style="135" customWidth="1"/>
    <col min="2568" max="2568" width="9.125" style="135" customWidth="1"/>
    <col min="2569" max="2569" width="1.875" style="135" customWidth="1"/>
    <col min="2570" max="2570" width="11.125" style="135" customWidth="1"/>
    <col min="2571" max="2816" width="9" style="135"/>
    <col min="2817" max="2817" width="5.875" style="135" customWidth="1"/>
    <col min="2818" max="2818" width="12" style="135" customWidth="1"/>
    <col min="2819" max="2819" width="8.625" style="135" customWidth="1"/>
    <col min="2820" max="2823" width="13" style="135" customWidth="1"/>
    <col min="2824" max="2824" width="9.125" style="135" customWidth="1"/>
    <col min="2825" max="2825" width="1.875" style="135" customWidth="1"/>
    <col min="2826" max="2826" width="11.125" style="135" customWidth="1"/>
    <col min="2827" max="3072" width="9" style="135"/>
    <col min="3073" max="3073" width="5.875" style="135" customWidth="1"/>
    <col min="3074" max="3074" width="12" style="135" customWidth="1"/>
    <col min="3075" max="3075" width="8.625" style="135" customWidth="1"/>
    <col min="3076" max="3079" width="13" style="135" customWidth="1"/>
    <col min="3080" max="3080" width="9.125" style="135" customWidth="1"/>
    <col min="3081" max="3081" width="1.875" style="135" customWidth="1"/>
    <col min="3082" max="3082" width="11.125" style="135" customWidth="1"/>
    <col min="3083" max="3328" width="9" style="135"/>
    <col min="3329" max="3329" width="5.875" style="135" customWidth="1"/>
    <col min="3330" max="3330" width="12" style="135" customWidth="1"/>
    <col min="3331" max="3331" width="8.625" style="135" customWidth="1"/>
    <col min="3332" max="3335" width="13" style="135" customWidth="1"/>
    <col min="3336" max="3336" width="9.125" style="135" customWidth="1"/>
    <col min="3337" max="3337" width="1.875" style="135" customWidth="1"/>
    <col min="3338" max="3338" width="11.125" style="135" customWidth="1"/>
    <col min="3339" max="3584" width="9" style="135"/>
    <col min="3585" max="3585" width="5.875" style="135" customWidth="1"/>
    <col min="3586" max="3586" width="12" style="135" customWidth="1"/>
    <col min="3587" max="3587" width="8.625" style="135" customWidth="1"/>
    <col min="3588" max="3591" width="13" style="135" customWidth="1"/>
    <col min="3592" max="3592" width="9.125" style="135" customWidth="1"/>
    <col min="3593" max="3593" width="1.875" style="135" customWidth="1"/>
    <col min="3594" max="3594" width="11.125" style="135" customWidth="1"/>
    <col min="3595" max="3840" width="9" style="135"/>
    <col min="3841" max="3841" width="5.875" style="135" customWidth="1"/>
    <col min="3842" max="3842" width="12" style="135" customWidth="1"/>
    <col min="3843" max="3843" width="8.625" style="135" customWidth="1"/>
    <col min="3844" max="3847" width="13" style="135" customWidth="1"/>
    <col min="3848" max="3848" width="9.125" style="135" customWidth="1"/>
    <col min="3849" max="3849" width="1.875" style="135" customWidth="1"/>
    <col min="3850" max="3850" width="11.125" style="135" customWidth="1"/>
    <col min="3851" max="4096" width="9" style="135"/>
    <col min="4097" max="4097" width="5.875" style="135" customWidth="1"/>
    <col min="4098" max="4098" width="12" style="135" customWidth="1"/>
    <col min="4099" max="4099" width="8.625" style="135" customWidth="1"/>
    <col min="4100" max="4103" width="13" style="135" customWidth="1"/>
    <col min="4104" max="4104" width="9.125" style="135" customWidth="1"/>
    <col min="4105" max="4105" width="1.875" style="135" customWidth="1"/>
    <col min="4106" max="4106" width="11.125" style="135" customWidth="1"/>
    <col min="4107" max="4352" width="9" style="135"/>
    <col min="4353" max="4353" width="5.875" style="135" customWidth="1"/>
    <col min="4354" max="4354" width="12" style="135" customWidth="1"/>
    <col min="4355" max="4355" width="8.625" style="135" customWidth="1"/>
    <col min="4356" max="4359" width="13" style="135" customWidth="1"/>
    <col min="4360" max="4360" width="9.125" style="135" customWidth="1"/>
    <col min="4361" max="4361" width="1.875" style="135" customWidth="1"/>
    <col min="4362" max="4362" width="11.125" style="135" customWidth="1"/>
    <col min="4363" max="4608" width="9" style="135"/>
    <col min="4609" max="4609" width="5.875" style="135" customWidth="1"/>
    <col min="4610" max="4610" width="12" style="135" customWidth="1"/>
    <col min="4611" max="4611" width="8.625" style="135" customWidth="1"/>
    <col min="4612" max="4615" width="13" style="135" customWidth="1"/>
    <col min="4616" max="4616" width="9.125" style="135" customWidth="1"/>
    <col min="4617" max="4617" width="1.875" style="135" customWidth="1"/>
    <col min="4618" max="4618" width="11.125" style="135" customWidth="1"/>
    <col min="4619" max="4864" width="9" style="135"/>
    <col min="4865" max="4865" width="5.875" style="135" customWidth="1"/>
    <col min="4866" max="4866" width="12" style="135" customWidth="1"/>
    <col min="4867" max="4867" width="8.625" style="135" customWidth="1"/>
    <col min="4868" max="4871" width="13" style="135" customWidth="1"/>
    <col min="4872" max="4872" width="9.125" style="135" customWidth="1"/>
    <col min="4873" max="4873" width="1.875" style="135" customWidth="1"/>
    <col min="4874" max="4874" width="11.125" style="135" customWidth="1"/>
    <col min="4875" max="5120" width="9" style="135"/>
    <col min="5121" max="5121" width="5.875" style="135" customWidth="1"/>
    <col min="5122" max="5122" width="12" style="135" customWidth="1"/>
    <col min="5123" max="5123" width="8.625" style="135" customWidth="1"/>
    <col min="5124" max="5127" width="13" style="135" customWidth="1"/>
    <col min="5128" max="5128" width="9.125" style="135" customWidth="1"/>
    <col min="5129" max="5129" width="1.875" style="135" customWidth="1"/>
    <col min="5130" max="5130" width="11.125" style="135" customWidth="1"/>
    <col min="5131" max="5376" width="9" style="135"/>
    <col min="5377" max="5377" width="5.875" style="135" customWidth="1"/>
    <col min="5378" max="5378" width="12" style="135" customWidth="1"/>
    <col min="5379" max="5379" width="8.625" style="135" customWidth="1"/>
    <col min="5380" max="5383" width="13" style="135" customWidth="1"/>
    <col min="5384" max="5384" width="9.125" style="135" customWidth="1"/>
    <col min="5385" max="5385" width="1.875" style="135" customWidth="1"/>
    <col min="5386" max="5386" width="11.125" style="135" customWidth="1"/>
    <col min="5387" max="5632" width="9" style="135"/>
    <col min="5633" max="5633" width="5.875" style="135" customWidth="1"/>
    <col min="5634" max="5634" width="12" style="135" customWidth="1"/>
    <col min="5635" max="5635" width="8.625" style="135" customWidth="1"/>
    <col min="5636" max="5639" width="13" style="135" customWidth="1"/>
    <col min="5640" max="5640" width="9.125" style="135" customWidth="1"/>
    <col min="5641" max="5641" width="1.875" style="135" customWidth="1"/>
    <col min="5642" max="5642" width="11.125" style="135" customWidth="1"/>
    <col min="5643" max="5888" width="9" style="135"/>
    <col min="5889" max="5889" width="5.875" style="135" customWidth="1"/>
    <col min="5890" max="5890" width="12" style="135" customWidth="1"/>
    <col min="5891" max="5891" width="8.625" style="135" customWidth="1"/>
    <col min="5892" max="5895" width="13" style="135" customWidth="1"/>
    <col min="5896" max="5896" width="9.125" style="135" customWidth="1"/>
    <col min="5897" max="5897" width="1.875" style="135" customWidth="1"/>
    <col min="5898" max="5898" width="11.125" style="135" customWidth="1"/>
    <col min="5899" max="6144" width="9" style="135"/>
    <col min="6145" max="6145" width="5.875" style="135" customWidth="1"/>
    <col min="6146" max="6146" width="12" style="135" customWidth="1"/>
    <col min="6147" max="6147" width="8.625" style="135" customWidth="1"/>
    <col min="6148" max="6151" width="13" style="135" customWidth="1"/>
    <col min="6152" max="6152" width="9.125" style="135" customWidth="1"/>
    <col min="6153" max="6153" width="1.875" style="135" customWidth="1"/>
    <col min="6154" max="6154" width="11.125" style="135" customWidth="1"/>
    <col min="6155" max="6400" width="9" style="135"/>
    <col min="6401" max="6401" width="5.875" style="135" customWidth="1"/>
    <col min="6402" max="6402" width="12" style="135" customWidth="1"/>
    <col min="6403" max="6403" width="8.625" style="135" customWidth="1"/>
    <col min="6404" max="6407" width="13" style="135" customWidth="1"/>
    <col min="6408" max="6408" width="9.125" style="135" customWidth="1"/>
    <col min="6409" max="6409" width="1.875" style="135" customWidth="1"/>
    <col min="6410" max="6410" width="11.125" style="135" customWidth="1"/>
    <col min="6411" max="6656" width="9" style="135"/>
    <col min="6657" max="6657" width="5.875" style="135" customWidth="1"/>
    <col min="6658" max="6658" width="12" style="135" customWidth="1"/>
    <col min="6659" max="6659" width="8.625" style="135" customWidth="1"/>
    <col min="6660" max="6663" width="13" style="135" customWidth="1"/>
    <col min="6664" max="6664" width="9.125" style="135" customWidth="1"/>
    <col min="6665" max="6665" width="1.875" style="135" customWidth="1"/>
    <col min="6666" max="6666" width="11.125" style="135" customWidth="1"/>
    <col min="6667" max="6912" width="9" style="135"/>
    <col min="6913" max="6913" width="5.875" style="135" customWidth="1"/>
    <col min="6914" max="6914" width="12" style="135" customWidth="1"/>
    <col min="6915" max="6915" width="8.625" style="135" customWidth="1"/>
    <col min="6916" max="6919" width="13" style="135" customWidth="1"/>
    <col min="6920" max="6920" width="9.125" style="135" customWidth="1"/>
    <col min="6921" max="6921" width="1.875" style="135" customWidth="1"/>
    <col min="6922" max="6922" width="11.125" style="135" customWidth="1"/>
    <col min="6923" max="7168" width="9" style="135"/>
    <col min="7169" max="7169" width="5.875" style="135" customWidth="1"/>
    <col min="7170" max="7170" width="12" style="135" customWidth="1"/>
    <col min="7171" max="7171" width="8.625" style="135" customWidth="1"/>
    <col min="7172" max="7175" width="13" style="135" customWidth="1"/>
    <col min="7176" max="7176" width="9.125" style="135" customWidth="1"/>
    <col min="7177" max="7177" width="1.875" style="135" customWidth="1"/>
    <col min="7178" max="7178" width="11.125" style="135" customWidth="1"/>
    <col min="7179" max="7424" width="9" style="135"/>
    <col min="7425" max="7425" width="5.875" style="135" customWidth="1"/>
    <col min="7426" max="7426" width="12" style="135" customWidth="1"/>
    <col min="7427" max="7427" width="8.625" style="135" customWidth="1"/>
    <col min="7428" max="7431" width="13" style="135" customWidth="1"/>
    <col min="7432" max="7432" width="9.125" style="135" customWidth="1"/>
    <col min="7433" max="7433" width="1.875" style="135" customWidth="1"/>
    <col min="7434" max="7434" width="11.125" style="135" customWidth="1"/>
    <col min="7435" max="7680" width="9" style="135"/>
    <col min="7681" max="7681" width="5.875" style="135" customWidth="1"/>
    <col min="7682" max="7682" width="12" style="135" customWidth="1"/>
    <col min="7683" max="7683" width="8.625" style="135" customWidth="1"/>
    <col min="7684" max="7687" width="13" style="135" customWidth="1"/>
    <col min="7688" max="7688" width="9.125" style="135" customWidth="1"/>
    <col min="7689" max="7689" width="1.875" style="135" customWidth="1"/>
    <col min="7690" max="7690" width="11.125" style="135" customWidth="1"/>
    <col min="7691" max="7936" width="9" style="135"/>
    <col min="7937" max="7937" width="5.875" style="135" customWidth="1"/>
    <col min="7938" max="7938" width="12" style="135" customWidth="1"/>
    <col min="7939" max="7939" width="8.625" style="135" customWidth="1"/>
    <col min="7940" max="7943" width="13" style="135" customWidth="1"/>
    <col min="7944" max="7944" width="9.125" style="135" customWidth="1"/>
    <col min="7945" max="7945" width="1.875" style="135" customWidth="1"/>
    <col min="7946" max="7946" width="11.125" style="135" customWidth="1"/>
    <col min="7947" max="8192" width="9" style="135"/>
    <col min="8193" max="8193" width="5.875" style="135" customWidth="1"/>
    <col min="8194" max="8194" width="12" style="135" customWidth="1"/>
    <col min="8195" max="8195" width="8.625" style="135" customWidth="1"/>
    <col min="8196" max="8199" width="13" style="135" customWidth="1"/>
    <col min="8200" max="8200" width="9.125" style="135" customWidth="1"/>
    <col min="8201" max="8201" width="1.875" style="135" customWidth="1"/>
    <col min="8202" max="8202" width="11.125" style="135" customWidth="1"/>
    <col min="8203" max="8448" width="9" style="135"/>
    <col min="8449" max="8449" width="5.875" style="135" customWidth="1"/>
    <col min="8450" max="8450" width="12" style="135" customWidth="1"/>
    <col min="8451" max="8451" width="8.625" style="135" customWidth="1"/>
    <col min="8452" max="8455" width="13" style="135" customWidth="1"/>
    <col min="8456" max="8456" width="9.125" style="135" customWidth="1"/>
    <col min="8457" max="8457" width="1.875" style="135" customWidth="1"/>
    <col min="8458" max="8458" width="11.125" style="135" customWidth="1"/>
    <col min="8459" max="8704" width="9" style="135"/>
    <col min="8705" max="8705" width="5.875" style="135" customWidth="1"/>
    <col min="8706" max="8706" width="12" style="135" customWidth="1"/>
    <col min="8707" max="8707" width="8.625" style="135" customWidth="1"/>
    <col min="8708" max="8711" width="13" style="135" customWidth="1"/>
    <col min="8712" max="8712" width="9.125" style="135" customWidth="1"/>
    <col min="8713" max="8713" width="1.875" style="135" customWidth="1"/>
    <col min="8714" max="8714" width="11.125" style="135" customWidth="1"/>
    <col min="8715" max="8960" width="9" style="135"/>
    <col min="8961" max="8961" width="5.875" style="135" customWidth="1"/>
    <col min="8962" max="8962" width="12" style="135" customWidth="1"/>
    <col min="8963" max="8963" width="8.625" style="135" customWidth="1"/>
    <col min="8964" max="8967" width="13" style="135" customWidth="1"/>
    <col min="8968" max="8968" width="9.125" style="135" customWidth="1"/>
    <col min="8969" max="8969" width="1.875" style="135" customWidth="1"/>
    <col min="8970" max="8970" width="11.125" style="135" customWidth="1"/>
    <col min="8971" max="9216" width="9" style="135"/>
    <col min="9217" max="9217" width="5.875" style="135" customWidth="1"/>
    <col min="9218" max="9218" width="12" style="135" customWidth="1"/>
    <col min="9219" max="9219" width="8.625" style="135" customWidth="1"/>
    <col min="9220" max="9223" width="13" style="135" customWidth="1"/>
    <col min="9224" max="9224" width="9.125" style="135" customWidth="1"/>
    <col min="9225" max="9225" width="1.875" style="135" customWidth="1"/>
    <col min="9226" max="9226" width="11.125" style="135" customWidth="1"/>
    <col min="9227" max="9472" width="9" style="135"/>
    <col min="9473" max="9473" width="5.875" style="135" customWidth="1"/>
    <col min="9474" max="9474" width="12" style="135" customWidth="1"/>
    <col min="9475" max="9475" width="8.625" style="135" customWidth="1"/>
    <col min="9476" max="9479" width="13" style="135" customWidth="1"/>
    <col min="9480" max="9480" width="9.125" style="135" customWidth="1"/>
    <col min="9481" max="9481" width="1.875" style="135" customWidth="1"/>
    <col min="9482" max="9482" width="11.125" style="135" customWidth="1"/>
    <col min="9483" max="9728" width="9" style="135"/>
    <col min="9729" max="9729" width="5.875" style="135" customWidth="1"/>
    <col min="9730" max="9730" width="12" style="135" customWidth="1"/>
    <col min="9731" max="9731" width="8.625" style="135" customWidth="1"/>
    <col min="9732" max="9735" width="13" style="135" customWidth="1"/>
    <col min="9736" max="9736" width="9.125" style="135" customWidth="1"/>
    <col min="9737" max="9737" width="1.875" style="135" customWidth="1"/>
    <col min="9738" max="9738" width="11.125" style="135" customWidth="1"/>
    <col min="9739" max="9984" width="9" style="135"/>
    <col min="9985" max="9985" width="5.875" style="135" customWidth="1"/>
    <col min="9986" max="9986" width="12" style="135" customWidth="1"/>
    <col min="9987" max="9987" width="8.625" style="135" customWidth="1"/>
    <col min="9988" max="9991" width="13" style="135" customWidth="1"/>
    <col min="9992" max="9992" width="9.125" style="135" customWidth="1"/>
    <col min="9993" max="9993" width="1.875" style="135" customWidth="1"/>
    <col min="9994" max="9994" width="11.125" style="135" customWidth="1"/>
    <col min="9995" max="10240" width="9" style="135"/>
    <col min="10241" max="10241" width="5.875" style="135" customWidth="1"/>
    <col min="10242" max="10242" width="12" style="135" customWidth="1"/>
    <col min="10243" max="10243" width="8.625" style="135" customWidth="1"/>
    <col min="10244" max="10247" width="13" style="135" customWidth="1"/>
    <col min="10248" max="10248" width="9.125" style="135" customWidth="1"/>
    <col min="10249" max="10249" width="1.875" style="135" customWidth="1"/>
    <col min="10250" max="10250" width="11.125" style="135" customWidth="1"/>
    <col min="10251" max="10496" width="9" style="135"/>
    <col min="10497" max="10497" width="5.875" style="135" customWidth="1"/>
    <col min="10498" max="10498" width="12" style="135" customWidth="1"/>
    <col min="10499" max="10499" width="8.625" style="135" customWidth="1"/>
    <col min="10500" max="10503" width="13" style="135" customWidth="1"/>
    <col min="10504" max="10504" width="9.125" style="135" customWidth="1"/>
    <col min="10505" max="10505" width="1.875" style="135" customWidth="1"/>
    <col min="10506" max="10506" width="11.125" style="135" customWidth="1"/>
    <col min="10507" max="10752" width="9" style="135"/>
    <col min="10753" max="10753" width="5.875" style="135" customWidth="1"/>
    <col min="10754" max="10754" width="12" style="135" customWidth="1"/>
    <col min="10755" max="10755" width="8.625" style="135" customWidth="1"/>
    <col min="10756" max="10759" width="13" style="135" customWidth="1"/>
    <col min="10760" max="10760" width="9.125" style="135" customWidth="1"/>
    <col min="10761" max="10761" width="1.875" style="135" customWidth="1"/>
    <col min="10762" max="10762" width="11.125" style="135" customWidth="1"/>
    <col min="10763" max="11008" width="9" style="135"/>
    <col min="11009" max="11009" width="5.875" style="135" customWidth="1"/>
    <col min="11010" max="11010" width="12" style="135" customWidth="1"/>
    <col min="11011" max="11011" width="8.625" style="135" customWidth="1"/>
    <col min="11012" max="11015" width="13" style="135" customWidth="1"/>
    <col min="11016" max="11016" width="9.125" style="135" customWidth="1"/>
    <col min="11017" max="11017" width="1.875" style="135" customWidth="1"/>
    <col min="11018" max="11018" width="11.125" style="135" customWidth="1"/>
    <col min="11019" max="11264" width="9" style="135"/>
    <col min="11265" max="11265" width="5.875" style="135" customWidth="1"/>
    <col min="11266" max="11266" width="12" style="135" customWidth="1"/>
    <col min="11267" max="11267" width="8.625" style="135" customWidth="1"/>
    <col min="11268" max="11271" width="13" style="135" customWidth="1"/>
    <col min="11272" max="11272" width="9.125" style="135" customWidth="1"/>
    <col min="11273" max="11273" width="1.875" style="135" customWidth="1"/>
    <col min="11274" max="11274" width="11.125" style="135" customWidth="1"/>
    <col min="11275" max="11520" width="9" style="135"/>
    <col min="11521" max="11521" width="5.875" style="135" customWidth="1"/>
    <col min="11522" max="11522" width="12" style="135" customWidth="1"/>
    <col min="11523" max="11523" width="8.625" style="135" customWidth="1"/>
    <col min="11524" max="11527" width="13" style="135" customWidth="1"/>
    <col min="11528" max="11528" width="9.125" style="135" customWidth="1"/>
    <col min="11529" max="11529" width="1.875" style="135" customWidth="1"/>
    <col min="11530" max="11530" width="11.125" style="135" customWidth="1"/>
    <col min="11531" max="11776" width="9" style="135"/>
    <col min="11777" max="11777" width="5.875" style="135" customWidth="1"/>
    <col min="11778" max="11778" width="12" style="135" customWidth="1"/>
    <col min="11779" max="11779" width="8.625" style="135" customWidth="1"/>
    <col min="11780" max="11783" width="13" style="135" customWidth="1"/>
    <col min="11784" max="11784" width="9.125" style="135" customWidth="1"/>
    <col min="11785" max="11785" width="1.875" style="135" customWidth="1"/>
    <col min="11786" max="11786" width="11.125" style="135" customWidth="1"/>
    <col min="11787" max="12032" width="9" style="135"/>
    <col min="12033" max="12033" width="5.875" style="135" customWidth="1"/>
    <col min="12034" max="12034" width="12" style="135" customWidth="1"/>
    <col min="12035" max="12035" width="8.625" style="135" customWidth="1"/>
    <col min="12036" max="12039" width="13" style="135" customWidth="1"/>
    <col min="12040" max="12040" width="9.125" style="135" customWidth="1"/>
    <col min="12041" max="12041" width="1.875" style="135" customWidth="1"/>
    <col min="12042" max="12042" width="11.125" style="135" customWidth="1"/>
    <col min="12043" max="12288" width="9" style="135"/>
    <col min="12289" max="12289" width="5.875" style="135" customWidth="1"/>
    <col min="12290" max="12290" width="12" style="135" customWidth="1"/>
    <col min="12291" max="12291" width="8.625" style="135" customWidth="1"/>
    <col min="12292" max="12295" width="13" style="135" customWidth="1"/>
    <col min="12296" max="12296" width="9.125" style="135" customWidth="1"/>
    <col min="12297" max="12297" width="1.875" style="135" customWidth="1"/>
    <col min="12298" max="12298" width="11.125" style="135" customWidth="1"/>
    <col min="12299" max="12544" width="9" style="135"/>
    <col min="12545" max="12545" width="5.875" style="135" customWidth="1"/>
    <col min="12546" max="12546" width="12" style="135" customWidth="1"/>
    <col min="12547" max="12547" width="8.625" style="135" customWidth="1"/>
    <col min="12548" max="12551" width="13" style="135" customWidth="1"/>
    <col min="12552" max="12552" width="9.125" style="135" customWidth="1"/>
    <col min="12553" max="12553" width="1.875" style="135" customWidth="1"/>
    <col min="12554" max="12554" width="11.125" style="135" customWidth="1"/>
    <col min="12555" max="12800" width="9" style="135"/>
    <col min="12801" max="12801" width="5.875" style="135" customWidth="1"/>
    <col min="12802" max="12802" width="12" style="135" customWidth="1"/>
    <col min="12803" max="12803" width="8.625" style="135" customWidth="1"/>
    <col min="12804" max="12807" width="13" style="135" customWidth="1"/>
    <col min="12808" max="12808" width="9.125" style="135" customWidth="1"/>
    <col min="12809" max="12809" width="1.875" style="135" customWidth="1"/>
    <col min="12810" max="12810" width="11.125" style="135" customWidth="1"/>
    <col min="12811" max="13056" width="9" style="135"/>
    <col min="13057" max="13057" width="5.875" style="135" customWidth="1"/>
    <col min="13058" max="13058" width="12" style="135" customWidth="1"/>
    <col min="13059" max="13059" width="8.625" style="135" customWidth="1"/>
    <col min="13060" max="13063" width="13" style="135" customWidth="1"/>
    <col min="13064" max="13064" width="9.125" style="135" customWidth="1"/>
    <col min="13065" max="13065" width="1.875" style="135" customWidth="1"/>
    <col min="13066" max="13066" width="11.125" style="135" customWidth="1"/>
    <col min="13067" max="13312" width="9" style="135"/>
    <col min="13313" max="13313" width="5.875" style="135" customWidth="1"/>
    <col min="13314" max="13314" width="12" style="135" customWidth="1"/>
    <col min="13315" max="13315" width="8.625" style="135" customWidth="1"/>
    <col min="13316" max="13319" width="13" style="135" customWidth="1"/>
    <col min="13320" max="13320" width="9.125" style="135" customWidth="1"/>
    <col min="13321" max="13321" width="1.875" style="135" customWidth="1"/>
    <col min="13322" max="13322" width="11.125" style="135" customWidth="1"/>
    <col min="13323" max="13568" width="9" style="135"/>
    <col min="13569" max="13569" width="5.875" style="135" customWidth="1"/>
    <col min="13570" max="13570" width="12" style="135" customWidth="1"/>
    <col min="13571" max="13571" width="8.625" style="135" customWidth="1"/>
    <col min="13572" max="13575" width="13" style="135" customWidth="1"/>
    <col min="13576" max="13576" width="9.125" style="135" customWidth="1"/>
    <col min="13577" max="13577" width="1.875" style="135" customWidth="1"/>
    <col min="13578" max="13578" width="11.125" style="135" customWidth="1"/>
    <col min="13579" max="13824" width="9" style="135"/>
    <col min="13825" max="13825" width="5.875" style="135" customWidth="1"/>
    <col min="13826" max="13826" width="12" style="135" customWidth="1"/>
    <col min="13827" max="13827" width="8.625" style="135" customWidth="1"/>
    <col min="13828" max="13831" width="13" style="135" customWidth="1"/>
    <col min="13832" max="13832" width="9.125" style="135" customWidth="1"/>
    <col min="13833" max="13833" width="1.875" style="135" customWidth="1"/>
    <col min="13834" max="13834" width="11.125" style="135" customWidth="1"/>
    <col min="13835" max="14080" width="9" style="135"/>
    <col min="14081" max="14081" width="5.875" style="135" customWidth="1"/>
    <col min="14082" max="14082" width="12" style="135" customWidth="1"/>
    <col min="14083" max="14083" width="8.625" style="135" customWidth="1"/>
    <col min="14084" max="14087" width="13" style="135" customWidth="1"/>
    <col min="14088" max="14088" width="9.125" style="135" customWidth="1"/>
    <col min="14089" max="14089" width="1.875" style="135" customWidth="1"/>
    <col min="14090" max="14090" width="11.125" style="135" customWidth="1"/>
    <col min="14091" max="14336" width="9" style="135"/>
    <col min="14337" max="14337" width="5.875" style="135" customWidth="1"/>
    <col min="14338" max="14338" width="12" style="135" customWidth="1"/>
    <col min="14339" max="14339" width="8.625" style="135" customWidth="1"/>
    <col min="14340" max="14343" width="13" style="135" customWidth="1"/>
    <col min="14344" max="14344" width="9.125" style="135" customWidth="1"/>
    <col min="14345" max="14345" width="1.875" style="135" customWidth="1"/>
    <col min="14346" max="14346" width="11.125" style="135" customWidth="1"/>
    <col min="14347" max="14592" width="9" style="135"/>
    <col min="14593" max="14593" width="5.875" style="135" customWidth="1"/>
    <col min="14594" max="14594" width="12" style="135" customWidth="1"/>
    <col min="14595" max="14595" width="8.625" style="135" customWidth="1"/>
    <col min="14596" max="14599" width="13" style="135" customWidth="1"/>
    <col min="14600" max="14600" width="9.125" style="135" customWidth="1"/>
    <col min="14601" max="14601" width="1.875" style="135" customWidth="1"/>
    <col min="14602" max="14602" width="11.125" style="135" customWidth="1"/>
    <col min="14603" max="14848" width="9" style="135"/>
    <col min="14849" max="14849" width="5.875" style="135" customWidth="1"/>
    <col min="14850" max="14850" width="12" style="135" customWidth="1"/>
    <col min="14851" max="14851" width="8.625" style="135" customWidth="1"/>
    <col min="14852" max="14855" width="13" style="135" customWidth="1"/>
    <col min="14856" max="14856" width="9.125" style="135" customWidth="1"/>
    <col min="14857" max="14857" width="1.875" style="135" customWidth="1"/>
    <col min="14858" max="14858" width="11.125" style="135" customWidth="1"/>
    <col min="14859" max="15104" width="9" style="135"/>
    <col min="15105" max="15105" width="5.875" style="135" customWidth="1"/>
    <col min="15106" max="15106" width="12" style="135" customWidth="1"/>
    <col min="15107" max="15107" width="8.625" style="135" customWidth="1"/>
    <col min="15108" max="15111" width="13" style="135" customWidth="1"/>
    <col min="15112" max="15112" width="9.125" style="135" customWidth="1"/>
    <col min="15113" max="15113" width="1.875" style="135" customWidth="1"/>
    <col min="15114" max="15114" width="11.125" style="135" customWidth="1"/>
    <col min="15115" max="15360" width="9" style="135"/>
    <col min="15361" max="15361" width="5.875" style="135" customWidth="1"/>
    <col min="15362" max="15362" width="12" style="135" customWidth="1"/>
    <col min="15363" max="15363" width="8.625" style="135" customWidth="1"/>
    <col min="15364" max="15367" width="13" style="135" customWidth="1"/>
    <col min="15368" max="15368" width="9.125" style="135" customWidth="1"/>
    <col min="15369" max="15369" width="1.875" style="135" customWidth="1"/>
    <col min="15370" max="15370" width="11.125" style="135" customWidth="1"/>
    <col min="15371" max="15616" width="9" style="135"/>
    <col min="15617" max="15617" width="5.875" style="135" customWidth="1"/>
    <col min="15618" max="15618" width="12" style="135" customWidth="1"/>
    <col min="15619" max="15619" width="8.625" style="135" customWidth="1"/>
    <col min="15620" max="15623" width="13" style="135" customWidth="1"/>
    <col min="15624" max="15624" width="9.125" style="135" customWidth="1"/>
    <col min="15625" max="15625" width="1.875" style="135" customWidth="1"/>
    <col min="15626" max="15626" width="11.125" style="135" customWidth="1"/>
    <col min="15627" max="15872" width="9" style="135"/>
    <col min="15873" max="15873" width="5.875" style="135" customWidth="1"/>
    <col min="15874" max="15874" width="12" style="135" customWidth="1"/>
    <col min="15875" max="15875" width="8.625" style="135" customWidth="1"/>
    <col min="15876" max="15879" width="13" style="135" customWidth="1"/>
    <col min="15880" max="15880" width="9.125" style="135" customWidth="1"/>
    <col min="15881" max="15881" width="1.875" style="135" customWidth="1"/>
    <col min="15882" max="15882" width="11.125" style="135" customWidth="1"/>
    <col min="15883" max="16128" width="9" style="135"/>
    <col min="16129" max="16129" width="5.875" style="135" customWidth="1"/>
    <col min="16130" max="16130" width="12" style="135" customWidth="1"/>
    <col min="16131" max="16131" width="8.625" style="135" customWidth="1"/>
    <col min="16132" max="16135" width="13" style="135" customWidth="1"/>
    <col min="16136" max="16136" width="9.125" style="135" customWidth="1"/>
    <col min="16137" max="16137" width="1.875" style="135" customWidth="1"/>
    <col min="16138" max="16138" width="11.125" style="135" customWidth="1"/>
    <col min="16139" max="16384" width="9" style="135"/>
  </cols>
  <sheetData>
    <row r="1" customHeight="1"/>
    <row r="2" ht="15" spans="2:7">
      <c r="B2" s="136"/>
      <c r="C2" s="137"/>
      <c r="D2" s="138" t="s">
        <v>0</v>
      </c>
      <c r="E2" s="139"/>
      <c r="F2" s="139"/>
      <c r="G2" s="140"/>
    </row>
    <row r="3" spans="2:7">
      <c r="B3" s="141"/>
      <c r="C3" s="142"/>
      <c r="D3" s="143"/>
      <c r="E3" s="144"/>
      <c r="F3" s="144"/>
      <c r="G3" s="145"/>
    </row>
    <row r="4" customHeight="1" spans="2:7">
      <c r="B4" s="146"/>
      <c r="C4" s="147"/>
      <c r="D4" s="143"/>
      <c r="E4" s="144"/>
      <c r="F4" s="144"/>
      <c r="G4" s="145"/>
    </row>
    <row r="5" spans="2:7">
      <c r="B5" s="146"/>
      <c r="C5" s="147"/>
      <c r="D5" s="148" t="s">
        <v>1</v>
      </c>
      <c r="E5" s="149"/>
      <c r="F5" s="149"/>
      <c r="G5" s="150"/>
    </row>
    <row r="6" spans="2:7">
      <c r="B6" s="151"/>
      <c r="C6" s="152"/>
      <c r="D6" s="153"/>
      <c r="E6" s="154"/>
      <c r="F6" s="154"/>
      <c r="G6" s="155"/>
    </row>
    <row r="7" ht="20.25" spans="1:8">
      <c r="A7" s="156"/>
      <c r="B7" s="157"/>
      <c r="C7" s="158"/>
      <c r="D7" s="158"/>
      <c r="E7" s="158"/>
      <c r="F7" s="158"/>
      <c r="G7" s="159"/>
      <c r="H7" s="156"/>
    </row>
    <row r="8" ht="40.5" customHeight="1" spans="2:10">
      <c r="B8" s="160" t="s">
        <v>2</v>
      </c>
      <c r="C8" s="161"/>
      <c r="D8" s="161"/>
      <c r="E8" s="161"/>
      <c r="F8" s="161"/>
      <c r="G8" s="162"/>
      <c r="H8" s="163"/>
      <c r="I8" s="163"/>
      <c r="J8" s="163"/>
    </row>
    <row r="9" spans="2:7">
      <c r="B9" s="164" t="s">
        <v>3</v>
      </c>
      <c r="C9" s="165"/>
      <c r="D9" s="165"/>
      <c r="E9" s="165"/>
      <c r="F9" s="165"/>
      <c r="G9" s="166"/>
    </row>
    <row r="10" spans="2:7">
      <c r="B10" s="164"/>
      <c r="C10" s="165"/>
      <c r="D10" s="165"/>
      <c r="E10" s="165"/>
      <c r="F10" s="165"/>
      <c r="G10" s="166"/>
    </row>
    <row r="11" spans="2:7">
      <c r="B11" s="146"/>
      <c r="C11" s="167"/>
      <c r="D11" s="167"/>
      <c r="E11" s="167"/>
      <c r="F11" s="167"/>
      <c r="G11" s="168"/>
    </row>
    <row r="12" ht="27" spans="2:7">
      <c r="B12" s="151"/>
      <c r="C12" s="169"/>
      <c r="D12" s="170"/>
      <c r="E12" s="170"/>
      <c r="F12" s="170"/>
      <c r="G12" s="171"/>
    </row>
    <row r="13" ht="21" customHeight="1" spans="2:7">
      <c r="B13" s="172" t="s">
        <v>4</v>
      </c>
      <c r="C13" s="173"/>
      <c r="D13" s="174" t="s">
        <v>5</v>
      </c>
      <c r="E13" s="175" t="s">
        <v>6</v>
      </c>
      <c r="F13" s="175"/>
      <c r="G13" s="176"/>
    </row>
    <row r="14" ht="21" customHeight="1" spans="2:7">
      <c r="B14" s="177"/>
      <c r="C14" s="178"/>
      <c r="D14" s="174" t="s">
        <v>7</v>
      </c>
      <c r="E14" s="179">
        <v>1</v>
      </c>
      <c r="F14" s="180"/>
      <c r="G14" s="181"/>
    </row>
    <row r="15" ht="21" customHeight="1" spans="2:7">
      <c r="B15" s="177"/>
      <c r="C15" s="178"/>
      <c r="D15" s="174" t="s">
        <v>8</v>
      </c>
      <c r="E15" s="182" t="s">
        <v>9</v>
      </c>
      <c r="F15" s="183" t="s">
        <v>10</v>
      </c>
      <c r="G15" s="184"/>
    </row>
    <row r="16" ht="21" customHeight="1" spans="2:7">
      <c r="B16" s="177"/>
      <c r="C16" s="178"/>
      <c r="D16" s="185" t="s">
        <v>11</v>
      </c>
      <c r="E16" s="186" t="s">
        <v>12</v>
      </c>
      <c r="F16" s="187" t="s">
        <v>13</v>
      </c>
      <c r="G16" s="188" t="s">
        <v>14</v>
      </c>
    </row>
    <row r="17" ht="21" customHeight="1" spans="2:7">
      <c r="B17" s="189"/>
      <c r="C17" s="190"/>
      <c r="D17" s="174" t="s">
        <v>15</v>
      </c>
      <c r="E17" s="191" t="s">
        <v>16</v>
      </c>
      <c r="F17" s="192"/>
      <c r="G17" s="193"/>
    </row>
    <row r="18" ht="18.75" customHeight="1" spans="2:7">
      <c r="B18" s="194" t="s">
        <v>17</v>
      </c>
      <c r="C18" s="195"/>
      <c r="D18" s="195"/>
      <c r="E18" s="195"/>
      <c r="F18" s="195"/>
      <c r="G18" s="196"/>
    </row>
    <row r="19" ht="20.1" customHeight="1" spans="3:3">
      <c r="C19" s="197"/>
    </row>
    <row r="20" ht="15" spans="2:7">
      <c r="B20" s="198" t="s">
        <v>18</v>
      </c>
      <c r="C20" s="199"/>
      <c r="D20" s="199"/>
      <c r="E20" s="199"/>
      <c r="F20" s="199"/>
      <c r="G20" s="200"/>
    </row>
    <row r="21" spans="2:7">
      <c r="B21" s="201"/>
      <c r="C21" s="202"/>
      <c r="D21" s="202"/>
      <c r="E21" s="202"/>
      <c r="F21" s="202"/>
      <c r="G21" s="203"/>
    </row>
    <row r="22" spans="2:7">
      <c r="B22" s="204" t="s">
        <v>19</v>
      </c>
      <c r="E22" s="167"/>
      <c r="F22" s="167"/>
      <c r="G22" s="168"/>
    </row>
    <row r="23" spans="2:7">
      <c r="B23" s="205" t="s">
        <v>20</v>
      </c>
      <c r="C23" s="206" t="s">
        <v>21</v>
      </c>
      <c r="D23" s="206" t="s">
        <v>22</v>
      </c>
      <c r="E23" s="206" t="s">
        <v>23</v>
      </c>
      <c r="F23" s="206" t="s">
        <v>24</v>
      </c>
      <c r="G23" s="207" t="s">
        <v>25</v>
      </c>
    </row>
    <row r="24" spans="2:7">
      <c r="B24" s="208"/>
      <c r="C24" s="209"/>
      <c r="D24" s="209"/>
      <c r="E24" s="209"/>
      <c r="F24" s="209"/>
      <c r="G24" s="210"/>
    </row>
    <row r="25" spans="2:7">
      <c r="B25" s="208"/>
      <c r="C25" s="209"/>
      <c r="D25" s="209"/>
      <c r="E25" s="209"/>
      <c r="F25" s="209"/>
      <c r="G25" s="210"/>
    </row>
    <row r="26" spans="2:7">
      <c r="B26" s="208"/>
      <c r="C26" s="209"/>
      <c r="D26" s="209"/>
      <c r="E26" s="209"/>
      <c r="F26" s="209"/>
      <c r="G26" s="210"/>
    </row>
    <row r="27" spans="2:7">
      <c r="B27" s="208"/>
      <c r="C27" s="209"/>
      <c r="D27" s="209"/>
      <c r="E27" s="209"/>
      <c r="F27" s="209"/>
      <c r="G27" s="210"/>
    </row>
    <row r="28" spans="2:7">
      <c r="B28" s="208"/>
      <c r="C28" s="209"/>
      <c r="D28" s="209"/>
      <c r="E28" s="209"/>
      <c r="F28" s="209"/>
      <c r="G28" s="210"/>
    </row>
    <row r="29" spans="2:7">
      <c r="B29" s="208"/>
      <c r="C29" s="209"/>
      <c r="D29" s="209"/>
      <c r="E29" s="209"/>
      <c r="F29" s="209"/>
      <c r="G29" s="210"/>
    </row>
    <row r="30" spans="2:7">
      <c r="B30" s="208"/>
      <c r="C30" s="209"/>
      <c r="D30" s="209"/>
      <c r="E30" s="209"/>
      <c r="F30" s="209"/>
      <c r="G30" s="210"/>
    </row>
    <row r="31" spans="2:7">
      <c r="B31" s="208"/>
      <c r="C31" s="209"/>
      <c r="D31" s="209"/>
      <c r="E31" s="209"/>
      <c r="F31" s="209"/>
      <c r="G31" s="210"/>
    </row>
    <row r="32" spans="2:7">
      <c r="B32" s="208"/>
      <c r="C32" s="209"/>
      <c r="D32" s="209"/>
      <c r="E32" s="209"/>
      <c r="F32" s="209"/>
      <c r="G32" s="210"/>
    </row>
    <row r="33" spans="2:7">
      <c r="B33" s="208"/>
      <c r="C33" s="209"/>
      <c r="D33" s="209"/>
      <c r="E33" s="209"/>
      <c r="F33" s="209"/>
      <c r="G33" s="210"/>
    </row>
    <row r="34" spans="2:7">
      <c r="B34" s="208"/>
      <c r="C34" s="209"/>
      <c r="D34" s="209"/>
      <c r="E34" s="209"/>
      <c r="F34" s="209"/>
      <c r="G34" s="210"/>
    </row>
    <row r="35" spans="2:7">
      <c r="B35" s="208"/>
      <c r="C35" s="209"/>
      <c r="D35" s="209"/>
      <c r="E35" s="209"/>
      <c r="F35" s="209"/>
      <c r="G35" s="210"/>
    </row>
    <row r="36" spans="2:7">
      <c r="B36" s="208"/>
      <c r="C36" s="209"/>
      <c r="D36" s="209"/>
      <c r="E36" s="209"/>
      <c r="F36" s="209"/>
      <c r="G36" s="210"/>
    </row>
    <row r="37" spans="2:7">
      <c r="B37" s="208"/>
      <c r="C37" s="209"/>
      <c r="D37" s="209"/>
      <c r="E37" s="209"/>
      <c r="F37" s="209"/>
      <c r="G37" s="210"/>
    </row>
    <row r="38" spans="2:7">
      <c r="B38" s="208"/>
      <c r="C38" s="209"/>
      <c r="D38" s="209"/>
      <c r="E38" s="209"/>
      <c r="F38" s="209"/>
      <c r="G38" s="210"/>
    </row>
    <row r="39" spans="2:7">
      <c r="B39" s="208"/>
      <c r="C39" s="209"/>
      <c r="D39" s="209"/>
      <c r="E39" s="209"/>
      <c r="F39" s="209"/>
      <c r="G39" s="210"/>
    </row>
    <row r="40" spans="2:7">
      <c r="B40" s="208"/>
      <c r="C40" s="209"/>
      <c r="D40" s="209"/>
      <c r="E40" s="209"/>
      <c r="F40" s="209"/>
      <c r="G40" s="210"/>
    </row>
    <row r="41" spans="2:7">
      <c r="B41" s="208"/>
      <c r="C41" s="209"/>
      <c r="D41" s="209"/>
      <c r="E41" s="209"/>
      <c r="F41" s="209"/>
      <c r="G41" s="210"/>
    </row>
    <row r="42" spans="2:7">
      <c r="B42" s="208"/>
      <c r="C42" s="209"/>
      <c r="D42" s="209"/>
      <c r="E42" s="209"/>
      <c r="F42" s="209"/>
      <c r="G42" s="210"/>
    </row>
    <row r="43" spans="2:7">
      <c r="B43" s="208"/>
      <c r="C43" s="209"/>
      <c r="D43" s="209"/>
      <c r="E43" s="209"/>
      <c r="F43" s="209"/>
      <c r="G43" s="210"/>
    </row>
    <row r="44" spans="2:7">
      <c r="B44" s="208"/>
      <c r="C44" s="209"/>
      <c r="D44" s="209"/>
      <c r="E44" s="209"/>
      <c r="F44" s="209"/>
      <c r="G44" s="210"/>
    </row>
    <row r="45" spans="2:7">
      <c r="B45" s="208"/>
      <c r="C45" s="209"/>
      <c r="D45" s="209"/>
      <c r="E45" s="209"/>
      <c r="F45" s="209"/>
      <c r="G45" s="210"/>
    </row>
    <row r="46" ht="15" spans="2:7">
      <c r="B46" s="211"/>
      <c r="C46" s="212"/>
      <c r="D46" s="212"/>
      <c r="E46" s="212"/>
      <c r="F46" s="212"/>
      <c r="G46" s="213"/>
    </row>
    <row r="47" ht="15" spans="3:6">
      <c r="C47" s="214"/>
      <c r="D47" s="215"/>
      <c r="E47" s="216"/>
      <c r="F47" s="214"/>
    </row>
  </sheetData>
  <mergeCells count="10">
    <mergeCell ref="B8:G8"/>
    <mergeCell ref="E13:G13"/>
    <mergeCell ref="E14:G14"/>
    <mergeCell ref="E17:G17"/>
    <mergeCell ref="B18:G18"/>
    <mergeCell ref="B20:G21"/>
    <mergeCell ref="B9:G10"/>
    <mergeCell ref="D2:G4"/>
    <mergeCell ref="D5:G6"/>
    <mergeCell ref="B13:C17"/>
  </mergeCells>
  <printOptions horizontalCentered="1"/>
  <pageMargins left="0.196527777777778" right="0.196527777777778" top="0.393055555555556" bottom="0.393055555555556" header="0.118055555555556" footer="0.11805555555555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J42"/>
  <sheetViews>
    <sheetView zoomScale="120" zoomScaleNormal="120" workbookViewId="0">
      <selection activeCell="C8" sqref="C8"/>
    </sheetView>
  </sheetViews>
  <sheetFormatPr defaultColWidth="9" defaultRowHeight="14.25"/>
  <cols>
    <col min="1" max="1" width="5.625" customWidth="1"/>
    <col min="2" max="2" width="4.5" customWidth="1"/>
    <col min="3" max="3" width="11.375" customWidth="1"/>
    <col min="4" max="4" width="5.625" customWidth="1"/>
    <col min="5" max="5" width="4.5" customWidth="1"/>
    <col min="7" max="7" width="5.625" customWidth="1"/>
    <col min="8" max="8" width="4.5" customWidth="1"/>
    <col min="10" max="10" width="5.625" customWidth="1"/>
    <col min="11" max="11" width="4.5" customWidth="1"/>
    <col min="13" max="13" width="5.625" customWidth="1"/>
    <col min="14" max="15" width="4.5" customWidth="1"/>
    <col min="16" max="16" width="5.625" customWidth="1"/>
    <col min="17" max="17" width="4.5" customWidth="1"/>
    <col min="18" max="18" width="7.125" customWidth="1"/>
    <col min="19" max="19" width="5.625" customWidth="1"/>
    <col min="20" max="20" width="4.5" customWidth="1"/>
    <col min="21" max="21" width="13.125" customWidth="1"/>
    <col min="22" max="22" width="5.625" customWidth="1"/>
    <col min="23" max="23" width="4.5" customWidth="1"/>
    <col min="24" max="24" width="10.5" customWidth="1"/>
    <col min="25" max="26" width="5.625" customWidth="1"/>
    <col min="28" max="29" width="5.625" customWidth="1"/>
    <col min="30" max="30" width="13.875" customWidth="1"/>
    <col min="31" max="31" width="5.625" customWidth="1"/>
    <col min="32" max="32" width="4.5" customWidth="1"/>
    <col min="33" max="33" width="13.875" customWidth="1"/>
    <col min="34" max="34" width="5.625" customWidth="1"/>
    <col min="35" max="35" width="22.25" customWidth="1"/>
    <col min="36" max="36" width="42.375" style="90" customWidth="1"/>
    <col min="37" max="37" width="1.875" customWidth="1"/>
  </cols>
  <sheetData>
    <row r="2" ht="22.5" customHeight="1" spans="1:36">
      <c r="A2" s="91" t="s">
        <v>26</v>
      </c>
      <c r="B2" s="91"/>
      <c r="C2" s="91"/>
      <c r="D2" s="92" t="s">
        <v>27</v>
      </c>
      <c r="E2" s="93"/>
      <c r="F2" s="94"/>
      <c r="G2" s="92" t="s">
        <v>28</v>
      </c>
      <c r="H2" s="93"/>
      <c r="I2" s="94"/>
      <c r="J2" s="102" t="s">
        <v>29</v>
      </c>
      <c r="K2" s="103"/>
      <c r="L2" s="104"/>
      <c r="M2" s="102" t="s">
        <v>30</v>
      </c>
      <c r="N2" s="103"/>
      <c r="O2" s="104"/>
      <c r="P2" s="102" t="s">
        <v>31</v>
      </c>
      <c r="Q2" s="103"/>
      <c r="R2" s="104"/>
      <c r="S2" s="102" t="s">
        <v>32</v>
      </c>
      <c r="T2" s="103"/>
      <c r="U2" s="104"/>
      <c r="V2" s="113" t="s">
        <v>33</v>
      </c>
      <c r="W2" s="114"/>
      <c r="X2" s="115"/>
      <c r="Y2" s="118" t="s">
        <v>34</v>
      </c>
      <c r="Z2" s="119"/>
      <c r="AA2" s="120"/>
      <c r="AB2" s="121" t="s">
        <v>35</v>
      </c>
      <c r="AC2" s="122"/>
      <c r="AD2" s="123"/>
      <c r="AE2" s="121" t="s">
        <v>36</v>
      </c>
      <c r="AF2" s="122"/>
      <c r="AG2" s="123"/>
      <c r="AH2" s="92" t="s">
        <v>37</v>
      </c>
      <c r="AI2" s="94"/>
      <c r="AJ2" s="91" t="s">
        <v>38</v>
      </c>
    </row>
    <row r="3" spans="1:36">
      <c r="A3" s="95"/>
      <c r="B3" s="95" t="s">
        <v>39</v>
      </c>
      <c r="C3" s="95" t="s">
        <v>40</v>
      </c>
      <c r="D3" s="95"/>
      <c r="E3" s="96" t="s">
        <v>41</v>
      </c>
      <c r="F3" s="96" t="s">
        <v>42</v>
      </c>
      <c r="G3" s="96"/>
      <c r="H3" s="96" t="s">
        <v>43</v>
      </c>
      <c r="I3" s="96" t="s">
        <v>44</v>
      </c>
      <c r="J3" s="96"/>
      <c r="K3" s="105" t="s">
        <v>45</v>
      </c>
      <c r="L3" s="106" t="s">
        <v>46</v>
      </c>
      <c r="M3" s="96"/>
      <c r="N3" s="106" t="s">
        <v>47</v>
      </c>
      <c r="O3" s="107" t="s">
        <v>48</v>
      </c>
      <c r="P3" s="107"/>
      <c r="Q3" s="107" t="s">
        <v>49</v>
      </c>
      <c r="R3" s="116"/>
      <c r="S3" s="107"/>
      <c r="T3" s="116" t="s">
        <v>50</v>
      </c>
      <c r="U3" s="107" t="s">
        <v>51</v>
      </c>
      <c r="V3" s="117"/>
      <c r="W3" s="117" t="s">
        <v>52</v>
      </c>
      <c r="X3" s="117" t="s">
        <v>53</v>
      </c>
      <c r="Y3" s="117"/>
      <c r="Z3" s="117" t="s">
        <v>54</v>
      </c>
      <c r="AA3" s="124" t="s">
        <v>55</v>
      </c>
      <c r="AB3" s="96"/>
      <c r="AC3" s="96" t="s">
        <v>56</v>
      </c>
      <c r="AD3" s="96" t="s">
        <v>57</v>
      </c>
      <c r="AE3" s="96"/>
      <c r="AF3" s="96" t="s">
        <v>58</v>
      </c>
      <c r="AG3" s="106" t="s">
        <v>59</v>
      </c>
      <c r="AH3" s="96"/>
      <c r="AI3" s="129" t="s">
        <v>60</v>
      </c>
      <c r="AJ3" s="15"/>
    </row>
    <row r="4" spans="1:36">
      <c r="A4" s="96"/>
      <c r="B4" s="96" t="s">
        <v>61</v>
      </c>
      <c r="C4" s="96" t="s">
        <v>62</v>
      </c>
      <c r="D4" s="96"/>
      <c r="E4" s="96" t="s">
        <v>63</v>
      </c>
      <c r="F4" s="96" t="s">
        <v>64</v>
      </c>
      <c r="G4" s="96"/>
      <c r="H4" s="96" t="s">
        <v>65</v>
      </c>
      <c r="I4" s="96" t="s">
        <v>66</v>
      </c>
      <c r="J4" s="96"/>
      <c r="K4" s="105" t="s">
        <v>67</v>
      </c>
      <c r="L4" s="106" t="s">
        <v>68</v>
      </c>
      <c r="M4" s="96"/>
      <c r="N4" s="106" t="s">
        <v>69</v>
      </c>
      <c r="O4" s="107" t="s">
        <v>70</v>
      </c>
      <c r="P4" s="107"/>
      <c r="Q4" s="107" t="s">
        <v>71</v>
      </c>
      <c r="R4" s="116"/>
      <c r="S4" s="107"/>
      <c r="T4" s="116" t="s">
        <v>72</v>
      </c>
      <c r="U4" s="107" t="s">
        <v>73</v>
      </c>
      <c r="V4" s="117"/>
      <c r="W4" s="117" t="s">
        <v>74</v>
      </c>
      <c r="X4" s="117" t="s">
        <v>75</v>
      </c>
      <c r="Y4" s="117"/>
      <c r="Z4" s="117" t="s">
        <v>76</v>
      </c>
      <c r="AA4" s="124" t="s">
        <v>77</v>
      </c>
      <c r="AB4" s="96"/>
      <c r="AC4" s="96" t="s">
        <v>78</v>
      </c>
      <c r="AD4" s="96" t="s">
        <v>79</v>
      </c>
      <c r="AE4" s="96"/>
      <c r="AF4" s="96" t="s">
        <v>80</v>
      </c>
      <c r="AG4" s="106" t="s">
        <v>81</v>
      </c>
      <c r="AH4" s="96"/>
      <c r="AI4" s="130" t="s">
        <v>82</v>
      </c>
      <c r="AJ4" s="15"/>
    </row>
    <row r="5" spans="1:36">
      <c r="A5" s="96"/>
      <c r="B5" s="96" t="s">
        <v>83</v>
      </c>
      <c r="C5" s="96" t="s">
        <v>84</v>
      </c>
      <c r="D5" s="96"/>
      <c r="E5" s="96" t="s">
        <v>85</v>
      </c>
      <c r="F5" s="96" t="s">
        <v>86</v>
      </c>
      <c r="G5" s="96"/>
      <c r="H5" s="96" t="s">
        <v>87</v>
      </c>
      <c r="I5" s="96" t="s">
        <v>88</v>
      </c>
      <c r="J5" s="96"/>
      <c r="K5" s="105" t="s">
        <v>89</v>
      </c>
      <c r="L5" s="106" t="s">
        <v>90</v>
      </c>
      <c r="M5" s="96"/>
      <c r="N5" s="106" t="s">
        <v>91</v>
      </c>
      <c r="O5" s="107" t="s">
        <v>92</v>
      </c>
      <c r="P5" s="107"/>
      <c r="Q5" s="107" t="s">
        <v>93</v>
      </c>
      <c r="R5" s="116"/>
      <c r="S5" s="107"/>
      <c r="T5" s="116" t="s">
        <v>94</v>
      </c>
      <c r="U5" s="107" t="s">
        <v>95</v>
      </c>
      <c r="V5" s="117"/>
      <c r="W5" s="117" t="s">
        <v>96</v>
      </c>
      <c r="X5" s="117" t="s">
        <v>97</v>
      </c>
      <c r="Y5" s="117"/>
      <c r="Z5" s="117" t="s">
        <v>98</v>
      </c>
      <c r="AA5" s="125" t="s">
        <v>99</v>
      </c>
      <c r="AB5" s="105"/>
      <c r="AC5" s="96" t="s">
        <v>100</v>
      </c>
      <c r="AD5" s="96" t="s">
        <v>101</v>
      </c>
      <c r="AE5" s="96"/>
      <c r="AF5" s="96" t="s">
        <v>102</v>
      </c>
      <c r="AG5" s="106" t="s">
        <v>103</v>
      </c>
      <c r="AH5" s="96"/>
      <c r="AI5" s="73" t="s">
        <v>104</v>
      </c>
      <c r="AJ5" s="11"/>
    </row>
    <row r="6" spans="1:36">
      <c r="A6" s="96"/>
      <c r="B6" s="96" t="s">
        <v>105</v>
      </c>
      <c r="C6" s="96" t="s">
        <v>106</v>
      </c>
      <c r="D6" s="96"/>
      <c r="E6" s="96" t="s">
        <v>107</v>
      </c>
      <c r="F6" s="96" t="s">
        <v>108</v>
      </c>
      <c r="G6" s="96"/>
      <c r="H6" s="96" t="s">
        <v>109</v>
      </c>
      <c r="I6" s="96" t="s">
        <v>110</v>
      </c>
      <c r="J6" s="96"/>
      <c r="K6" s="105" t="s">
        <v>111</v>
      </c>
      <c r="L6" s="106" t="s">
        <v>112</v>
      </c>
      <c r="M6" s="96"/>
      <c r="N6" s="106" t="s">
        <v>113</v>
      </c>
      <c r="O6" s="107" t="s">
        <v>114</v>
      </c>
      <c r="P6" s="107"/>
      <c r="Q6" s="107" t="s">
        <v>115</v>
      </c>
      <c r="R6" s="116"/>
      <c r="S6" s="107"/>
      <c r="T6" s="116" t="s">
        <v>116</v>
      </c>
      <c r="U6" s="107" t="s">
        <v>117</v>
      </c>
      <c r="V6" s="117"/>
      <c r="W6" s="117" t="s">
        <v>118</v>
      </c>
      <c r="X6" s="107" t="s">
        <v>119</v>
      </c>
      <c r="Y6" s="117"/>
      <c r="Z6" s="117" t="s">
        <v>120</v>
      </c>
      <c r="AA6" s="125" t="s">
        <v>121</v>
      </c>
      <c r="AB6" s="105"/>
      <c r="AC6" s="96" t="s">
        <v>122</v>
      </c>
      <c r="AD6" s="96" t="s">
        <v>123</v>
      </c>
      <c r="AE6" s="96"/>
      <c r="AF6" s="96" t="s">
        <v>124</v>
      </c>
      <c r="AG6" s="106" t="s">
        <v>125</v>
      </c>
      <c r="AH6" s="96"/>
      <c r="AI6" s="73" t="s">
        <v>126</v>
      </c>
      <c r="AJ6" s="11"/>
    </row>
    <row r="7" spans="1:36">
      <c r="A7" s="96"/>
      <c r="B7" s="96" t="s">
        <v>127</v>
      </c>
      <c r="C7" s="96" t="s">
        <v>128</v>
      </c>
      <c r="D7" s="96"/>
      <c r="E7" s="96" t="s">
        <v>129</v>
      </c>
      <c r="F7" s="96" t="s">
        <v>130</v>
      </c>
      <c r="G7" s="96"/>
      <c r="H7" s="96" t="s">
        <v>131</v>
      </c>
      <c r="I7" s="96" t="s">
        <v>132</v>
      </c>
      <c r="J7" s="96"/>
      <c r="K7" s="105" t="s">
        <v>133</v>
      </c>
      <c r="L7" s="106" t="s">
        <v>134</v>
      </c>
      <c r="M7" s="96"/>
      <c r="N7" s="106" t="s">
        <v>135</v>
      </c>
      <c r="O7" s="107" t="s">
        <v>136</v>
      </c>
      <c r="P7" s="107"/>
      <c r="Q7" s="107" t="s">
        <v>137</v>
      </c>
      <c r="R7" s="106"/>
      <c r="S7" s="96"/>
      <c r="T7" s="116" t="s">
        <v>138</v>
      </c>
      <c r="U7" s="96" t="s">
        <v>139</v>
      </c>
      <c r="V7" s="33"/>
      <c r="W7" s="33"/>
      <c r="X7" s="33"/>
      <c r="Y7" s="33"/>
      <c r="Z7" s="33"/>
      <c r="AA7" s="99"/>
      <c r="AB7" s="96"/>
      <c r="AC7" s="96" t="s">
        <v>140</v>
      </c>
      <c r="AD7" s="105" t="s">
        <v>141</v>
      </c>
      <c r="AE7" s="105"/>
      <c r="AF7" s="96" t="s">
        <v>142</v>
      </c>
      <c r="AG7" s="131" t="s">
        <v>143</v>
      </c>
      <c r="AH7" s="105"/>
      <c r="AI7" s="132"/>
      <c r="AJ7" s="133"/>
    </row>
    <row r="8" spans="1:36">
      <c r="A8" s="96"/>
      <c r="B8" s="96" t="s">
        <v>144</v>
      </c>
      <c r="C8" s="96" t="s">
        <v>145</v>
      </c>
      <c r="D8" s="96"/>
      <c r="E8" s="96" t="s">
        <v>146</v>
      </c>
      <c r="F8" s="96" t="s">
        <v>147</v>
      </c>
      <c r="G8" s="96"/>
      <c r="H8" s="96" t="s">
        <v>148</v>
      </c>
      <c r="I8" s="96" t="s">
        <v>149</v>
      </c>
      <c r="J8" s="33"/>
      <c r="K8" s="99"/>
      <c r="L8" s="99"/>
      <c r="M8" s="96"/>
      <c r="N8" s="106" t="s">
        <v>150</v>
      </c>
      <c r="O8" s="107" t="s">
        <v>151</v>
      </c>
      <c r="P8" s="108"/>
      <c r="Q8" s="110"/>
      <c r="R8" s="33"/>
      <c r="S8" s="96"/>
      <c r="T8" s="116" t="s">
        <v>152</v>
      </c>
      <c r="U8" s="96" t="s">
        <v>153</v>
      </c>
      <c r="V8" s="33"/>
      <c r="W8" s="33"/>
      <c r="X8" s="33"/>
      <c r="Y8" s="33"/>
      <c r="Z8" s="33"/>
      <c r="AA8" s="126"/>
      <c r="AB8" s="105"/>
      <c r="AC8" s="96" t="s">
        <v>154</v>
      </c>
      <c r="AD8" s="105" t="s">
        <v>155</v>
      </c>
      <c r="AE8" s="127"/>
      <c r="AF8" s="128"/>
      <c r="AG8" s="128"/>
      <c r="AH8" s="105"/>
      <c r="AI8" s="132"/>
      <c r="AJ8" s="15"/>
    </row>
    <row r="9" spans="1:36">
      <c r="A9" s="96"/>
      <c r="B9" s="96" t="s">
        <v>156</v>
      </c>
      <c r="C9" s="96"/>
      <c r="D9" s="96"/>
      <c r="E9" s="96" t="s">
        <v>157</v>
      </c>
      <c r="F9" s="96" t="s">
        <v>158</v>
      </c>
      <c r="G9" s="96"/>
      <c r="H9" s="96" t="s">
        <v>159</v>
      </c>
      <c r="I9" s="96" t="s">
        <v>160</v>
      </c>
      <c r="J9" s="33"/>
      <c r="K9" s="99"/>
      <c r="L9" s="99"/>
      <c r="M9" s="96"/>
      <c r="N9" s="106" t="s">
        <v>161</v>
      </c>
      <c r="O9" s="107" t="s">
        <v>162</v>
      </c>
      <c r="P9" s="109"/>
      <c r="Q9" s="111"/>
      <c r="R9" s="33"/>
      <c r="S9" s="96"/>
      <c r="T9" s="116" t="s">
        <v>163</v>
      </c>
      <c r="U9" s="96" t="s">
        <v>164</v>
      </c>
      <c r="V9" s="33"/>
      <c r="W9" s="33"/>
      <c r="X9" s="33"/>
      <c r="Y9" s="33"/>
      <c r="Z9" s="33"/>
      <c r="AA9" s="126"/>
      <c r="AB9" s="126"/>
      <c r="AC9" s="126"/>
      <c r="AD9" s="33"/>
      <c r="AE9" s="33"/>
      <c r="AF9" s="33"/>
      <c r="AG9" s="33"/>
      <c r="AH9" s="96"/>
      <c r="AI9" s="132"/>
      <c r="AJ9" s="15"/>
    </row>
    <row r="10" spans="1:36">
      <c r="A10" s="96"/>
      <c r="B10" s="96" t="s">
        <v>165</v>
      </c>
      <c r="C10" s="96" t="s">
        <v>166</v>
      </c>
      <c r="D10" s="96"/>
      <c r="E10" s="96" t="s">
        <v>167</v>
      </c>
      <c r="F10" s="96" t="s">
        <v>168</v>
      </c>
      <c r="G10" s="97"/>
      <c r="H10" s="97"/>
      <c r="I10" s="97"/>
      <c r="J10" s="33"/>
      <c r="K10" s="99"/>
      <c r="L10" s="99"/>
      <c r="M10" s="96"/>
      <c r="N10" s="106" t="s">
        <v>169</v>
      </c>
      <c r="O10" s="107" t="s">
        <v>170</v>
      </c>
      <c r="P10" s="109"/>
      <c r="Q10" s="111"/>
      <c r="R10" s="33"/>
      <c r="S10" s="96"/>
      <c r="T10" s="116" t="s">
        <v>171</v>
      </c>
      <c r="U10" s="96" t="s">
        <v>172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96"/>
      <c r="AI10" s="132"/>
      <c r="AJ10" s="15"/>
    </row>
    <row r="11" spans="1:36">
      <c r="A11" s="96"/>
      <c r="B11" s="96" t="s">
        <v>173</v>
      </c>
      <c r="C11" s="96" t="s">
        <v>174</v>
      </c>
      <c r="D11" s="96"/>
      <c r="E11" s="96" t="s">
        <v>175</v>
      </c>
      <c r="F11" s="96" t="s">
        <v>176</v>
      </c>
      <c r="G11" s="33"/>
      <c r="H11" s="33"/>
      <c r="I11" s="33"/>
      <c r="J11" s="33"/>
      <c r="K11" s="99"/>
      <c r="L11" s="99"/>
      <c r="M11" s="96"/>
      <c r="N11" s="106" t="s">
        <v>177</v>
      </c>
      <c r="O11" s="107" t="s">
        <v>178</v>
      </c>
      <c r="P11" s="109"/>
      <c r="Q11" s="111"/>
      <c r="R11" s="33"/>
      <c r="S11" s="96"/>
      <c r="T11" s="116" t="s">
        <v>179</v>
      </c>
      <c r="U11" s="96" t="s">
        <v>180</v>
      </c>
      <c r="V11" s="33"/>
      <c r="W11" s="33"/>
      <c r="X11" s="33"/>
      <c r="Y11" s="33"/>
      <c r="Z11" s="33"/>
      <c r="AA11" s="33"/>
      <c r="AB11" s="33"/>
      <c r="AC11" s="33"/>
      <c r="AD11" s="112"/>
      <c r="AE11" s="112"/>
      <c r="AF11" s="112"/>
      <c r="AG11" s="112"/>
      <c r="AH11" s="134"/>
      <c r="AI11" s="132"/>
      <c r="AJ11" s="15"/>
    </row>
    <row r="12" spans="1:36">
      <c r="A12" s="96"/>
      <c r="B12" s="96" t="s">
        <v>181</v>
      </c>
      <c r="C12" s="96" t="s">
        <v>182</v>
      </c>
      <c r="D12" s="96"/>
      <c r="E12" s="96" t="s">
        <v>183</v>
      </c>
      <c r="F12" s="96"/>
      <c r="G12" s="33"/>
      <c r="H12" s="33"/>
      <c r="I12" s="33"/>
      <c r="J12" s="33"/>
      <c r="K12" s="99"/>
      <c r="L12" s="99"/>
      <c r="M12" s="99"/>
      <c r="N12" s="97"/>
      <c r="O12" s="110"/>
      <c r="P12" s="111"/>
      <c r="Q12" s="111"/>
      <c r="R12" s="33"/>
      <c r="S12" s="96"/>
      <c r="T12" s="116" t="s">
        <v>184</v>
      </c>
      <c r="U12" s="96" t="s">
        <v>185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96"/>
      <c r="AI12" s="132"/>
      <c r="AJ12" s="15"/>
    </row>
    <row r="13" spans="1:36">
      <c r="A13" s="96"/>
      <c r="B13" s="96" t="s">
        <v>186</v>
      </c>
      <c r="C13" s="96" t="s">
        <v>187</v>
      </c>
      <c r="D13" s="96"/>
      <c r="E13" s="96" t="s">
        <v>188</v>
      </c>
      <c r="F13" s="96"/>
      <c r="G13" s="33"/>
      <c r="H13" s="33"/>
      <c r="I13" s="33"/>
      <c r="J13" s="33"/>
      <c r="K13" s="99"/>
      <c r="L13" s="99"/>
      <c r="M13" s="99"/>
      <c r="N13" s="99"/>
      <c r="O13" s="35"/>
      <c r="P13" s="35"/>
      <c r="Q13" s="35"/>
      <c r="R13" s="33"/>
      <c r="S13" s="96"/>
      <c r="T13" s="116" t="s">
        <v>189</v>
      </c>
      <c r="U13" s="96" t="s">
        <v>190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96"/>
      <c r="AI13" s="132"/>
      <c r="AJ13" s="15"/>
    </row>
    <row r="14" spans="1:36">
      <c r="A14" s="98"/>
      <c r="B14" s="96" t="s">
        <v>191</v>
      </c>
      <c r="C14" s="96"/>
      <c r="D14" s="96"/>
      <c r="E14" s="96" t="s">
        <v>192</v>
      </c>
      <c r="F14" s="96"/>
      <c r="G14" s="33"/>
      <c r="H14" s="33"/>
      <c r="I14" s="33"/>
      <c r="J14" s="33"/>
      <c r="K14" s="99"/>
      <c r="L14" s="99"/>
      <c r="M14" s="99"/>
      <c r="N14" s="99"/>
      <c r="O14" s="35"/>
      <c r="P14" s="35"/>
      <c r="Q14" s="35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96"/>
      <c r="AI14" s="132"/>
      <c r="AJ14" s="15"/>
    </row>
    <row r="15" spans="1:36">
      <c r="A15" s="98"/>
      <c r="B15" s="96" t="s">
        <v>193</v>
      </c>
      <c r="C15" s="96"/>
      <c r="D15" s="96"/>
      <c r="E15" s="96" t="s">
        <v>194</v>
      </c>
      <c r="F15" s="96"/>
      <c r="G15" s="33"/>
      <c r="H15" s="33"/>
      <c r="I15" s="33"/>
      <c r="J15" s="33"/>
      <c r="K15" s="99"/>
      <c r="L15" s="99"/>
      <c r="M15" s="99"/>
      <c r="N15" s="99"/>
      <c r="O15" s="112"/>
      <c r="P15" s="112"/>
      <c r="Q15" s="112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96"/>
      <c r="AI15" s="132"/>
      <c r="AJ15" s="15"/>
    </row>
    <row r="16" spans="1:36">
      <c r="A16" s="98"/>
      <c r="B16" s="96" t="s">
        <v>195</v>
      </c>
      <c r="C16" s="96"/>
      <c r="D16" s="96"/>
      <c r="E16" s="96" t="s">
        <v>196</v>
      </c>
      <c r="F16" s="96"/>
      <c r="G16" s="33"/>
      <c r="H16" s="33"/>
      <c r="I16" s="33"/>
      <c r="J16" s="33"/>
      <c r="K16" s="33"/>
      <c r="L16" s="33"/>
      <c r="M16" s="33"/>
      <c r="N16" s="33"/>
      <c r="O16" s="112"/>
      <c r="P16" s="112"/>
      <c r="Q16" s="11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96"/>
      <c r="AI16" s="132"/>
      <c r="AJ16" s="15"/>
    </row>
    <row r="17" spans="1:36">
      <c r="A17" s="98"/>
      <c r="B17" s="96" t="s">
        <v>197</v>
      </c>
      <c r="C17" s="96"/>
      <c r="D17" s="96"/>
      <c r="E17" s="96" t="s">
        <v>198</v>
      </c>
      <c r="F17" s="96"/>
      <c r="G17" s="33"/>
      <c r="H17" s="99"/>
      <c r="I17" s="99"/>
      <c r="J17" s="99"/>
      <c r="K17" s="33"/>
      <c r="L17" s="33"/>
      <c r="M17" s="33"/>
      <c r="N17" s="33"/>
      <c r="O17" s="112"/>
      <c r="P17" s="112"/>
      <c r="Q17" s="112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96"/>
      <c r="AI17" s="132"/>
      <c r="AJ17" s="15"/>
    </row>
    <row r="18" spans="1:36">
      <c r="A18" s="98"/>
      <c r="B18" s="96" t="s">
        <v>199</v>
      </c>
      <c r="C18" s="96"/>
      <c r="D18" s="96"/>
      <c r="E18" s="96" t="s">
        <v>200</v>
      </c>
      <c r="F18" s="96"/>
      <c r="G18" s="33"/>
      <c r="H18" s="99"/>
      <c r="I18" s="99"/>
      <c r="J18" s="99"/>
      <c r="K18" s="33"/>
      <c r="L18" s="33"/>
      <c r="M18" s="33"/>
      <c r="N18" s="33"/>
      <c r="O18" s="112"/>
      <c r="P18" s="112"/>
      <c r="Q18" s="112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96"/>
      <c r="AI18" s="132"/>
      <c r="AJ18" s="15"/>
    </row>
    <row r="19" spans="1:36">
      <c r="A19" s="98"/>
      <c r="B19" s="96"/>
      <c r="C19" s="96"/>
      <c r="D19" s="96"/>
      <c r="E19" s="96" t="s">
        <v>201</v>
      </c>
      <c r="F19" s="96"/>
      <c r="G19" s="33"/>
      <c r="H19" s="99"/>
      <c r="I19" s="99"/>
      <c r="J19" s="99"/>
      <c r="K19" s="33"/>
      <c r="L19" s="33"/>
      <c r="M19" s="33"/>
      <c r="N19" s="33"/>
      <c r="O19" s="112"/>
      <c r="P19" s="112"/>
      <c r="Q19" s="112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96"/>
      <c r="AI19" s="132"/>
      <c r="AJ19" s="15"/>
    </row>
    <row r="20" spans="1:36">
      <c r="A20" s="98"/>
      <c r="B20" s="96"/>
      <c r="C20" s="96"/>
      <c r="D20" s="96"/>
      <c r="E20" s="96" t="s">
        <v>202</v>
      </c>
      <c r="F20" s="96"/>
      <c r="G20" s="33"/>
      <c r="H20" s="99"/>
      <c r="I20" s="99"/>
      <c r="J20" s="99"/>
      <c r="K20" s="33"/>
      <c r="L20" s="33"/>
      <c r="M20" s="33"/>
      <c r="N20" s="33"/>
      <c r="O20" s="112"/>
      <c r="P20" s="112"/>
      <c r="Q20" s="112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96"/>
      <c r="AI20" s="132"/>
      <c r="AJ20" s="15"/>
    </row>
    <row r="21" spans="1:36">
      <c r="A21" s="98"/>
      <c r="B21" s="96"/>
      <c r="C21" s="96"/>
      <c r="D21" s="96"/>
      <c r="E21" s="96" t="s">
        <v>203</v>
      </c>
      <c r="F21" s="96"/>
      <c r="G21" s="33"/>
      <c r="H21" s="99"/>
      <c r="I21" s="99"/>
      <c r="J21" s="99"/>
      <c r="K21" s="33"/>
      <c r="L21" s="33"/>
      <c r="M21" s="33"/>
      <c r="N21" s="33"/>
      <c r="O21" s="112"/>
      <c r="P21" s="112"/>
      <c r="Q21" s="112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6"/>
      <c r="AI21" s="132"/>
      <c r="AJ21" s="15"/>
    </row>
    <row r="22" spans="1:36">
      <c r="A22" s="98"/>
      <c r="B22" s="96"/>
      <c r="C22" s="96"/>
      <c r="D22" s="96"/>
      <c r="E22" s="96" t="s">
        <v>204</v>
      </c>
      <c r="F22" s="96"/>
      <c r="G22" s="33"/>
      <c r="H22" s="99"/>
      <c r="I22" s="99"/>
      <c r="J22" s="99"/>
      <c r="K22" s="33"/>
      <c r="L22" s="33"/>
      <c r="M22" s="33"/>
      <c r="N22" s="33"/>
      <c r="O22" s="112"/>
      <c r="P22" s="112"/>
      <c r="Q22" s="112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6"/>
      <c r="AI22" s="132"/>
      <c r="AJ22" s="15"/>
    </row>
    <row r="23" spans="1:36">
      <c r="A23" s="98"/>
      <c r="B23" s="96"/>
      <c r="C23" s="96"/>
      <c r="D23" s="96"/>
      <c r="E23" s="96"/>
      <c r="F23" s="96"/>
      <c r="G23" s="33"/>
      <c r="H23" s="99"/>
      <c r="I23" s="99"/>
      <c r="J23" s="99"/>
      <c r="K23" s="33"/>
      <c r="L23" s="33"/>
      <c r="M23" s="33"/>
      <c r="N23" s="33"/>
      <c r="O23" s="112"/>
      <c r="P23" s="112"/>
      <c r="Q23" s="112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6"/>
      <c r="AI23" s="132"/>
      <c r="AJ23" s="15"/>
    </row>
    <row r="24" spans="1:36">
      <c r="A24" s="98"/>
      <c r="B24" s="96"/>
      <c r="C24" s="96"/>
      <c r="D24" s="96"/>
      <c r="E24" s="96"/>
      <c r="F24" s="96"/>
      <c r="G24" s="33"/>
      <c r="H24" s="99"/>
      <c r="I24" s="99"/>
      <c r="J24" s="99"/>
      <c r="K24" s="99"/>
      <c r="L24" s="99"/>
      <c r="M24" s="99"/>
      <c r="N24" s="99"/>
      <c r="O24" s="112"/>
      <c r="P24" s="112"/>
      <c r="Q24" s="112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6"/>
      <c r="AI24" s="132"/>
      <c r="AJ24" s="15"/>
    </row>
    <row r="25" spans="1:36">
      <c r="A25" s="98"/>
      <c r="B25" s="96"/>
      <c r="C25" s="96"/>
      <c r="D25" s="96"/>
      <c r="E25" s="96"/>
      <c r="F25" s="96"/>
      <c r="G25" s="33"/>
      <c r="H25" s="99"/>
      <c r="I25" s="99"/>
      <c r="J25" s="99"/>
      <c r="K25" s="99"/>
      <c r="L25" s="99"/>
      <c r="M25" s="99"/>
      <c r="N25" s="99"/>
      <c r="O25" s="112"/>
      <c r="P25" s="112"/>
      <c r="Q25" s="112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6"/>
      <c r="AI25" s="132"/>
      <c r="AJ25" s="15"/>
    </row>
    <row r="26" spans="1:36">
      <c r="A26" s="98"/>
      <c r="B26" s="96"/>
      <c r="C26" s="96"/>
      <c r="D26" s="96"/>
      <c r="E26" s="96"/>
      <c r="F26" s="96"/>
      <c r="G26" s="33"/>
      <c r="H26" s="99"/>
      <c r="I26" s="99"/>
      <c r="J26" s="99"/>
      <c r="K26" s="99"/>
      <c r="L26" s="99"/>
      <c r="M26" s="99"/>
      <c r="N26" s="99"/>
      <c r="O26" s="112"/>
      <c r="P26" s="112"/>
      <c r="Q26" s="112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6"/>
      <c r="AI26" s="132"/>
      <c r="AJ26" s="15"/>
    </row>
    <row r="27" spans="1:36">
      <c r="A27" s="98"/>
      <c r="B27" s="96"/>
      <c r="C27" s="96"/>
      <c r="D27" s="96"/>
      <c r="E27" s="96"/>
      <c r="F27" s="96"/>
      <c r="G27" s="33"/>
      <c r="H27" s="99"/>
      <c r="I27" s="99"/>
      <c r="J27" s="99"/>
      <c r="K27" s="99"/>
      <c r="L27" s="99"/>
      <c r="M27" s="99"/>
      <c r="N27" s="99"/>
      <c r="O27" s="112"/>
      <c r="P27" s="112"/>
      <c r="Q27" s="112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6"/>
      <c r="AI27" s="132"/>
      <c r="AJ27" s="15"/>
    </row>
    <row r="28" spans="1:36">
      <c r="A28" s="98"/>
      <c r="B28" s="96"/>
      <c r="C28" s="96"/>
      <c r="D28" s="96"/>
      <c r="E28" s="96"/>
      <c r="F28" s="96"/>
      <c r="G28" s="33"/>
      <c r="H28" s="99"/>
      <c r="I28" s="99"/>
      <c r="J28" s="99"/>
      <c r="K28" s="99"/>
      <c r="L28" s="99"/>
      <c r="M28" s="99"/>
      <c r="N28" s="99"/>
      <c r="O28" s="112"/>
      <c r="P28" s="112"/>
      <c r="Q28" s="112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6"/>
      <c r="AI28" s="132"/>
      <c r="AJ28" s="15"/>
    </row>
    <row r="29" spans="1:36">
      <c r="A29" s="98"/>
      <c r="B29" s="96"/>
      <c r="C29" s="96"/>
      <c r="D29" s="96"/>
      <c r="E29" s="96"/>
      <c r="F29" s="96"/>
      <c r="G29" s="33"/>
      <c r="H29" s="99"/>
      <c r="I29" s="99"/>
      <c r="J29" s="99"/>
      <c r="K29" s="99"/>
      <c r="L29" s="99"/>
      <c r="M29" s="99"/>
      <c r="N29" s="99"/>
      <c r="O29" s="112"/>
      <c r="P29" s="112"/>
      <c r="Q29" s="112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6"/>
      <c r="AI29" s="132"/>
      <c r="AJ29" s="15"/>
    </row>
    <row r="30" spans="1:36">
      <c r="A30" s="98"/>
      <c r="B30" s="96"/>
      <c r="C30" s="96"/>
      <c r="D30" s="96"/>
      <c r="E30" s="96"/>
      <c r="F30" s="96"/>
      <c r="G30" s="33"/>
      <c r="H30" s="99"/>
      <c r="I30" s="99"/>
      <c r="J30" s="99"/>
      <c r="K30" s="99"/>
      <c r="L30" s="99"/>
      <c r="M30" s="99"/>
      <c r="N30" s="99"/>
      <c r="O30" s="112"/>
      <c r="P30" s="112"/>
      <c r="Q30" s="112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6"/>
      <c r="AI30" s="132"/>
      <c r="AJ30" s="15"/>
    </row>
    <row r="31" spans="5:7">
      <c r="E31" s="100"/>
      <c r="F31" s="100"/>
      <c r="G31" s="101"/>
    </row>
    <row r="32" spans="5:7">
      <c r="E32" s="7"/>
      <c r="F32" s="101"/>
      <c r="G32" s="101"/>
    </row>
    <row r="33" spans="5:7">
      <c r="E33" s="7"/>
      <c r="F33" s="101"/>
      <c r="G33" s="101"/>
    </row>
    <row r="34" spans="5:7">
      <c r="E34" s="7"/>
      <c r="F34" s="101"/>
      <c r="G34" s="101"/>
    </row>
    <row r="35" spans="5:7">
      <c r="E35" s="7"/>
      <c r="F35" s="101"/>
      <c r="G35" s="101"/>
    </row>
    <row r="36" spans="5:7">
      <c r="E36" s="7"/>
      <c r="F36" s="101"/>
      <c r="G36" s="101"/>
    </row>
    <row r="37" spans="5:7">
      <c r="E37" s="7"/>
      <c r="F37" s="101"/>
      <c r="G37" s="101"/>
    </row>
    <row r="38" spans="5:7">
      <c r="E38" s="7"/>
      <c r="F38" s="101"/>
      <c r="G38" s="101"/>
    </row>
    <row r="39" spans="5:7">
      <c r="E39" s="7"/>
      <c r="F39" s="101"/>
      <c r="G39" s="101"/>
    </row>
    <row r="40" spans="5:7">
      <c r="E40" s="7"/>
      <c r="F40" s="101"/>
      <c r="G40" s="101"/>
    </row>
    <row r="41" spans="5:7">
      <c r="E41" s="7"/>
      <c r="F41" s="101"/>
      <c r="G41" s="101"/>
    </row>
    <row r="42" spans="5:7">
      <c r="E42" s="7"/>
      <c r="F42" s="101"/>
      <c r="G42" s="101"/>
    </row>
  </sheetData>
  <mergeCells count="12"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I2"/>
  </mergeCells>
  <conditionalFormatting sqref="AI3">
    <cfRule type="expression" dxfId="0" priority="4">
      <formula>$C3="Close"</formula>
    </cfRule>
    <cfRule type="expression" dxfId="1" priority="3">
      <formula>#REF!="Close"</formula>
    </cfRule>
  </conditionalFormatting>
  <conditionalFormatting sqref="AI5">
    <cfRule type="expression" dxfId="2" priority="5">
      <formula>#REF!="Close"</formula>
    </cfRule>
    <cfRule type="expression" dxfId="3" priority="6">
      <formula>$C6="Close"</formula>
    </cfRule>
  </conditionalFormatting>
  <conditionalFormatting sqref="AI6">
    <cfRule type="expression" dxfId="4" priority="1">
      <formula>#REF!="Close"</formula>
    </cfRule>
    <cfRule type="expression" dxfId="5" priority="2">
      <formula>$C7="Close"</formula>
    </cfRule>
  </conditionalFormatting>
  <dataValidations count="1">
    <dataValidation type="list" allowBlank="1" showInputMessage="1" showErrorMessage="1" sqref="AI3 AI5:AI6">
      <formula1>Ver</formula1>
    </dataValidation>
  </dataValidations>
  <pageMargins left="0.699305555555556" right="0.699305555555556" top="0.75" bottom="0.75" header="0.3" footer="0.3"/>
  <pageSetup paperSize="9" orientation="portrait" horizontalDpi="96" verticalDpi="9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W503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7.25" customHeight="1"/>
  <cols>
    <col min="1" max="1" width="4.5" style="55" customWidth="1"/>
    <col min="2" max="2" width="9.75" style="55" customWidth="1"/>
    <col min="3" max="3" width="6.125" style="58" customWidth="1"/>
    <col min="4" max="4" width="13.25" style="58" customWidth="1"/>
    <col min="5" max="5" width="10.25" style="58" customWidth="1"/>
    <col min="6" max="6" width="55.375" style="59" customWidth="1"/>
    <col min="7" max="7" width="9.375" style="60" customWidth="1"/>
    <col min="8" max="8" width="6.375" style="60" customWidth="1"/>
    <col min="9" max="9" width="13.75" style="60" customWidth="1"/>
    <col min="10" max="11" width="8.625" style="58" customWidth="1"/>
    <col min="12" max="12" width="9.75" style="58" customWidth="1"/>
    <col min="13" max="13" width="12.625" style="58" customWidth="1"/>
    <col min="14" max="14" width="9.75" style="58" customWidth="1"/>
    <col min="15" max="15" width="22.5" style="58" customWidth="1"/>
    <col min="16" max="17" width="11.5" style="58" customWidth="1"/>
    <col min="18" max="18" width="25.625" style="58" customWidth="1"/>
    <col min="19" max="19" width="11.125" style="58" customWidth="1"/>
    <col min="20" max="20" width="18.5" style="58" customWidth="1"/>
    <col min="21" max="22" width="15.125" style="58" customWidth="1"/>
    <col min="23" max="23" width="25.625" style="58" customWidth="1"/>
    <col min="24" max="16384" width="9" style="58"/>
  </cols>
  <sheetData>
    <row r="1" ht="14.25" spans="1:23">
      <c r="A1" s="61" t="s">
        <v>205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77" t="s">
        <v>206</v>
      </c>
      <c r="Q1" s="79"/>
      <c r="R1" s="80"/>
      <c r="S1" s="81" t="s">
        <v>207</v>
      </c>
      <c r="T1" s="82"/>
      <c r="U1" s="82"/>
      <c r="V1" s="82"/>
      <c r="W1" s="83"/>
    </row>
    <row r="2" s="55" customFormat="1" ht="27.75" customHeight="1" spans="1:49">
      <c r="A2" s="62" t="s">
        <v>208</v>
      </c>
      <c r="B2" s="62" t="s">
        <v>209</v>
      </c>
      <c r="C2" s="62" t="s">
        <v>210</v>
      </c>
      <c r="D2" s="62" t="s">
        <v>211</v>
      </c>
      <c r="E2" s="62" t="s">
        <v>212</v>
      </c>
      <c r="F2" s="62" t="s">
        <v>213</v>
      </c>
      <c r="G2" s="63" t="s">
        <v>214</v>
      </c>
      <c r="H2" s="63" t="s">
        <v>215</v>
      </c>
      <c r="I2" s="63" t="s">
        <v>216</v>
      </c>
      <c r="J2" s="62" t="s">
        <v>217</v>
      </c>
      <c r="K2" s="62" t="s">
        <v>218</v>
      </c>
      <c r="L2" s="62" t="s">
        <v>219</v>
      </c>
      <c r="M2" s="62" t="s">
        <v>220</v>
      </c>
      <c r="N2" s="62" t="s">
        <v>221</v>
      </c>
      <c r="O2" s="62" t="s">
        <v>222</v>
      </c>
      <c r="P2" s="78" t="s">
        <v>223</v>
      </c>
      <c r="Q2" s="78" t="s">
        <v>224</v>
      </c>
      <c r="R2" s="78" t="s">
        <v>225</v>
      </c>
      <c r="S2" s="84" t="s">
        <v>226</v>
      </c>
      <c r="T2" s="84" t="s">
        <v>227</v>
      </c>
      <c r="U2" s="84" t="s">
        <v>228</v>
      </c>
      <c r="V2" s="84" t="s">
        <v>229</v>
      </c>
      <c r="W2" s="84" t="s">
        <v>25</v>
      </c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</row>
    <row r="3" s="56" customFormat="1" ht="31.5" customHeight="1" spans="1:23">
      <c r="A3" s="64">
        <v>1</v>
      </c>
      <c r="B3" s="64"/>
      <c r="C3" s="65" t="s">
        <v>230</v>
      </c>
      <c r="D3" s="65" t="s">
        <v>166</v>
      </c>
      <c r="E3" s="65" t="s">
        <v>64</v>
      </c>
      <c r="F3" s="66" t="s">
        <v>231</v>
      </c>
      <c r="G3" s="67">
        <v>42660</v>
      </c>
      <c r="H3" s="68"/>
      <c r="I3" s="68"/>
      <c r="J3" s="64"/>
      <c r="K3" s="64"/>
      <c r="L3" s="69"/>
      <c r="M3" s="69"/>
      <c r="N3" s="69"/>
      <c r="O3" s="69"/>
      <c r="P3" s="65"/>
      <c r="Q3" s="65"/>
      <c r="R3" s="65"/>
      <c r="S3" s="67"/>
      <c r="T3" s="68"/>
      <c r="U3" s="65"/>
      <c r="V3" s="65"/>
      <c r="W3" s="85"/>
    </row>
    <row r="4" s="56" customFormat="1" ht="11.25" spans="1:23">
      <c r="A4" s="64">
        <v>2</v>
      </c>
      <c r="B4" s="69"/>
      <c r="C4" s="65" t="s">
        <v>230</v>
      </c>
      <c r="D4" s="65" t="s">
        <v>166</v>
      </c>
      <c r="E4" s="65" t="s">
        <v>64</v>
      </c>
      <c r="F4" s="66" t="s">
        <v>232</v>
      </c>
      <c r="G4" s="67">
        <v>42660</v>
      </c>
      <c r="H4" s="68"/>
      <c r="I4" s="68"/>
      <c r="J4" s="64"/>
      <c r="K4" s="64"/>
      <c r="L4" s="69"/>
      <c r="M4" s="69"/>
      <c r="N4" s="69"/>
      <c r="O4" s="69"/>
      <c r="P4" s="65"/>
      <c r="Q4" s="65"/>
      <c r="R4" s="65"/>
      <c r="S4" s="67"/>
      <c r="T4" s="68"/>
      <c r="U4" s="65"/>
      <c r="V4" s="65"/>
      <c r="W4" s="85"/>
    </row>
    <row r="5" s="56" customFormat="1" ht="11.25" spans="1:23">
      <c r="A5" s="64">
        <v>3</v>
      </c>
      <c r="B5" s="69"/>
      <c r="C5" s="65" t="s">
        <v>230</v>
      </c>
      <c r="D5" s="65" t="s">
        <v>166</v>
      </c>
      <c r="E5" s="65" t="s">
        <v>108</v>
      </c>
      <c r="F5" s="66" t="s">
        <v>233</v>
      </c>
      <c r="G5" s="67">
        <v>42660</v>
      </c>
      <c r="H5" s="68"/>
      <c r="I5" s="68"/>
      <c r="J5" s="64"/>
      <c r="K5" s="64"/>
      <c r="L5" s="69"/>
      <c r="M5" s="69"/>
      <c r="N5" s="69"/>
      <c r="O5" s="69"/>
      <c r="P5" s="65"/>
      <c r="Q5" s="65"/>
      <c r="R5" s="65"/>
      <c r="S5" s="67"/>
      <c r="T5" s="68"/>
      <c r="U5" s="65"/>
      <c r="V5" s="65"/>
      <c r="W5" s="85"/>
    </row>
    <row r="6" s="56" customFormat="1" ht="15" customHeight="1" spans="1:23">
      <c r="A6" s="64">
        <v>4</v>
      </c>
      <c r="B6" s="69"/>
      <c r="C6" s="65" t="s">
        <v>230</v>
      </c>
      <c r="D6" s="65" t="s">
        <v>166</v>
      </c>
      <c r="E6" s="65" t="s">
        <v>158</v>
      </c>
      <c r="F6" s="66" t="s">
        <v>234</v>
      </c>
      <c r="G6" s="67">
        <v>42660</v>
      </c>
      <c r="H6" s="68"/>
      <c r="I6" s="68"/>
      <c r="J6" s="64"/>
      <c r="K6" s="64"/>
      <c r="L6" s="69"/>
      <c r="M6" s="69"/>
      <c r="N6" s="69"/>
      <c r="O6" s="69"/>
      <c r="P6" s="65"/>
      <c r="Q6" s="65"/>
      <c r="R6" s="65"/>
      <c r="S6" s="67"/>
      <c r="T6" s="68"/>
      <c r="U6" s="65"/>
      <c r="V6" s="65"/>
      <c r="W6" s="85"/>
    </row>
    <row r="7" s="56" customFormat="1" ht="15" customHeight="1" spans="1:23">
      <c r="A7" s="64">
        <v>5</v>
      </c>
      <c r="B7" s="69"/>
      <c r="C7" s="65" t="s">
        <v>230</v>
      </c>
      <c r="D7" s="65" t="s">
        <v>166</v>
      </c>
      <c r="E7" s="65" t="s">
        <v>158</v>
      </c>
      <c r="F7" s="66" t="s">
        <v>235</v>
      </c>
      <c r="G7" s="67">
        <v>42660</v>
      </c>
      <c r="H7" s="68"/>
      <c r="I7" s="68"/>
      <c r="J7" s="64"/>
      <c r="K7" s="64"/>
      <c r="L7" s="69"/>
      <c r="M7" s="69"/>
      <c r="N7" s="69"/>
      <c r="O7" s="69"/>
      <c r="P7" s="65"/>
      <c r="Q7" s="65"/>
      <c r="R7" s="65"/>
      <c r="S7" s="67"/>
      <c r="T7" s="68"/>
      <c r="U7" s="65"/>
      <c r="V7" s="65"/>
      <c r="W7" s="85"/>
    </row>
    <row r="8" s="56" customFormat="1" ht="15" customHeight="1" spans="1:23">
      <c r="A8" s="64">
        <v>6</v>
      </c>
      <c r="B8" s="69"/>
      <c r="C8" s="65" t="s">
        <v>230</v>
      </c>
      <c r="D8" s="65" t="s">
        <v>166</v>
      </c>
      <c r="E8" s="65" t="s">
        <v>158</v>
      </c>
      <c r="F8" s="66" t="s">
        <v>236</v>
      </c>
      <c r="G8" s="67">
        <v>42660</v>
      </c>
      <c r="H8" s="68"/>
      <c r="I8" s="68"/>
      <c r="J8" s="64"/>
      <c r="K8" s="64"/>
      <c r="L8" s="69"/>
      <c r="M8" s="69"/>
      <c r="N8" s="69"/>
      <c r="O8" s="69"/>
      <c r="P8" s="65"/>
      <c r="Q8" s="65"/>
      <c r="R8" s="65"/>
      <c r="S8" s="67"/>
      <c r="T8" s="68"/>
      <c r="U8" s="65"/>
      <c r="V8" s="65"/>
      <c r="W8" s="85"/>
    </row>
    <row r="9" s="56" customFormat="1" ht="15" customHeight="1" spans="1:23">
      <c r="A9" s="70">
        <v>7</v>
      </c>
      <c r="B9" s="69"/>
      <c r="C9" s="65" t="s">
        <v>230</v>
      </c>
      <c r="D9" s="65" t="s">
        <v>174</v>
      </c>
      <c r="E9" s="65" t="s">
        <v>64</v>
      </c>
      <c r="F9" s="66" t="s">
        <v>237</v>
      </c>
      <c r="G9" s="67">
        <v>42662</v>
      </c>
      <c r="H9" s="68"/>
      <c r="I9" s="68"/>
      <c r="J9" s="64"/>
      <c r="K9" s="64"/>
      <c r="L9" s="69"/>
      <c r="M9" s="69"/>
      <c r="N9" s="69"/>
      <c r="O9" s="69"/>
      <c r="P9" s="65"/>
      <c r="Q9" s="65"/>
      <c r="R9" s="65"/>
      <c r="S9" s="67"/>
      <c r="T9" s="68"/>
      <c r="U9" s="65"/>
      <c r="V9" s="65"/>
      <c r="W9" s="85"/>
    </row>
    <row r="10" s="56" customFormat="1" ht="11.25" spans="1:23">
      <c r="A10" s="70">
        <v>8</v>
      </c>
      <c r="B10" s="69"/>
      <c r="C10" s="65" t="s">
        <v>230</v>
      </c>
      <c r="D10" s="65" t="s">
        <v>174</v>
      </c>
      <c r="E10" s="65" t="s">
        <v>168</v>
      </c>
      <c r="F10" s="66" t="s">
        <v>238</v>
      </c>
      <c r="G10" s="67">
        <v>42662</v>
      </c>
      <c r="H10" s="68"/>
      <c r="I10" s="68"/>
      <c r="J10" s="64"/>
      <c r="K10" s="64"/>
      <c r="L10" s="69"/>
      <c r="M10" s="69"/>
      <c r="N10" s="69"/>
      <c r="O10" s="69"/>
      <c r="P10" s="65"/>
      <c r="Q10" s="65"/>
      <c r="R10" s="65"/>
      <c r="S10" s="67"/>
      <c r="T10" s="68"/>
      <c r="U10" s="65"/>
      <c r="V10" s="65"/>
      <c r="W10" s="85"/>
    </row>
    <row r="11" s="56" customFormat="1" ht="15" customHeight="1" spans="1:23">
      <c r="A11" s="70">
        <v>9</v>
      </c>
      <c r="B11" s="69"/>
      <c r="C11" s="65" t="s">
        <v>230</v>
      </c>
      <c r="D11" s="65" t="s">
        <v>182</v>
      </c>
      <c r="E11" s="65" t="s">
        <v>64</v>
      </c>
      <c r="F11" s="66" t="s">
        <v>239</v>
      </c>
      <c r="G11" s="67">
        <v>42662</v>
      </c>
      <c r="H11" s="68"/>
      <c r="I11" s="68"/>
      <c r="J11" s="64"/>
      <c r="K11" s="64"/>
      <c r="L11" s="69"/>
      <c r="M11" s="69"/>
      <c r="N11" s="69"/>
      <c r="O11" s="69"/>
      <c r="P11" s="65"/>
      <c r="Q11" s="65"/>
      <c r="R11" s="85"/>
      <c r="S11" s="67"/>
      <c r="T11" s="68"/>
      <c r="U11" s="65"/>
      <c r="V11" s="65"/>
      <c r="W11" s="85"/>
    </row>
    <row r="12" s="56" customFormat="1" ht="15" customHeight="1" spans="1:23">
      <c r="A12" s="70">
        <v>10</v>
      </c>
      <c r="B12" s="69"/>
      <c r="C12" s="65" t="s">
        <v>230</v>
      </c>
      <c r="D12" s="65" t="s">
        <v>182</v>
      </c>
      <c r="E12" s="65" t="s">
        <v>108</v>
      </c>
      <c r="F12" s="66" t="s">
        <v>240</v>
      </c>
      <c r="G12" s="67">
        <v>42662</v>
      </c>
      <c r="H12" s="68"/>
      <c r="I12" s="68"/>
      <c r="J12" s="64"/>
      <c r="K12" s="64"/>
      <c r="L12" s="69"/>
      <c r="M12" s="69"/>
      <c r="N12" s="69"/>
      <c r="O12" s="69"/>
      <c r="P12" s="65"/>
      <c r="Q12" s="65"/>
      <c r="R12" s="65"/>
      <c r="S12" s="67"/>
      <c r="T12" s="68"/>
      <c r="U12" s="65"/>
      <c r="V12" s="65"/>
      <c r="W12" s="85"/>
    </row>
    <row r="13" s="56" customFormat="1" ht="11.25" spans="1:23">
      <c r="A13" s="70">
        <v>11</v>
      </c>
      <c r="B13" s="69"/>
      <c r="C13" s="65" t="s">
        <v>230</v>
      </c>
      <c r="D13" s="65" t="s">
        <v>187</v>
      </c>
      <c r="E13" s="65" t="s">
        <v>64</v>
      </c>
      <c r="F13" s="66" t="s">
        <v>241</v>
      </c>
      <c r="G13" s="67">
        <v>42662</v>
      </c>
      <c r="H13" s="68"/>
      <c r="I13" s="68"/>
      <c r="J13" s="64"/>
      <c r="K13" s="64"/>
      <c r="L13" s="69"/>
      <c r="M13" s="69"/>
      <c r="N13" s="69"/>
      <c r="O13" s="69"/>
      <c r="P13" s="65"/>
      <c r="Q13" s="65"/>
      <c r="R13" s="65"/>
      <c r="S13" s="67"/>
      <c r="T13" s="68"/>
      <c r="U13" s="65"/>
      <c r="V13" s="65"/>
      <c r="W13" s="85"/>
    </row>
    <row r="14" s="57" customFormat="1" ht="15" customHeight="1" spans="1:23">
      <c r="A14" s="70">
        <v>12</v>
      </c>
      <c r="B14" s="71"/>
      <c r="C14" s="65" t="s">
        <v>230</v>
      </c>
      <c r="D14" s="65" t="s">
        <v>187</v>
      </c>
      <c r="E14" s="72" t="s">
        <v>108</v>
      </c>
      <c r="F14" s="66" t="s">
        <v>242</v>
      </c>
      <c r="G14" s="67">
        <v>42662</v>
      </c>
      <c r="H14" s="73"/>
      <c r="I14" s="73"/>
      <c r="J14" s="74"/>
      <c r="K14" s="74"/>
      <c r="L14" s="14"/>
      <c r="M14" s="14"/>
      <c r="N14" s="14"/>
      <c r="O14" s="14"/>
      <c r="P14" s="72"/>
      <c r="Q14" s="72"/>
      <c r="R14" s="72"/>
      <c r="S14" s="86"/>
      <c r="T14" s="87"/>
      <c r="U14" s="72"/>
      <c r="V14" s="72"/>
      <c r="W14" s="88"/>
    </row>
    <row r="15" s="57" customFormat="1" ht="16.5" customHeight="1" spans="1:23">
      <c r="A15" s="70">
        <v>13</v>
      </c>
      <c r="B15" s="71"/>
      <c r="C15" s="65" t="s">
        <v>230</v>
      </c>
      <c r="D15" s="72" t="s">
        <v>128</v>
      </c>
      <c r="E15" s="72" t="s">
        <v>176</v>
      </c>
      <c r="F15" s="66" t="s">
        <v>243</v>
      </c>
      <c r="G15" s="67">
        <v>42662</v>
      </c>
      <c r="H15" s="73"/>
      <c r="I15" s="73"/>
      <c r="J15" s="74"/>
      <c r="K15" s="74"/>
      <c r="L15" s="14"/>
      <c r="M15" s="14"/>
      <c r="N15" s="14"/>
      <c r="O15" s="14"/>
      <c r="P15" s="72"/>
      <c r="Q15" s="72"/>
      <c r="R15" s="72"/>
      <c r="S15" s="86"/>
      <c r="T15" s="87"/>
      <c r="U15" s="72"/>
      <c r="V15" s="72"/>
      <c r="W15" s="88"/>
    </row>
    <row r="16" s="57" customFormat="1" ht="18" customHeight="1" spans="1:23">
      <c r="A16" s="74">
        <v>14</v>
      </c>
      <c r="B16" s="71"/>
      <c r="C16" s="65" t="s">
        <v>230</v>
      </c>
      <c r="D16" s="72" t="s">
        <v>145</v>
      </c>
      <c r="E16" s="72" t="s">
        <v>158</v>
      </c>
      <c r="F16" s="66" t="s">
        <v>244</v>
      </c>
      <c r="G16" s="67">
        <v>42662</v>
      </c>
      <c r="H16" s="73"/>
      <c r="I16" s="73"/>
      <c r="J16" s="74"/>
      <c r="K16" s="74"/>
      <c r="L16" s="14"/>
      <c r="M16" s="14"/>
      <c r="N16" s="14"/>
      <c r="O16" s="14"/>
      <c r="P16" s="72"/>
      <c r="Q16" s="72"/>
      <c r="R16" s="72"/>
      <c r="S16" s="86"/>
      <c r="T16" s="87"/>
      <c r="U16" s="72"/>
      <c r="V16" s="72"/>
      <c r="W16" s="88"/>
    </row>
    <row r="17" s="57" customFormat="1" ht="45" spans="1:23">
      <c r="A17" s="74">
        <v>15</v>
      </c>
      <c r="B17" s="71"/>
      <c r="C17" s="65" t="s">
        <v>230</v>
      </c>
      <c r="D17" s="72" t="s">
        <v>145</v>
      </c>
      <c r="E17" s="72" t="s">
        <v>64</v>
      </c>
      <c r="F17" s="66" t="s">
        <v>245</v>
      </c>
      <c r="G17" s="67">
        <v>42662</v>
      </c>
      <c r="H17" s="73"/>
      <c r="I17" s="73"/>
      <c r="J17" s="74"/>
      <c r="K17" s="74"/>
      <c r="L17" s="14"/>
      <c r="M17" s="14"/>
      <c r="N17" s="14"/>
      <c r="O17" s="14"/>
      <c r="P17" s="72"/>
      <c r="Q17" s="72"/>
      <c r="R17" s="88" t="s">
        <v>246</v>
      </c>
      <c r="S17" s="86"/>
      <c r="T17" s="87"/>
      <c r="U17" s="72"/>
      <c r="V17" s="72"/>
      <c r="W17" s="88"/>
    </row>
    <row r="18" s="57" customFormat="1" ht="11.25" spans="1:23">
      <c r="A18" s="74">
        <v>16</v>
      </c>
      <c r="B18" s="71"/>
      <c r="C18" s="72"/>
      <c r="D18" s="72"/>
      <c r="E18" s="72"/>
      <c r="F18" s="75"/>
      <c r="G18" s="76"/>
      <c r="H18" s="73"/>
      <c r="I18" s="73"/>
      <c r="J18" s="74"/>
      <c r="K18" s="74"/>
      <c r="L18" s="14"/>
      <c r="M18" s="14"/>
      <c r="N18" s="14"/>
      <c r="O18" s="14"/>
      <c r="P18" s="72"/>
      <c r="Q18" s="72"/>
      <c r="R18" s="72"/>
      <c r="S18" s="86"/>
      <c r="T18" s="87"/>
      <c r="U18" s="72"/>
      <c r="V18" s="72"/>
      <c r="W18" s="88"/>
    </row>
    <row r="19" s="57" customFormat="1" ht="15" customHeight="1" spans="1:23">
      <c r="A19" s="74">
        <v>17</v>
      </c>
      <c r="B19" s="71"/>
      <c r="C19" s="72"/>
      <c r="D19" s="72"/>
      <c r="E19" s="72"/>
      <c r="F19" s="75"/>
      <c r="G19" s="76"/>
      <c r="H19" s="73"/>
      <c r="I19" s="73"/>
      <c r="J19" s="74"/>
      <c r="K19" s="74"/>
      <c r="L19" s="14"/>
      <c r="M19" s="14"/>
      <c r="N19" s="14"/>
      <c r="O19" s="14"/>
      <c r="P19" s="72"/>
      <c r="Q19" s="72"/>
      <c r="R19" s="72"/>
      <c r="S19" s="86"/>
      <c r="T19" s="87"/>
      <c r="U19" s="72"/>
      <c r="V19" s="72"/>
      <c r="W19" s="88"/>
    </row>
    <row r="20" s="57" customFormat="1" ht="15" customHeight="1" spans="1:23">
      <c r="A20" s="74">
        <v>18</v>
      </c>
      <c r="B20" s="71"/>
      <c r="C20" s="72"/>
      <c r="D20" s="72"/>
      <c r="E20" s="72"/>
      <c r="F20" s="75"/>
      <c r="G20" s="76"/>
      <c r="H20" s="73"/>
      <c r="I20" s="73"/>
      <c r="J20" s="74"/>
      <c r="K20" s="74"/>
      <c r="L20" s="14"/>
      <c r="M20" s="14"/>
      <c r="N20" s="14"/>
      <c r="O20" s="14"/>
      <c r="P20" s="72"/>
      <c r="Q20" s="72"/>
      <c r="R20" s="72"/>
      <c r="S20" s="86"/>
      <c r="T20" s="87"/>
      <c r="U20" s="72"/>
      <c r="V20" s="72"/>
      <c r="W20" s="88"/>
    </row>
    <row r="21" s="57" customFormat="1" ht="15" customHeight="1" spans="1:23">
      <c r="A21" s="74">
        <v>19</v>
      </c>
      <c r="B21" s="71" t="s">
        <v>247</v>
      </c>
      <c r="C21" s="72"/>
      <c r="D21" s="72"/>
      <c r="E21" s="72"/>
      <c r="F21" s="75"/>
      <c r="G21" s="76"/>
      <c r="H21" s="73"/>
      <c r="I21" s="73"/>
      <c r="J21" s="74"/>
      <c r="K21" s="74"/>
      <c r="L21" s="14"/>
      <c r="M21" s="14"/>
      <c r="N21" s="14"/>
      <c r="O21" s="14"/>
      <c r="P21" s="72"/>
      <c r="Q21" s="72"/>
      <c r="R21" s="72"/>
      <c r="S21" s="86"/>
      <c r="T21" s="87"/>
      <c r="U21" s="72"/>
      <c r="V21" s="72"/>
      <c r="W21" s="88"/>
    </row>
    <row r="22" s="57" customFormat="1" ht="15" customHeight="1" spans="1:23">
      <c r="A22" s="74">
        <v>20</v>
      </c>
      <c r="B22" s="71"/>
      <c r="C22" s="72"/>
      <c r="D22" s="72"/>
      <c r="E22" s="72"/>
      <c r="F22" s="75"/>
      <c r="G22" s="76"/>
      <c r="H22" s="73"/>
      <c r="I22" s="73"/>
      <c r="J22" s="74"/>
      <c r="K22" s="74"/>
      <c r="L22" s="14"/>
      <c r="M22" s="14"/>
      <c r="N22" s="14"/>
      <c r="O22" s="14"/>
      <c r="P22" s="72"/>
      <c r="Q22" s="72"/>
      <c r="R22" s="72"/>
      <c r="S22" s="86"/>
      <c r="T22" s="87"/>
      <c r="U22" s="72"/>
      <c r="V22" s="72"/>
      <c r="W22" s="88"/>
    </row>
    <row r="23" s="57" customFormat="1" ht="15" customHeight="1" spans="1:23">
      <c r="A23" s="74">
        <v>21</v>
      </c>
      <c r="B23" s="71"/>
      <c r="C23" s="72"/>
      <c r="D23" s="72"/>
      <c r="E23" s="72"/>
      <c r="F23" s="75"/>
      <c r="G23" s="76"/>
      <c r="H23" s="73"/>
      <c r="I23" s="73"/>
      <c r="J23" s="74"/>
      <c r="K23" s="74"/>
      <c r="L23" s="14"/>
      <c r="M23" s="14"/>
      <c r="N23" s="14"/>
      <c r="O23" s="14"/>
      <c r="P23" s="72"/>
      <c r="Q23" s="72"/>
      <c r="R23" s="72"/>
      <c r="S23" s="86"/>
      <c r="T23" s="87"/>
      <c r="U23" s="72"/>
      <c r="V23" s="72"/>
      <c r="W23" s="88"/>
    </row>
    <row r="24" s="57" customFormat="1" ht="15" customHeight="1" spans="1:23">
      <c r="A24" s="74">
        <v>22</v>
      </c>
      <c r="B24" s="71"/>
      <c r="C24" s="72"/>
      <c r="D24" s="72"/>
      <c r="E24" s="72"/>
      <c r="F24" s="75"/>
      <c r="G24" s="76"/>
      <c r="H24" s="73"/>
      <c r="I24" s="73"/>
      <c r="J24" s="74"/>
      <c r="K24" s="74"/>
      <c r="L24" s="14"/>
      <c r="M24" s="14"/>
      <c r="N24" s="14"/>
      <c r="O24" s="14"/>
      <c r="P24" s="72"/>
      <c r="Q24" s="72"/>
      <c r="R24" s="72"/>
      <c r="S24" s="86"/>
      <c r="T24" s="87"/>
      <c r="U24" s="72"/>
      <c r="V24" s="72"/>
      <c r="W24" s="88"/>
    </row>
    <row r="25" s="57" customFormat="1" ht="15" customHeight="1" spans="1:23">
      <c r="A25" s="74">
        <v>23</v>
      </c>
      <c r="B25" s="71"/>
      <c r="C25" s="72"/>
      <c r="D25" s="72"/>
      <c r="E25" s="72"/>
      <c r="F25" s="75"/>
      <c r="G25" s="76"/>
      <c r="H25" s="73"/>
      <c r="I25" s="73"/>
      <c r="J25" s="74"/>
      <c r="K25" s="74"/>
      <c r="L25" s="14"/>
      <c r="M25" s="14"/>
      <c r="N25" s="14"/>
      <c r="O25" s="14"/>
      <c r="P25" s="72"/>
      <c r="Q25" s="72"/>
      <c r="R25" s="72"/>
      <c r="S25" s="86"/>
      <c r="T25" s="87"/>
      <c r="U25" s="72"/>
      <c r="V25" s="72"/>
      <c r="W25" s="88"/>
    </row>
    <row r="26" s="57" customFormat="1" ht="15" customHeight="1" spans="1:23">
      <c r="A26" s="74">
        <v>24</v>
      </c>
      <c r="B26" s="71"/>
      <c r="C26" s="72"/>
      <c r="D26" s="72"/>
      <c r="E26" s="72"/>
      <c r="F26" s="75"/>
      <c r="G26" s="76"/>
      <c r="H26" s="73"/>
      <c r="I26" s="73"/>
      <c r="J26" s="74"/>
      <c r="K26" s="74"/>
      <c r="L26" s="14"/>
      <c r="M26" s="14"/>
      <c r="N26" s="14"/>
      <c r="O26" s="14"/>
      <c r="P26" s="72"/>
      <c r="Q26" s="72"/>
      <c r="R26" s="72"/>
      <c r="S26" s="86"/>
      <c r="T26" s="87"/>
      <c r="U26" s="72"/>
      <c r="V26" s="72"/>
      <c r="W26" s="88"/>
    </row>
    <row r="27" s="57" customFormat="1" ht="15.75" customHeight="1" spans="1:23">
      <c r="A27" s="74">
        <v>25</v>
      </c>
      <c r="B27" s="71"/>
      <c r="C27" s="72"/>
      <c r="D27" s="72"/>
      <c r="E27" s="72"/>
      <c r="F27" s="75"/>
      <c r="G27" s="76"/>
      <c r="H27" s="73"/>
      <c r="I27" s="73"/>
      <c r="J27" s="74"/>
      <c r="K27" s="74"/>
      <c r="L27" s="14"/>
      <c r="M27" s="14"/>
      <c r="N27" s="14"/>
      <c r="O27" s="14"/>
      <c r="P27" s="72"/>
      <c r="Q27" s="72"/>
      <c r="R27" s="72"/>
      <c r="S27" s="86"/>
      <c r="T27" s="87"/>
      <c r="U27" s="72"/>
      <c r="V27" s="72"/>
      <c r="W27" s="88"/>
    </row>
    <row r="28" s="57" customFormat="1" ht="36.75" customHeight="1" spans="1:23">
      <c r="A28" s="74">
        <v>26</v>
      </c>
      <c r="B28" s="71"/>
      <c r="C28" s="72"/>
      <c r="D28" s="72"/>
      <c r="E28" s="72"/>
      <c r="F28" s="75"/>
      <c r="G28" s="76"/>
      <c r="H28" s="73"/>
      <c r="I28" s="73"/>
      <c r="J28" s="74"/>
      <c r="K28" s="74"/>
      <c r="L28" s="14"/>
      <c r="M28" s="14"/>
      <c r="N28" s="14"/>
      <c r="O28" s="14"/>
      <c r="P28" s="72"/>
      <c r="Q28" s="72"/>
      <c r="R28" s="72"/>
      <c r="S28" s="86"/>
      <c r="T28" s="87"/>
      <c r="U28" s="72"/>
      <c r="V28" s="72"/>
      <c r="W28" s="88"/>
    </row>
    <row r="29" s="57" customFormat="1" ht="11.25" spans="1:23">
      <c r="A29" s="74">
        <v>27</v>
      </c>
      <c r="B29" s="71"/>
      <c r="C29" s="72"/>
      <c r="D29" s="72"/>
      <c r="E29" s="72"/>
      <c r="F29" s="75"/>
      <c r="G29" s="76"/>
      <c r="H29" s="73"/>
      <c r="I29" s="73"/>
      <c r="J29" s="74"/>
      <c r="K29" s="74"/>
      <c r="L29" s="14"/>
      <c r="M29" s="14"/>
      <c r="N29" s="14"/>
      <c r="O29" s="14"/>
      <c r="P29" s="72"/>
      <c r="Q29" s="72"/>
      <c r="R29" s="72"/>
      <c r="S29" s="86"/>
      <c r="T29" s="87"/>
      <c r="U29" s="72"/>
      <c r="V29" s="72"/>
      <c r="W29" s="88"/>
    </row>
    <row r="30" s="57" customFormat="1" ht="15" customHeight="1" spans="1:23">
      <c r="A30" s="74">
        <v>28</v>
      </c>
      <c r="B30" s="71"/>
      <c r="C30" s="72"/>
      <c r="D30" s="72"/>
      <c r="E30" s="72"/>
      <c r="F30" s="75"/>
      <c r="G30" s="76"/>
      <c r="H30" s="73"/>
      <c r="I30" s="73"/>
      <c r="J30" s="74"/>
      <c r="K30" s="74"/>
      <c r="L30" s="14"/>
      <c r="M30" s="14"/>
      <c r="N30" s="14"/>
      <c r="O30" s="14"/>
      <c r="P30" s="72"/>
      <c r="Q30" s="72"/>
      <c r="R30" s="72"/>
      <c r="S30" s="86"/>
      <c r="T30" s="87"/>
      <c r="U30" s="72"/>
      <c r="V30" s="72"/>
      <c r="W30" s="88"/>
    </row>
    <row r="31" s="57" customFormat="1" ht="15" customHeight="1" spans="1:23">
      <c r="A31" s="74">
        <v>29</v>
      </c>
      <c r="B31" s="71"/>
      <c r="C31" s="72"/>
      <c r="D31" s="72"/>
      <c r="E31" s="72"/>
      <c r="F31" s="75"/>
      <c r="G31" s="76"/>
      <c r="H31" s="73"/>
      <c r="I31" s="73"/>
      <c r="J31" s="74"/>
      <c r="K31" s="74"/>
      <c r="L31" s="14"/>
      <c r="M31" s="14"/>
      <c r="N31" s="14"/>
      <c r="O31" s="14"/>
      <c r="P31" s="72"/>
      <c r="Q31" s="72"/>
      <c r="R31" s="72"/>
      <c r="S31" s="86"/>
      <c r="T31" s="87"/>
      <c r="U31" s="72"/>
      <c r="V31" s="72"/>
      <c r="W31" s="88"/>
    </row>
    <row r="32" s="57" customFormat="1" ht="15" customHeight="1" spans="1:23">
      <c r="A32" s="74">
        <v>30</v>
      </c>
      <c r="B32" s="71"/>
      <c r="C32" s="72"/>
      <c r="D32" s="72"/>
      <c r="E32" s="72"/>
      <c r="F32" s="75"/>
      <c r="G32" s="76"/>
      <c r="H32" s="73"/>
      <c r="I32" s="73"/>
      <c r="J32" s="74"/>
      <c r="K32" s="74"/>
      <c r="L32" s="14"/>
      <c r="M32" s="14"/>
      <c r="N32" s="14"/>
      <c r="O32" s="14"/>
      <c r="P32" s="72"/>
      <c r="Q32" s="72"/>
      <c r="R32" s="72"/>
      <c r="S32" s="86"/>
      <c r="T32" s="87"/>
      <c r="U32" s="72"/>
      <c r="V32" s="72"/>
      <c r="W32" s="88"/>
    </row>
    <row r="33" s="57" customFormat="1" ht="44.25" customHeight="1" spans="1:23">
      <c r="A33" s="74">
        <v>31</v>
      </c>
      <c r="B33" s="71"/>
      <c r="C33" s="72"/>
      <c r="D33" s="72"/>
      <c r="E33" s="72"/>
      <c r="F33" s="75"/>
      <c r="G33" s="76"/>
      <c r="H33" s="73"/>
      <c r="I33" s="73"/>
      <c r="J33" s="74"/>
      <c r="K33" s="74"/>
      <c r="L33" s="14"/>
      <c r="M33" s="14"/>
      <c r="N33" s="14"/>
      <c r="O33" s="14"/>
      <c r="P33" s="72"/>
      <c r="Q33" s="72"/>
      <c r="R33" s="72"/>
      <c r="S33" s="86"/>
      <c r="T33" s="87"/>
      <c r="U33" s="72"/>
      <c r="V33" s="72"/>
      <c r="W33" s="88"/>
    </row>
    <row r="34" s="57" customFormat="1" ht="15" customHeight="1" spans="1:23">
      <c r="A34" s="74">
        <v>32</v>
      </c>
      <c r="B34" s="71"/>
      <c r="C34" s="72"/>
      <c r="D34" s="72"/>
      <c r="E34" s="72"/>
      <c r="F34" s="75"/>
      <c r="G34" s="76"/>
      <c r="H34" s="73"/>
      <c r="I34" s="73"/>
      <c r="J34" s="74"/>
      <c r="K34" s="74"/>
      <c r="L34" s="14"/>
      <c r="M34" s="14"/>
      <c r="N34" s="14"/>
      <c r="O34" s="14"/>
      <c r="P34" s="72"/>
      <c r="Q34" s="72"/>
      <c r="R34" s="72"/>
      <c r="S34" s="86"/>
      <c r="T34" s="87"/>
      <c r="U34" s="72"/>
      <c r="V34" s="72"/>
      <c r="W34" s="88"/>
    </row>
    <row r="35" s="57" customFormat="1" ht="15" customHeight="1" spans="1:23">
      <c r="A35" s="74">
        <v>33</v>
      </c>
      <c r="B35" s="71"/>
      <c r="C35" s="72"/>
      <c r="D35" s="72"/>
      <c r="E35" s="72"/>
      <c r="F35" s="75"/>
      <c r="G35" s="76"/>
      <c r="H35" s="73"/>
      <c r="I35" s="73"/>
      <c r="J35" s="74"/>
      <c r="K35" s="74"/>
      <c r="L35" s="14"/>
      <c r="M35" s="14"/>
      <c r="N35" s="14"/>
      <c r="O35" s="14"/>
      <c r="P35" s="72"/>
      <c r="Q35" s="72"/>
      <c r="R35" s="72"/>
      <c r="S35" s="86"/>
      <c r="T35" s="87"/>
      <c r="U35" s="72"/>
      <c r="V35" s="72"/>
      <c r="W35" s="88"/>
    </row>
    <row r="36" s="57" customFormat="1" ht="15" customHeight="1" spans="1:23">
      <c r="A36" s="74">
        <v>34</v>
      </c>
      <c r="B36" s="71"/>
      <c r="C36" s="72"/>
      <c r="D36" s="72"/>
      <c r="E36" s="72"/>
      <c r="F36" s="75"/>
      <c r="G36" s="76"/>
      <c r="H36" s="73"/>
      <c r="I36" s="73"/>
      <c r="J36" s="74"/>
      <c r="K36" s="74"/>
      <c r="L36" s="14"/>
      <c r="M36" s="14"/>
      <c r="N36" s="14"/>
      <c r="O36" s="14"/>
      <c r="P36" s="72"/>
      <c r="Q36" s="72"/>
      <c r="R36" s="72"/>
      <c r="S36" s="86"/>
      <c r="T36" s="87"/>
      <c r="U36" s="72"/>
      <c r="V36" s="72"/>
      <c r="W36" s="88"/>
    </row>
    <row r="37" s="57" customFormat="1" ht="27" customHeight="1" spans="1:23">
      <c r="A37" s="74">
        <v>35</v>
      </c>
      <c r="B37" s="71"/>
      <c r="C37" s="72"/>
      <c r="D37" s="72"/>
      <c r="E37" s="72"/>
      <c r="F37" s="75"/>
      <c r="G37" s="76"/>
      <c r="H37" s="73"/>
      <c r="I37" s="73"/>
      <c r="J37" s="74"/>
      <c r="K37" s="74"/>
      <c r="L37" s="14"/>
      <c r="M37" s="14"/>
      <c r="N37" s="14"/>
      <c r="O37" s="14"/>
      <c r="P37" s="72"/>
      <c r="Q37" s="72"/>
      <c r="R37" s="72"/>
      <c r="S37" s="86"/>
      <c r="T37" s="87"/>
      <c r="U37" s="72"/>
      <c r="V37" s="72"/>
      <c r="W37" s="88"/>
    </row>
    <row r="38" s="57" customFormat="1" ht="11.25" spans="1:23">
      <c r="A38" s="74">
        <v>36</v>
      </c>
      <c r="B38" s="71"/>
      <c r="C38" s="72"/>
      <c r="D38" s="72"/>
      <c r="E38" s="72"/>
      <c r="F38" s="75"/>
      <c r="G38" s="76"/>
      <c r="H38" s="73"/>
      <c r="I38" s="73"/>
      <c r="J38" s="74"/>
      <c r="K38" s="74"/>
      <c r="L38" s="14"/>
      <c r="M38" s="14"/>
      <c r="N38" s="14"/>
      <c r="O38" s="14"/>
      <c r="P38" s="72"/>
      <c r="Q38" s="72"/>
      <c r="R38" s="72"/>
      <c r="S38" s="86"/>
      <c r="T38" s="87"/>
      <c r="U38" s="72"/>
      <c r="V38" s="72"/>
      <c r="W38" s="88"/>
    </row>
    <row r="39" s="57" customFormat="1" ht="11.25" spans="1:23">
      <c r="A39" s="74">
        <v>37</v>
      </c>
      <c r="B39" s="71"/>
      <c r="C39" s="72"/>
      <c r="D39" s="72"/>
      <c r="E39" s="72"/>
      <c r="F39" s="75"/>
      <c r="G39" s="76"/>
      <c r="H39" s="73"/>
      <c r="I39" s="73"/>
      <c r="J39" s="74"/>
      <c r="K39" s="74"/>
      <c r="L39" s="14"/>
      <c r="M39" s="14"/>
      <c r="N39" s="14"/>
      <c r="O39" s="14"/>
      <c r="P39" s="72"/>
      <c r="Q39" s="72"/>
      <c r="R39" s="72"/>
      <c r="S39" s="86"/>
      <c r="T39" s="87"/>
      <c r="U39" s="72"/>
      <c r="V39" s="72"/>
      <c r="W39" s="88"/>
    </row>
    <row r="40" s="57" customFormat="1" ht="11.25" spans="1:23">
      <c r="A40" s="74">
        <v>38</v>
      </c>
      <c r="B40" s="71"/>
      <c r="C40" s="72"/>
      <c r="D40" s="72"/>
      <c r="E40" s="72"/>
      <c r="F40" s="75"/>
      <c r="G40" s="76"/>
      <c r="H40" s="73"/>
      <c r="I40" s="73"/>
      <c r="J40" s="74"/>
      <c r="K40" s="74"/>
      <c r="L40" s="14"/>
      <c r="M40" s="14"/>
      <c r="N40" s="14"/>
      <c r="O40" s="14"/>
      <c r="P40" s="72"/>
      <c r="Q40" s="72"/>
      <c r="R40" s="72"/>
      <c r="S40" s="86"/>
      <c r="T40" s="87"/>
      <c r="U40" s="72"/>
      <c r="V40" s="72"/>
      <c r="W40" s="88"/>
    </row>
    <row r="41" s="57" customFormat="1" ht="11.25" spans="1:23">
      <c r="A41" s="74">
        <v>39</v>
      </c>
      <c r="B41" s="71"/>
      <c r="C41" s="72"/>
      <c r="D41" s="72"/>
      <c r="E41" s="72"/>
      <c r="F41" s="75"/>
      <c r="G41" s="76"/>
      <c r="H41" s="73"/>
      <c r="I41" s="73"/>
      <c r="J41" s="74"/>
      <c r="K41" s="74"/>
      <c r="L41" s="14"/>
      <c r="M41" s="14"/>
      <c r="N41" s="14"/>
      <c r="O41" s="14"/>
      <c r="P41" s="72"/>
      <c r="Q41" s="72"/>
      <c r="R41" s="72"/>
      <c r="S41" s="86"/>
      <c r="T41" s="87"/>
      <c r="U41" s="72"/>
      <c r="V41" s="72"/>
      <c r="W41" s="88"/>
    </row>
    <row r="42" s="57" customFormat="1" ht="11.25" spans="1:23">
      <c r="A42" s="74">
        <v>40</v>
      </c>
      <c r="B42" s="71"/>
      <c r="C42" s="72"/>
      <c r="D42" s="72"/>
      <c r="E42" s="72"/>
      <c r="F42" s="75"/>
      <c r="G42" s="76"/>
      <c r="H42" s="73"/>
      <c r="I42" s="73"/>
      <c r="J42" s="74"/>
      <c r="K42" s="74"/>
      <c r="L42" s="14"/>
      <c r="M42" s="14"/>
      <c r="N42" s="14"/>
      <c r="O42" s="14"/>
      <c r="P42" s="72"/>
      <c r="Q42" s="72"/>
      <c r="R42" s="72"/>
      <c r="S42" s="86"/>
      <c r="T42" s="87"/>
      <c r="U42" s="72"/>
      <c r="V42" s="72"/>
      <c r="W42" s="88"/>
    </row>
    <row r="43" s="57" customFormat="1" ht="11.25" spans="1:23">
      <c r="A43" s="74">
        <v>41</v>
      </c>
      <c r="B43" s="71"/>
      <c r="C43" s="72"/>
      <c r="D43" s="72"/>
      <c r="E43" s="72"/>
      <c r="F43" s="75"/>
      <c r="G43" s="76"/>
      <c r="H43" s="73"/>
      <c r="I43" s="73"/>
      <c r="J43" s="74"/>
      <c r="K43" s="74"/>
      <c r="L43" s="14"/>
      <c r="M43" s="14"/>
      <c r="N43" s="14"/>
      <c r="O43" s="14"/>
      <c r="P43" s="72"/>
      <c r="Q43" s="72"/>
      <c r="R43" s="72"/>
      <c r="S43" s="86"/>
      <c r="T43" s="87"/>
      <c r="U43" s="72"/>
      <c r="V43" s="72"/>
      <c r="W43" s="88"/>
    </row>
    <row r="44" s="57" customFormat="1" ht="11.25" spans="1:23">
      <c r="A44" s="74">
        <v>42</v>
      </c>
      <c r="B44" s="71"/>
      <c r="C44" s="72"/>
      <c r="D44" s="72"/>
      <c r="E44" s="72"/>
      <c r="F44" s="75"/>
      <c r="G44" s="76"/>
      <c r="H44" s="73"/>
      <c r="I44" s="73"/>
      <c r="J44" s="74"/>
      <c r="K44" s="74"/>
      <c r="L44" s="14"/>
      <c r="M44" s="14"/>
      <c r="N44" s="14"/>
      <c r="O44" s="14"/>
      <c r="P44" s="72"/>
      <c r="Q44" s="72"/>
      <c r="R44" s="72"/>
      <c r="S44" s="86"/>
      <c r="T44" s="87"/>
      <c r="U44" s="72"/>
      <c r="V44" s="72"/>
      <c r="W44" s="88"/>
    </row>
    <row r="45" s="57" customFormat="1" ht="11.25" spans="1:23">
      <c r="A45" s="74">
        <v>43</v>
      </c>
      <c r="B45" s="71"/>
      <c r="C45" s="72"/>
      <c r="D45" s="72"/>
      <c r="E45" s="72"/>
      <c r="F45" s="75"/>
      <c r="G45" s="76"/>
      <c r="H45" s="73"/>
      <c r="I45" s="73"/>
      <c r="J45" s="74"/>
      <c r="K45" s="74"/>
      <c r="L45" s="14"/>
      <c r="M45" s="14"/>
      <c r="N45" s="14"/>
      <c r="O45" s="14"/>
      <c r="P45" s="72"/>
      <c r="Q45" s="72"/>
      <c r="R45" s="72"/>
      <c r="S45" s="86"/>
      <c r="T45" s="87"/>
      <c r="U45" s="72"/>
      <c r="V45" s="72"/>
      <c r="W45" s="88"/>
    </row>
    <row r="46" s="57" customFormat="1" ht="11.25" spans="1:23">
      <c r="A46" s="74">
        <v>44</v>
      </c>
      <c r="B46" s="71"/>
      <c r="C46" s="72"/>
      <c r="D46" s="72"/>
      <c r="E46" s="72"/>
      <c r="F46" s="75"/>
      <c r="G46" s="76"/>
      <c r="H46" s="73"/>
      <c r="I46" s="73"/>
      <c r="J46" s="74"/>
      <c r="K46" s="74"/>
      <c r="L46" s="14"/>
      <c r="M46" s="14"/>
      <c r="N46" s="14"/>
      <c r="O46" s="14"/>
      <c r="P46" s="72"/>
      <c r="Q46" s="72"/>
      <c r="R46" s="72"/>
      <c r="S46" s="86"/>
      <c r="T46" s="87"/>
      <c r="U46" s="72"/>
      <c r="V46" s="72"/>
      <c r="W46" s="88"/>
    </row>
    <row r="47" s="57" customFormat="1" ht="11.25" spans="1:23">
      <c r="A47" s="74">
        <v>45</v>
      </c>
      <c r="B47" s="71"/>
      <c r="C47" s="72"/>
      <c r="D47" s="72"/>
      <c r="E47" s="72"/>
      <c r="F47" s="75"/>
      <c r="G47" s="76"/>
      <c r="H47" s="73"/>
      <c r="I47" s="73"/>
      <c r="J47" s="74"/>
      <c r="K47" s="74"/>
      <c r="L47" s="14"/>
      <c r="M47" s="14"/>
      <c r="N47" s="14"/>
      <c r="O47" s="14"/>
      <c r="P47" s="72"/>
      <c r="Q47" s="72"/>
      <c r="R47" s="72"/>
      <c r="S47" s="86"/>
      <c r="T47" s="87"/>
      <c r="U47" s="72"/>
      <c r="V47" s="72"/>
      <c r="W47" s="88"/>
    </row>
    <row r="48" s="57" customFormat="1" ht="11.25" spans="1:23">
      <c r="A48" s="74">
        <v>46</v>
      </c>
      <c r="B48" s="71"/>
      <c r="C48" s="72"/>
      <c r="D48" s="72"/>
      <c r="E48" s="72"/>
      <c r="F48" s="75"/>
      <c r="G48" s="76"/>
      <c r="H48" s="73"/>
      <c r="I48" s="73"/>
      <c r="J48" s="74"/>
      <c r="K48" s="74"/>
      <c r="L48" s="14"/>
      <c r="M48" s="14"/>
      <c r="N48" s="14"/>
      <c r="O48" s="14"/>
      <c r="P48" s="72"/>
      <c r="Q48" s="72"/>
      <c r="R48" s="72"/>
      <c r="S48" s="86"/>
      <c r="T48" s="87"/>
      <c r="U48" s="72"/>
      <c r="V48" s="72"/>
      <c r="W48" s="88"/>
    </row>
    <row r="49" s="57" customFormat="1" ht="11.25" spans="1:23">
      <c r="A49" s="74">
        <v>47</v>
      </c>
      <c r="B49" s="71"/>
      <c r="C49" s="72"/>
      <c r="D49" s="72"/>
      <c r="E49" s="72"/>
      <c r="F49" s="75"/>
      <c r="G49" s="76"/>
      <c r="H49" s="73"/>
      <c r="I49" s="73"/>
      <c r="J49" s="74"/>
      <c r="K49" s="74"/>
      <c r="L49" s="14"/>
      <c r="M49" s="14"/>
      <c r="N49" s="14"/>
      <c r="O49" s="14"/>
      <c r="P49" s="72"/>
      <c r="Q49" s="72"/>
      <c r="R49" s="72"/>
      <c r="S49" s="86"/>
      <c r="T49" s="87"/>
      <c r="U49" s="72"/>
      <c r="V49" s="72"/>
      <c r="W49" s="88"/>
    </row>
    <row r="50" s="57" customFormat="1" ht="11.25" spans="1:23">
      <c r="A50" s="74">
        <v>48</v>
      </c>
      <c r="B50" s="71"/>
      <c r="C50" s="72"/>
      <c r="D50" s="72"/>
      <c r="E50" s="72"/>
      <c r="F50" s="75"/>
      <c r="G50" s="76"/>
      <c r="H50" s="73"/>
      <c r="I50" s="73"/>
      <c r="J50" s="74"/>
      <c r="K50" s="74"/>
      <c r="L50" s="14"/>
      <c r="M50" s="14"/>
      <c r="N50" s="14"/>
      <c r="O50" s="14"/>
      <c r="P50" s="72"/>
      <c r="Q50" s="72"/>
      <c r="R50" s="72"/>
      <c r="S50" s="86"/>
      <c r="T50" s="87"/>
      <c r="U50" s="72"/>
      <c r="V50" s="72"/>
      <c r="W50" s="88"/>
    </row>
    <row r="51" s="57" customFormat="1" ht="11.25" spans="1:23">
      <c r="A51" s="74">
        <v>49</v>
      </c>
      <c r="B51" s="71"/>
      <c r="C51" s="72"/>
      <c r="D51" s="72"/>
      <c r="E51" s="72"/>
      <c r="F51" s="75"/>
      <c r="G51" s="76"/>
      <c r="H51" s="73"/>
      <c r="I51" s="73"/>
      <c r="J51" s="74"/>
      <c r="K51" s="74"/>
      <c r="L51" s="14"/>
      <c r="M51" s="14"/>
      <c r="N51" s="14"/>
      <c r="O51" s="14"/>
      <c r="P51" s="72"/>
      <c r="Q51" s="72"/>
      <c r="R51" s="72"/>
      <c r="S51" s="86"/>
      <c r="T51" s="87"/>
      <c r="U51" s="72"/>
      <c r="V51" s="72"/>
      <c r="W51" s="88"/>
    </row>
    <row r="52" s="57" customFormat="1" ht="11.25" spans="1:23">
      <c r="A52" s="74">
        <v>50</v>
      </c>
      <c r="B52" s="71"/>
      <c r="C52" s="72"/>
      <c r="D52" s="72"/>
      <c r="E52" s="72"/>
      <c r="F52" s="75"/>
      <c r="G52" s="76"/>
      <c r="H52" s="73"/>
      <c r="I52" s="73"/>
      <c r="J52" s="74"/>
      <c r="K52" s="74"/>
      <c r="L52" s="14"/>
      <c r="M52" s="14"/>
      <c r="N52" s="14"/>
      <c r="O52" s="14"/>
      <c r="P52" s="72"/>
      <c r="Q52" s="72"/>
      <c r="R52" s="72"/>
      <c r="S52" s="86"/>
      <c r="T52" s="87"/>
      <c r="U52" s="72"/>
      <c r="V52" s="72"/>
      <c r="W52" s="88"/>
    </row>
    <row r="53" s="57" customFormat="1" ht="11.25" spans="1:23">
      <c r="A53" s="74">
        <v>51</v>
      </c>
      <c r="B53" s="71"/>
      <c r="C53" s="72"/>
      <c r="D53" s="72"/>
      <c r="E53" s="72"/>
      <c r="F53" s="75"/>
      <c r="G53" s="76"/>
      <c r="H53" s="73"/>
      <c r="I53" s="73"/>
      <c r="J53" s="74"/>
      <c r="K53" s="74"/>
      <c r="L53" s="14"/>
      <c r="M53" s="14"/>
      <c r="N53" s="14"/>
      <c r="O53" s="14"/>
      <c r="P53" s="72"/>
      <c r="Q53" s="72"/>
      <c r="R53" s="72"/>
      <c r="S53" s="86"/>
      <c r="T53" s="87"/>
      <c r="U53" s="72"/>
      <c r="V53" s="72"/>
      <c r="W53" s="88"/>
    </row>
    <row r="54" s="57" customFormat="1" ht="11.25" spans="1:23">
      <c r="A54" s="74">
        <v>52</v>
      </c>
      <c r="B54" s="71"/>
      <c r="C54" s="72"/>
      <c r="D54" s="72"/>
      <c r="E54" s="72"/>
      <c r="F54" s="75"/>
      <c r="G54" s="76"/>
      <c r="H54" s="73"/>
      <c r="I54" s="73"/>
      <c r="J54" s="74"/>
      <c r="K54" s="74"/>
      <c r="L54" s="14"/>
      <c r="M54" s="14"/>
      <c r="N54" s="14"/>
      <c r="O54" s="14"/>
      <c r="P54" s="72"/>
      <c r="Q54" s="72"/>
      <c r="R54" s="72"/>
      <c r="S54" s="86"/>
      <c r="T54" s="87"/>
      <c r="U54" s="72"/>
      <c r="V54" s="72"/>
      <c r="W54" s="88"/>
    </row>
    <row r="55" s="57" customFormat="1" ht="11.25" spans="1:23">
      <c r="A55" s="74">
        <v>53</v>
      </c>
      <c r="B55" s="71"/>
      <c r="C55" s="72"/>
      <c r="D55" s="72"/>
      <c r="E55" s="72"/>
      <c r="F55" s="75"/>
      <c r="G55" s="76"/>
      <c r="H55" s="73"/>
      <c r="I55" s="73"/>
      <c r="J55" s="74"/>
      <c r="K55" s="74"/>
      <c r="L55" s="14"/>
      <c r="M55" s="14"/>
      <c r="N55" s="14"/>
      <c r="O55" s="14"/>
      <c r="P55" s="72"/>
      <c r="Q55" s="72"/>
      <c r="R55" s="72"/>
      <c r="S55" s="86"/>
      <c r="T55" s="87"/>
      <c r="U55" s="72"/>
      <c r="V55" s="72"/>
      <c r="W55" s="88"/>
    </row>
    <row r="56" s="57" customFormat="1" ht="11.25" spans="1:23">
      <c r="A56" s="74">
        <v>54</v>
      </c>
      <c r="B56" s="71"/>
      <c r="C56" s="72"/>
      <c r="D56" s="72"/>
      <c r="E56" s="72"/>
      <c r="F56" s="75"/>
      <c r="G56" s="76"/>
      <c r="H56" s="73"/>
      <c r="I56" s="73"/>
      <c r="J56" s="74"/>
      <c r="K56" s="74"/>
      <c r="L56" s="14"/>
      <c r="M56" s="14"/>
      <c r="N56" s="14"/>
      <c r="O56" s="14"/>
      <c r="P56" s="72"/>
      <c r="Q56" s="72"/>
      <c r="R56" s="72"/>
      <c r="S56" s="86"/>
      <c r="T56" s="87"/>
      <c r="U56" s="72"/>
      <c r="V56" s="72"/>
      <c r="W56" s="88"/>
    </row>
    <row r="57" s="57" customFormat="1" ht="11.25" spans="1:23">
      <c r="A57" s="74">
        <v>55</v>
      </c>
      <c r="B57" s="71"/>
      <c r="C57" s="72"/>
      <c r="D57" s="72"/>
      <c r="E57" s="72"/>
      <c r="F57" s="75"/>
      <c r="G57" s="76"/>
      <c r="H57" s="73"/>
      <c r="I57" s="73"/>
      <c r="J57" s="74"/>
      <c r="K57" s="74"/>
      <c r="L57" s="14"/>
      <c r="M57" s="14"/>
      <c r="N57" s="14"/>
      <c r="O57" s="14"/>
      <c r="P57" s="72"/>
      <c r="Q57" s="72"/>
      <c r="R57" s="72"/>
      <c r="S57" s="86"/>
      <c r="T57" s="87"/>
      <c r="U57" s="72"/>
      <c r="V57" s="72"/>
      <c r="W57" s="88"/>
    </row>
    <row r="58" s="57" customFormat="1" ht="11.25" spans="1:23">
      <c r="A58" s="74">
        <v>56</v>
      </c>
      <c r="B58" s="71"/>
      <c r="C58" s="72"/>
      <c r="D58" s="72"/>
      <c r="E58" s="72"/>
      <c r="F58" s="75"/>
      <c r="G58" s="76"/>
      <c r="H58" s="73"/>
      <c r="I58" s="73"/>
      <c r="J58" s="74"/>
      <c r="K58" s="74"/>
      <c r="L58" s="14"/>
      <c r="M58" s="14"/>
      <c r="N58" s="14"/>
      <c r="O58" s="14"/>
      <c r="P58" s="72"/>
      <c r="Q58" s="72"/>
      <c r="R58" s="72"/>
      <c r="S58" s="86"/>
      <c r="T58" s="87"/>
      <c r="U58" s="72"/>
      <c r="V58" s="72"/>
      <c r="W58" s="88"/>
    </row>
    <row r="59" s="57" customFormat="1" ht="11.25" spans="1:23">
      <c r="A59" s="74">
        <v>57</v>
      </c>
      <c r="B59" s="71"/>
      <c r="C59" s="72"/>
      <c r="D59" s="72"/>
      <c r="E59" s="72"/>
      <c r="F59" s="75"/>
      <c r="G59" s="76"/>
      <c r="H59" s="73"/>
      <c r="I59" s="73"/>
      <c r="J59" s="74"/>
      <c r="K59" s="74"/>
      <c r="L59" s="14"/>
      <c r="M59" s="14"/>
      <c r="N59" s="14"/>
      <c r="O59" s="14"/>
      <c r="P59" s="72"/>
      <c r="Q59" s="72"/>
      <c r="R59" s="72"/>
      <c r="S59" s="86"/>
      <c r="T59" s="87"/>
      <c r="U59" s="72"/>
      <c r="V59" s="72"/>
      <c r="W59" s="88"/>
    </row>
    <row r="60" s="57" customFormat="1" ht="11.25" spans="1:23">
      <c r="A60" s="74">
        <v>58</v>
      </c>
      <c r="B60" s="71"/>
      <c r="C60" s="72"/>
      <c r="D60" s="72"/>
      <c r="E60" s="72"/>
      <c r="F60" s="75"/>
      <c r="G60" s="76"/>
      <c r="H60" s="73"/>
      <c r="I60" s="73"/>
      <c r="J60" s="74"/>
      <c r="K60" s="74"/>
      <c r="L60" s="14"/>
      <c r="M60" s="14"/>
      <c r="N60" s="14"/>
      <c r="O60" s="14"/>
      <c r="P60" s="72"/>
      <c r="Q60" s="72"/>
      <c r="R60" s="72"/>
      <c r="S60" s="86"/>
      <c r="T60" s="87"/>
      <c r="U60" s="72"/>
      <c r="V60" s="72"/>
      <c r="W60" s="88"/>
    </row>
    <row r="61" s="57" customFormat="1" ht="15" customHeight="1" spans="1:23">
      <c r="A61" s="74">
        <v>59</v>
      </c>
      <c r="B61" s="71"/>
      <c r="C61" s="72"/>
      <c r="D61" s="72"/>
      <c r="E61" s="72"/>
      <c r="F61" s="75"/>
      <c r="G61" s="76"/>
      <c r="H61" s="73"/>
      <c r="I61" s="73"/>
      <c r="J61" s="74"/>
      <c r="K61" s="74"/>
      <c r="L61" s="14"/>
      <c r="M61" s="14"/>
      <c r="N61" s="14"/>
      <c r="O61" s="14"/>
      <c r="P61" s="72"/>
      <c r="Q61" s="72"/>
      <c r="R61" s="72"/>
      <c r="S61" s="86"/>
      <c r="T61" s="87"/>
      <c r="U61" s="72"/>
      <c r="V61" s="72"/>
      <c r="W61" s="88"/>
    </row>
    <row r="62" s="57" customFormat="1" ht="15" customHeight="1" spans="1:23">
      <c r="A62" s="74">
        <v>60</v>
      </c>
      <c r="B62" s="71"/>
      <c r="C62" s="72"/>
      <c r="D62" s="72"/>
      <c r="E62" s="72"/>
      <c r="F62" s="75"/>
      <c r="G62" s="76"/>
      <c r="H62" s="73"/>
      <c r="I62" s="73"/>
      <c r="J62" s="74"/>
      <c r="K62" s="74"/>
      <c r="L62" s="14"/>
      <c r="M62" s="14"/>
      <c r="N62" s="14"/>
      <c r="O62" s="14"/>
      <c r="P62" s="72"/>
      <c r="Q62" s="72"/>
      <c r="R62" s="72"/>
      <c r="S62" s="86"/>
      <c r="T62" s="87"/>
      <c r="U62" s="72"/>
      <c r="V62" s="72"/>
      <c r="W62" s="88"/>
    </row>
    <row r="63" s="57" customFormat="1" ht="15" customHeight="1" spans="1:23">
      <c r="A63" s="74">
        <v>61</v>
      </c>
      <c r="B63" s="71"/>
      <c r="C63" s="72"/>
      <c r="D63" s="72"/>
      <c r="E63" s="72"/>
      <c r="F63" s="75"/>
      <c r="G63" s="76"/>
      <c r="H63" s="73"/>
      <c r="I63" s="73"/>
      <c r="J63" s="74"/>
      <c r="K63" s="74"/>
      <c r="L63" s="14"/>
      <c r="M63" s="14"/>
      <c r="N63" s="14"/>
      <c r="O63" s="14"/>
      <c r="P63" s="72"/>
      <c r="Q63" s="72"/>
      <c r="R63" s="72"/>
      <c r="S63" s="86"/>
      <c r="T63" s="87"/>
      <c r="U63" s="72"/>
      <c r="V63" s="72"/>
      <c r="W63" s="88"/>
    </row>
    <row r="64" s="57" customFormat="1" ht="15" customHeight="1" spans="1:23">
      <c r="A64" s="74">
        <v>62</v>
      </c>
      <c r="B64" s="71"/>
      <c r="C64" s="72"/>
      <c r="D64" s="72"/>
      <c r="E64" s="72"/>
      <c r="F64" s="75"/>
      <c r="G64" s="76"/>
      <c r="H64" s="73"/>
      <c r="I64" s="73"/>
      <c r="J64" s="74"/>
      <c r="K64" s="74"/>
      <c r="L64" s="14"/>
      <c r="M64" s="14"/>
      <c r="N64" s="14"/>
      <c r="O64" s="14"/>
      <c r="P64" s="72"/>
      <c r="Q64" s="72"/>
      <c r="R64" s="72"/>
      <c r="S64" s="86"/>
      <c r="T64" s="87"/>
      <c r="U64" s="72"/>
      <c r="V64" s="72"/>
      <c r="W64" s="88"/>
    </row>
    <row r="65" s="57" customFormat="1" ht="15" customHeight="1" spans="1:23">
      <c r="A65" s="74">
        <v>63</v>
      </c>
      <c r="B65" s="71"/>
      <c r="C65" s="72"/>
      <c r="D65" s="72"/>
      <c r="E65" s="72"/>
      <c r="F65" s="75"/>
      <c r="G65" s="76"/>
      <c r="H65" s="73"/>
      <c r="I65" s="73"/>
      <c r="J65" s="74"/>
      <c r="K65" s="74"/>
      <c r="L65" s="14"/>
      <c r="M65" s="14"/>
      <c r="N65" s="14"/>
      <c r="O65" s="14"/>
      <c r="P65" s="72"/>
      <c r="Q65" s="72"/>
      <c r="R65" s="72"/>
      <c r="S65" s="86"/>
      <c r="T65" s="87"/>
      <c r="U65" s="72"/>
      <c r="V65" s="72"/>
      <c r="W65" s="88"/>
    </row>
    <row r="66" s="57" customFormat="1" ht="15" customHeight="1" spans="1:23">
      <c r="A66" s="74">
        <v>64</v>
      </c>
      <c r="B66" s="71"/>
      <c r="C66" s="72"/>
      <c r="D66" s="72"/>
      <c r="E66" s="72"/>
      <c r="F66" s="75"/>
      <c r="G66" s="76"/>
      <c r="H66" s="73"/>
      <c r="I66" s="73"/>
      <c r="J66" s="74"/>
      <c r="K66" s="74"/>
      <c r="L66" s="14"/>
      <c r="M66" s="14"/>
      <c r="N66" s="14"/>
      <c r="O66" s="14"/>
      <c r="P66" s="72"/>
      <c r="Q66" s="72"/>
      <c r="R66" s="72"/>
      <c r="S66" s="86"/>
      <c r="T66" s="87"/>
      <c r="U66" s="72"/>
      <c r="V66" s="72"/>
      <c r="W66" s="88"/>
    </row>
    <row r="67" s="57" customFormat="1" ht="15" customHeight="1" spans="1:23">
      <c r="A67" s="74">
        <v>65</v>
      </c>
      <c r="B67" s="71"/>
      <c r="C67" s="72"/>
      <c r="D67" s="72"/>
      <c r="E67" s="72"/>
      <c r="F67" s="75"/>
      <c r="G67" s="76"/>
      <c r="H67" s="73"/>
      <c r="I67" s="73"/>
      <c r="J67" s="74"/>
      <c r="K67" s="74"/>
      <c r="L67" s="14"/>
      <c r="M67" s="14"/>
      <c r="N67" s="14"/>
      <c r="O67" s="14"/>
      <c r="P67" s="72"/>
      <c r="Q67" s="72"/>
      <c r="R67" s="72"/>
      <c r="S67" s="86"/>
      <c r="T67" s="87"/>
      <c r="U67" s="72"/>
      <c r="V67" s="72"/>
      <c r="W67" s="88"/>
    </row>
    <row r="68" s="57" customFormat="1" ht="15" customHeight="1" spans="1:23">
      <c r="A68" s="74">
        <v>66</v>
      </c>
      <c r="B68" s="71"/>
      <c r="C68" s="72"/>
      <c r="D68" s="72"/>
      <c r="E68" s="72"/>
      <c r="F68" s="75"/>
      <c r="G68" s="76"/>
      <c r="H68" s="73"/>
      <c r="I68" s="73"/>
      <c r="J68" s="74"/>
      <c r="K68" s="74"/>
      <c r="L68" s="14"/>
      <c r="M68" s="14"/>
      <c r="N68" s="14"/>
      <c r="O68" s="14"/>
      <c r="P68" s="72"/>
      <c r="Q68" s="72"/>
      <c r="R68" s="72"/>
      <c r="S68" s="86"/>
      <c r="T68" s="87"/>
      <c r="U68" s="72"/>
      <c r="V68" s="72"/>
      <c r="W68" s="88"/>
    </row>
    <row r="69" s="57" customFormat="1" ht="15" customHeight="1" spans="1:23">
      <c r="A69" s="74">
        <v>67</v>
      </c>
      <c r="B69" s="71"/>
      <c r="C69" s="72"/>
      <c r="D69" s="72"/>
      <c r="E69" s="72"/>
      <c r="F69" s="75"/>
      <c r="G69" s="76"/>
      <c r="H69" s="73"/>
      <c r="I69" s="73"/>
      <c r="J69" s="74"/>
      <c r="K69" s="74"/>
      <c r="L69" s="14"/>
      <c r="M69" s="14"/>
      <c r="N69" s="14"/>
      <c r="O69" s="14"/>
      <c r="P69" s="72"/>
      <c r="Q69" s="72"/>
      <c r="R69" s="72"/>
      <c r="S69" s="86"/>
      <c r="T69" s="87"/>
      <c r="U69" s="72"/>
      <c r="V69" s="72"/>
      <c r="W69" s="88"/>
    </row>
    <row r="70" s="57" customFormat="1" ht="15" customHeight="1" spans="1:23">
      <c r="A70" s="74">
        <v>68</v>
      </c>
      <c r="B70" s="71"/>
      <c r="C70" s="72"/>
      <c r="D70" s="72"/>
      <c r="E70" s="72"/>
      <c r="F70" s="75"/>
      <c r="G70" s="76"/>
      <c r="H70" s="73"/>
      <c r="I70" s="73"/>
      <c r="J70" s="74"/>
      <c r="K70" s="74"/>
      <c r="L70" s="14"/>
      <c r="M70" s="14"/>
      <c r="N70" s="14"/>
      <c r="O70" s="14"/>
      <c r="P70" s="72"/>
      <c r="Q70" s="72"/>
      <c r="R70" s="72"/>
      <c r="S70" s="86"/>
      <c r="T70" s="87"/>
      <c r="U70" s="72"/>
      <c r="V70" s="72"/>
      <c r="W70" s="88"/>
    </row>
    <row r="71" s="57" customFormat="1" ht="15" customHeight="1" spans="1:23">
      <c r="A71" s="74">
        <v>69</v>
      </c>
      <c r="B71" s="71"/>
      <c r="C71" s="72"/>
      <c r="D71" s="72"/>
      <c r="E71" s="72"/>
      <c r="F71" s="75"/>
      <c r="G71" s="76"/>
      <c r="H71" s="73"/>
      <c r="I71" s="73"/>
      <c r="J71" s="74"/>
      <c r="K71" s="74"/>
      <c r="L71" s="14"/>
      <c r="M71" s="14"/>
      <c r="N71" s="14"/>
      <c r="O71" s="14"/>
      <c r="P71" s="72"/>
      <c r="Q71" s="72"/>
      <c r="R71" s="72"/>
      <c r="S71" s="86"/>
      <c r="T71" s="87"/>
      <c r="U71" s="72"/>
      <c r="V71" s="72"/>
      <c r="W71" s="88"/>
    </row>
    <row r="72" s="57" customFormat="1" ht="15" customHeight="1" spans="1:23">
      <c r="A72" s="74">
        <v>70</v>
      </c>
      <c r="B72" s="71"/>
      <c r="C72" s="72"/>
      <c r="D72" s="72"/>
      <c r="E72" s="72"/>
      <c r="F72" s="75"/>
      <c r="G72" s="76"/>
      <c r="H72" s="73"/>
      <c r="I72" s="73"/>
      <c r="J72" s="74"/>
      <c r="K72" s="74"/>
      <c r="L72" s="14"/>
      <c r="M72" s="14"/>
      <c r="N72" s="14"/>
      <c r="O72" s="14"/>
      <c r="P72" s="72"/>
      <c r="Q72" s="72"/>
      <c r="R72" s="72"/>
      <c r="S72" s="86"/>
      <c r="T72" s="87"/>
      <c r="U72" s="72"/>
      <c r="V72" s="72"/>
      <c r="W72" s="88"/>
    </row>
    <row r="73" s="57" customFormat="1" ht="15" customHeight="1" spans="1:23">
      <c r="A73" s="74">
        <v>71</v>
      </c>
      <c r="B73" s="71"/>
      <c r="C73" s="72"/>
      <c r="D73" s="72"/>
      <c r="E73" s="72"/>
      <c r="F73" s="75"/>
      <c r="G73" s="76"/>
      <c r="H73" s="73"/>
      <c r="I73" s="73"/>
      <c r="J73" s="74"/>
      <c r="K73" s="74"/>
      <c r="L73" s="14"/>
      <c r="M73" s="14"/>
      <c r="N73" s="14"/>
      <c r="O73" s="14"/>
      <c r="P73" s="72"/>
      <c r="Q73" s="72"/>
      <c r="R73" s="72"/>
      <c r="S73" s="86"/>
      <c r="T73" s="87"/>
      <c r="U73" s="72"/>
      <c r="V73" s="72"/>
      <c r="W73" s="88"/>
    </row>
    <row r="74" s="57" customFormat="1" ht="15" customHeight="1" spans="1:23">
      <c r="A74" s="74">
        <v>72</v>
      </c>
      <c r="B74" s="71"/>
      <c r="C74" s="72"/>
      <c r="D74" s="72"/>
      <c r="E74" s="72"/>
      <c r="F74" s="75"/>
      <c r="G74" s="76"/>
      <c r="H74" s="73"/>
      <c r="I74" s="73"/>
      <c r="J74" s="74"/>
      <c r="K74" s="74"/>
      <c r="L74" s="14"/>
      <c r="M74" s="14"/>
      <c r="N74" s="14"/>
      <c r="O74" s="14"/>
      <c r="P74" s="72"/>
      <c r="Q74" s="72"/>
      <c r="R74" s="72"/>
      <c r="S74" s="86"/>
      <c r="T74" s="87"/>
      <c r="U74" s="72"/>
      <c r="V74" s="72"/>
      <c r="W74" s="88"/>
    </row>
    <row r="75" s="57" customFormat="1" ht="15" customHeight="1" spans="1:23">
      <c r="A75" s="74">
        <v>73</v>
      </c>
      <c r="B75" s="71"/>
      <c r="C75" s="72"/>
      <c r="D75" s="72"/>
      <c r="E75" s="72"/>
      <c r="F75" s="89"/>
      <c r="G75" s="76"/>
      <c r="H75" s="73"/>
      <c r="I75" s="73"/>
      <c r="J75" s="74"/>
      <c r="K75" s="74"/>
      <c r="L75" s="14"/>
      <c r="M75" s="14"/>
      <c r="N75" s="14"/>
      <c r="O75" s="14"/>
      <c r="P75" s="72"/>
      <c r="Q75" s="72"/>
      <c r="R75" s="72"/>
      <c r="S75" s="86"/>
      <c r="T75" s="87"/>
      <c r="U75" s="72"/>
      <c r="V75" s="72"/>
      <c r="W75" s="88"/>
    </row>
    <row r="76" s="57" customFormat="1" ht="15" customHeight="1" spans="1:23">
      <c r="A76" s="74">
        <v>74</v>
      </c>
      <c r="B76" s="71"/>
      <c r="C76" s="72"/>
      <c r="D76" s="72"/>
      <c r="E76" s="72"/>
      <c r="F76" s="75"/>
      <c r="G76" s="76"/>
      <c r="H76" s="73"/>
      <c r="I76" s="73"/>
      <c r="J76" s="74"/>
      <c r="K76" s="74"/>
      <c r="L76" s="14"/>
      <c r="M76" s="14"/>
      <c r="N76" s="14"/>
      <c r="O76" s="14"/>
      <c r="P76" s="72"/>
      <c r="Q76" s="72"/>
      <c r="R76" s="72"/>
      <c r="S76" s="86"/>
      <c r="T76" s="87"/>
      <c r="U76" s="72"/>
      <c r="V76" s="72"/>
      <c r="W76" s="88"/>
    </row>
    <row r="77" s="57" customFormat="1" ht="15" customHeight="1" spans="1:23">
      <c r="A77" s="74">
        <v>74</v>
      </c>
      <c r="B77" s="71"/>
      <c r="C77" s="72"/>
      <c r="D77" s="72"/>
      <c r="E77" s="72"/>
      <c r="F77" s="75"/>
      <c r="G77" s="76"/>
      <c r="H77" s="73"/>
      <c r="I77" s="73"/>
      <c r="J77" s="74"/>
      <c r="K77" s="74"/>
      <c r="L77" s="14"/>
      <c r="M77" s="14"/>
      <c r="N77" s="14"/>
      <c r="O77" s="14"/>
      <c r="P77" s="72"/>
      <c r="Q77" s="72"/>
      <c r="R77" s="72"/>
      <c r="S77" s="86"/>
      <c r="T77" s="87"/>
      <c r="U77" s="72"/>
      <c r="V77" s="72"/>
      <c r="W77" s="88"/>
    </row>
    <row r="78" s="57" customFormat="1" ht="15" customHeight="1" spans="1:23">
      <c r="A78" s="74">
        <v>75</v>
      </c>
      <c r="B78" s="71"/>
      <c r="C78" s="72"/>
      <c r="D78" s="72"/>
      <c r="E78" s="72"/>
      <c r="F78" s="75"/>
      <c r="G78" s="76"/>
      <c r="H78" s="73"/>
      <c r="I78" s="73"/>
      <c r="J78" s="74"/>
      <c r="K78" s="74"/>
      <c r="L78" s="14"/>
      <c r="M78" s="14"/>
      <c r="N78" s="14"/>
      <c r="O78" s="14"/>
      <c r="P78" s="72"/>
      <c r="Q78" s="72"/>
      <c r="R78" s="72"/>
      <c r="S78" s="86"/>
      <c r="T78" s="86"/>
      <c r="U78" s="74"/>
      <c r="V78" s="74"/>
      <c r="W78" s="88"/>
    </row>
    <row r="79" s="57" customFormat="1" ht="15" customHeight="1" spans="1:23">
      <c r="A79" s="74">
        <v>76</v>
      </c>
      <c r="B79" s="71"/>
      <c r="C79" s="72"/>
      <c r="D79" s="72"/>
      <c r="E79" s="72"/>
      <c r="F79" s="75"/>
      <c r="G79" s="76"/>
      <c r="H79" s="73"/>
      <c r="I79" s="73"/>
      <c r="J79" s="74"/>
      <c r="K79" s="74"/>
      <c r="L79" s="14"/>
      <c r="M79" s="14"/>
      <c r="N79" s="14"/>
      <c r="O79" s="14"/>
      <c r="P79" s="72"/>
      <c r="Q79" s="72"/>
      <c r="R79" s="72"/>
      <c r="S79" s="86"/>
      <c r="T79" s="87"/>
      <c r="U79" s="72"/>
      <c r="V79" s="72"/>
      <c r="W79" s="88"/>
    </row>
    <row r="80" s="57" customFormat="1" ht="15" customHeight="1" spans="1:23">
      <c r="A80" s="74">
        <v>77</v>
      </c>
      <c r="B80" s="71"/>
      <c r="C80" s="72"/>
      <c r="D80" s="72"/>
      <c r="E80" s="72"/>
      <c r="F80" s="75"/>
      <c r="G80" s="76"/>
      <c r="H80" s="73"/>
      <c r="I80" s="73"/>
      <c r="J80" s="74"/>
      <c r="K80" s="74"/>
      <c r="L80" s="14"/>
      <c r="M80" s="14"/>
      <c r="N80" s="14"/>
      <c r="O80" s="14"/>
      <c r="P80" s="72"/>
      <c r="Q80" s="72"/>
      <c r="R80" s="72"/>
      <c r="S80" s="86"/>
      <c r="T80" s="87"/>
      <c r="U80" s="72"/>
      <c r="V80" s="72"/>
      <c r="W80" s="88"/>
    </row>
    <row r="81" s="57" customFormat="1" ht="15" customHeight="1" spans="1:23">
      <c r="A81" s="74">
        <v>78</v>
      </c>
      <c r="B81" s="71"/>
      <c r="C81" s="72"/>
      <c r="D81" s="72"/>
      <c r="E81" s="72"/>
      <c r="F81" s="75"/>
      <c r="G81" s="76"/>
      <c r="H81" s="73"/>
      <c r="I81" s="73"/>
      <c r="J81" s="74"/>
      <c r="K81" s="74"/>
      <c r="L81" s="14"/>
      <c r="M81" s="14"/>
      <c r="N81" s="14"/>
      <c r="O81" s="14"/>
      <c r="P81" s="72"/>
      <c r="Q81" s="72"/>
      <c r="R81" s="72"/>
      <c r="S81" s="86"/>
      <c r="T81" s="87"/>
      <c r="U81" s="72"/>
      <c r="V81" s="72"/>
      <c r="W81" s="88"/>
    </row>
    <row r="82" s="57" customFormat="1" ht="15" customHeight="1" spans="1:23">
      <c r="A82" s="74">
        <v>79</v>
      </c>
      <c r="B82" s="71"/>
      <c r="C82" s="72"/>
      <c r="D82" s="72"/>
      <c r="E82" s="72"/>
      <c r="F82" s="75"/>
      <c r="G82" s="76"/>
      <c r="H82" s="73"/>
      <c r="I82" s="73"/>
      <c r="J82" s="74"/>
      <c r="K82" s="74"/>
      <c r="L82" s="14"/>
      <c r="M82" s="14"/>
      <c r="N82" s="14"/>
      <c r="O82" s="14"/>
      <c r="P82" s="72"/>
      <c r="Q82" s="72"/>
      <c r="R82" s="72"/>
      <c r="S82" s="86"/>
      <c r="T82" s="87"/>
      <c r="U82" s="72"/>
      <c r="V82" s="72"/>
      <c r="W82" s="88"/>
    </row>
    <row r="83" s="57" customFormat="1" ht="15" customHeight="1" spans="1:23">
      <c r="A83" s="74">
        <v>80</v>
      </c>
      <c r="B83" s="71"/>
      <c r="C83" s="72"/>
      <c r="D83" s="72"/>
      <c r="E83" s="72"/>
      <c r="F83" s="75"/>
      <c r="G83" s="76"/>
      <c r="H83" s="73"/>
      <c r="I83" s="73"/>
      <c r="J83" s="74"/>
      <c r="K83" s="74"/>
      <c r="L83" s="14"/>
      <c r="M83" s="14"/>
      <c r="N83" s="14"/>
      <c r="O83" s="14"/>
      <c r="P83" s="72"/>
      <c r="Q83" s="72"/>
      <c r="R83" s="72"/>
      <c r="S83" s="86"/>
      <c r="T83" s="87"/>
      <c r="U83" s="72"/>
      <c r="V83" s="72"/>
      <c r="W83" s="88"/>
    </row>
    <row r="84" s="57" customFormat="1" ht="15" customHeight="1" spans="1:23">
      <c r="A84" s="74">
        <v>81</v>
      </c>
      <c r="B84" s="71"/>
      <c r="C84" s="72"/>
      <c r="D84" s="72"/>
      <c r="E84" s="72"/>
      <c r="F84" s="75"/>
      <c r="G84" s="76"/>
      <c r="H84" s="73"/>
      <c r="I84" s="73"/>
      <c r="J84" s="74"/>
      <c r="K84" s="74"/>
      <c r="L84" s="14"/>
      <c r="M84" s="14"/>
      <c r="N84" s="14"/>
      <c r="O84" s="14"/>
      <c r="P84" s="72"/>
      <c r="Q84" s="72"/>
      <c r="R84" s="72"/>
      <c r="S84" s="86"/>
      <c r="T84" s="87"/>
      <c r="U84" s="72"/>
      <c r="V84" s="72"/>
      <c r="W84" s="88"/>
    </row>
    <row r="85" s="57" customFormat="1" ht="15" customHeight="1" spans="1:23">
      <c r="A85" s="74">
        <v>82</v>
      </c>
      <c r="B85" s="71"/>
      <c r="C85" s="72"/>
      <c r="D85" s="72"/>
      <c r="E85" s="72"/>
      <c r="F85" s="75"/>
      <c r="G85" s="76"/>
      <c r="H85" s="73"/>
      <c r="I85" s="73"/>
      <c r="J85" s="74"/>
      <c r="K85" s="74"/>
      <c r="L85" s="14"/>
      <c r="M85" s="14"/>
      <c r="N85" s="14"/>
      <c r="O85" s="14"/>
      <c r="P85" s="72"/>
      <c r="Q85" s="72"/>
      <c r="R85" s="72"/>
      <c r="S85" s="86"/>
      <c r="T85" s="87"/>
      <c r="U85" s="72"/>
      <c r="V85" s="72"/>
      <c r="W85" s="88"/>
    </row>
    <row r="86" s="57" customFormat="1" ht="15" customHeight="1" spans="1:23">
      <c r="A86" s="74">
        <v>83</v>
      </c>
      <c r="B86" s="71"/>
      <c r="C86" s="72"/>
      <c r="D86" s="72"/>
      <c r="E86" s="72"/>
      <c r="F86" s="75"/>
      <c r="G86" s="76"/>
      <c r="H86" s="73"/>
      <c r="I86" s="73"/>
      <c r="J86" s="74"/>
      <c r="K86" s="74"/>
      <c r="L86" s="14"/>
      <c r="M86" s="14"/>
      <c r="N86" s="14"/>
      <c r="O86" s="14"/>
      <c r="P86" s="72"/>
      <c r="Q86" s="72"/>
      <c r="R86" s="72"/>
      <c r="S86" s="86"/>
      <c r="T86" s="87"/>
      <c r="U86" s="72"/>
      <c r="V86" s="72"/>
      <c r="W86" s="88"/>
    </row>
    <row r="87" s="57" customFormat="1" ht="15" customHeight="1" spans="1:23">
      <c r="A87" s="74">
        <v>84</v>
      </c>
      <c r="B87" s="71"/>
      <c r="C87" s="72"/>
      <c r="D87" s="72"/>
      <c r="E87" s="72"/>
      <c r="F87" s="75"/>
      <c r="G87" s="76"/>
      <c r="H87" s="73"/>
      <c r="I87" s="73"/>
      <c r="J87" s="74"/>
      <c r="K87" s="74"/>
      <c r="L87" s="14"/>
      <c r="M87" s="14"/>
      <c r="N87" s="14"/>
      <c r="O87" s="14"/>
      <c r="P87" s="72"/>
      <c r="Q87" s="72"/>
      <c r="R87" s="72"/>
      <c r="S87" s="86"/>
      <c r="T87" s="87"/>
      <c r="U87" s="72"/>
      <c r="V87" s="72"/>
      <c r="W87" s="88"/>
    </row>
    <row r="88" s="57" customFormat="1" ht="15" customHeight="1" spans="1:23">
      <c r="A88" s="74">
        <v>85</v>
      </c>
      <c r="B88" s="71"/>
      <c r="C88" s="72"/>
      <c r="D88" s="72"/>
      <c r="E88" s="72"/>
      <c r="F88" s="75"/>
      <c r="G88" s="76"/>
      <c r="H88" s="73"/>
      <c r="I88" s="73"/>
      <c r="J88" s="74"/>
      <c r="K88" s="74"/>
      <c r="L88" s="14"/>
      <c r="M88" s="14"/>
      <c r="N88" s="14"/>
      <c r="O88" s="14"/>
      <c r="P88" s="72"/>
      <c r="Q88" s="72"/>
      <c r="R88" s="72"/>
      <c r="S88" s="86"/>
      <c r="T88" s="87"/>
      <c r="U88" s="72"/>
      <c r="V88" s="72"/>
      <c r="W88" s="88"/>
    </row>
    <row r="89" s="57" customFormat="1" ht="15" customHeight="1" spans="1:23">
      <c r="A89" s="74">
        <v>86</v>
      </c>
      <c r="B89" s="71"/>
      <c r="C89" s="72"/>
      <c r="D89" s="72"/>
      <c r="E89" s="72"/>
      <c r="F89" s="75"/>
      <c r="G89" s="76"/>
      <c r="H89" s="73"/>
      <c r="I89" s="73"/>
      <c r="J89" s="74"/>
      <c r="K89" s="74"/>
      <c r="L89" s="14"/>
      <c r="M89" s="14"/>
      <c r="N89" s="14"/>
      <c r="O89" s="14"/>
      <c r="P89" s="72"/>
      <c r="Q89" s="72"/>
      <c r="R89" s="72"/>
      <c r="S89" s="86"/>
      <c r="T89" s="87"/>
      <c r="U89" s="72"/>
      <c r="V89" s="72"/>
      <c r="W89" s="88"/>
    </row>
    <row r="90" s="57" customFormat="1" ht="15" customHeight="1" spans="1:23">
      <c r="A90" s="74">
        <v>87</v>
      </c>
      <c r="B90" s="71"/>
      <c r="C90" s="72"/>
      <c r="D90" s="72"/>
      <c r="E90" s="72"/>
      <c r="F90" s="75"/>
      <c r="G90" s="76"/>
      <c r="H90" s="73"/>
      <c r="I90" s="73"/>
      <c r="J90" s="74"/>
      <c r="K90" s="74"/>
      <c r="L90" s="14"/>
      <c r="M90" s="14"/>
      <c r="N90" s="14"/>
      <c r="O90" s="14"/>
      <c r="P90" s="72"/>
      <c r="Q90" s="72"/>
      <c r="R90" s="72"/>
      <c r="S90" s="86"/>
      <c r="T90" s="87"/>
      <c r="U90" s="72"/>
      <c r="V90" s="72"/>
      <c r="W90" s="88"/>
    </row>
    <row r="91" s="57" customFormat="1" ht="15" customHeight="1" spans="1:23">
      <c r="A91" s="74">
        <v>88</v>
      </c>
      <c r="B91" s="71"/>
      <c r="C91" s="72"/>
      <c r="D91" s="72"/>
      <c r="E91" s="72"/>
      <c r="F91" s="75"/>
      <c r="G91" s="76"/>
      <c r="H91" s="73"/>
      <c r="I91" s="73"/>
      <c r="J91" s="74"/>
      <c r="K91" s="74"/>
      <c r="L91" s="14"/>
      <c r="M91" s="14"/>
      <c r="N91" s="14"/>
      <c r="O91" s="14"/>
      <c r="P91" s="72"/>
      <c r="Q91" s="72"/>
      <c r="R91" s="72"/>
      <c r="S91" s="86"/>
      <c r="T91" s="87"/>
      <c r="U91" s="72"/>
      <c r="V91" s="72"/>
      <c r="W91" s="88"/>
    </row>
    <row r="92" s="57" customFormat="1" ht="15" customHeight="1" spans="1:23">
      <c r="A92" s="74">
        <v>89</v>
      </c>
      <c r="B92" s="71"/>
      <c r="C92" s="72"/>
      <c r="D92" s="72"/>
      <c r="E92" s="72"/>
      <c r="F92" s="75"/>
      <c r="G92" s="76"/>
      <c r="H92" s="73"/>
      <c r="I92" s="73"/>
      <c r="J92" s="74"/>
      <c r="K92" s="74"/>
      <c r="L92" s="14"/>
      <c r="M92" s="14"/>
      <c r="N92" s="14"/>
      <c r="O92" s="14"/>
      <c r="P92" s="72"/>
      <c r="Q92" s="72"/>
      <c r="R92" s="72"/>
      <c r="S92" s="86"/>
      <c r="T92" s="87"/>
      <c r="U92" s="72"/>
      <c r="V92" s="72"/>
      <c r="W92" s="88"/>
    </row>
    <row r="93" s="57" customFormat="1" ht="15" customHeight="1" spans="1:23">
      <c r="A93" s="74">
        <v>90</v>
      </c>
      <c r="B93" s="71"/>
      <c r="C93" s="72"/>
      <c r="D93" s="72"/>
      <c r="E93" s="72"/>
      <c r="F93" s="75"/>
      <c r="G93" s="76"/>
      <c r="H93" s="73"/>
      <c r="I93" s="73"/>
      <c r="J93" s="74"/>
      <c r="K93" s="74"/>
      <c r="L93" s="14"/>
      <c r="M93" s="14"/>
      <c r="N93" s="14"/>
      <c r="O93" s="14"/>
      <c r="P93" s="72"/>
      <c r="Q93" s="72"/>
      <c r="R93" s="72"/>
      <c r="S93" s="86"/>
      <c r="T93" s="87"/>
      <c r="U93" s="72"/>
      <c r="V93" s="72"/>
      <c r="W93" s="88"/>
    </row>
    <row r="94" s="57" customFormat="1" ht="15" customHeight="1" spans="1:23">
      <c r="A94" s="74">
        <v>91</v>
      </c>
      <c r="B94" s="71"/>
      <c r="C94" s="72"/>
      <c r="D94" s="72"/>
      <c r="E94" s="72"/>
      <c r="F94" s="75"/>
      <c r="G94" s="76"/>
      <c r="H94" s="73"/>
      <c r="I94" s="73"/>
      <c r="J94" s="74"/>
      <c r="K94" s="74"/>
      <c r="L94" s="14"/>
      <c r="M94" s="14"/>
      <c r="N94" s="14"/>
      <c r="O94" s="14"/>
      <c r="P94" s="72"/>
      <c r="Q94" s="72"/>
      <c r="R94" s="72"/>
      <c r="S94" s="86"/>
      <c r="T94" s="87"/>
      <c r="U94" s="72"/>
      <c r="V94" s="72"/>
      <c r="W94" s="88"/>
    </row>
    <row r="95" s="57" customFormat="1" ht="15" customHeight="1" spans="1:23">
      <c r="A95" s="74">
        <v>92</v>
      </c>
      <c r="B95" s="71"/>
      <c r="C95" s="72"/>
      <c r="D95" s="72"/>
      <c r="E95" s="72"/>
      <c r="F95" s="75"/>
      <c r="G95" s="76"/>
      <c r="H95" s="73"/>
      <c r="I95" s="73"/>
      <c r="J95" s="74"/>
      <c r="K95" s="74"/>
      <c r="L95" s="14"/>
      <c r="M95" s="14"/>
      <c r="N95" s="14"/>
      <c r="O95" s="14"/>
      <c r="P95" s="72"/>
      <c r="Q95" s="72"/>
      <c r="R95" s="72"/>
      <c r="S95" s="86"/>
      <c r="T95" s="87"/>
      <c r="U95" s="72"/>
      <c r="V95" s="72"/>
      <c r="W95" s="88"/>
    </row>
    <row r="96" s="57" customFormat="1" ht="15" customHeight="1" spans="1:23">
      <c r="A96" s="74">
        <v>93</v>
      </c>
      <c r="B96" s="71"/>
      <c r="C96" s="72"/>
      <c r="D96" s="72"/>
      <c r="E96" s="72"/>
      <c r="F96" s="75"/>
      <c r="G96" s="76"/>
      <c r="H96" s="73"/>
      <c r="I96" s="73"/>
      <c r="J96" s="74"/>
      <c r="K96" s="74"/>
      <c r="L96" s="14"/>
      <c r="M96" s="14"/>
      <c r="N96" s="14"/>
      <c r="O96" s="14"/>
      <c r="P96" s="72"/>
      <c r="Q96" s="72"/>
      <c r="R96" s="72"/>
      <c r="S96" s="86"/>
      <c r="T96" s="87"/>
      <c r="U96" s="72"/>
      <c r="V96" s="72"/>
      <c r="W96" s="88"/>
    </row>
    <row r="97" s="57" customFormat="1" ht="15" customHeight="1" spans="1:23">
      <c r="A97" s="74">
        <v>94</v>
      </c>
      <c r="B97" s="71"/>
      <c r="C97" s="72"/>
      <c r="D97" s="72"/>
      <c r="E97" s="72"/>
      <c r="F97" s="75"/>
      <c r="G97" s="76"/>
      <c r="H97" s="73"/>
      <c r="I97" s="73"/>
      <c r="J97" s="74"/>
      <c r="K97" s="74"/>
      <c r="L97" s="14"/>
      <c r="M97" s="14"/>
      <c r="N97" s="14"/>
      <c r="O97" s="14"/>
      <c r="P97" s="72"/>
      <c r="Q97" s="72"/>
      <c r="R97" s="72"/>
      <c r="S97" s="86"/>
      <c r="T97" s="87"/>
      <c r="U97" s="72"/>
      <c r="V97" s="72"/>
      <c r="W97" s="88"/>
    </row>
    <row r="98" s="57" customFormat="1" ht="15" customHeight="1" spans="1:23">
      <c r="A98" s="74">
        <v>95</v>
      </c>
      <c r="B98" s="71"/>
      <c r="C98" s="72"/>
      <c r="D98" s="72"/>
      <c r="E98" s="72"/>
      <c r="F98" s="75"/>
      <c r="G98" s="76"/>
      <c r="H98" s="73"/>
      <c r="I98" s="73"/>
      <c r="J98" s="74"/>
      <c r="K98" s="74"/>
      <c r="L98" s="14"/>
      <c r="M98" s="14"/>
      <c r="N98" s="14"/>
      <c r="O98" s="14"/>
      <c r="P98" s="72"/>
      <c r="Q98" s="72"/>
      <c r="R98" s="72"/>
      <c r="S98" s="86"/>
      <c r="T98" s="87"/>
      <c r="U98" s="72"/>
      <c r="V98" s="72"/>
      <c r="W98" s="88"/>
    </row>
    <row r="99" s="57" customFormat="1" ht="15" customHeight="1" spans="1:23">
      <c r="A99" s="74">
        <v>96</v>
      </c>
      <c r="B99" s="71"/>
      <c r="C99" s="72"/>
      <c r="D99" s="72"/>
      <c r="E99" s="72"/>
      <c r="F99" s="75"/>
      <c r="G99" s="76"/>
      <c r="H99" s="73"/>
      <c r="I99" s="73"/>
      <c r="J99" s="74"/>
      <c r="K99" s="74"/>
      <c r="L99" s="14"/>
      <c r="M99" s="14"/>
      <c r="N99" s="14"/>
      <c r="O99" s="14"/>
      <c r="P99" s="72"/>
      <c r="Q99" s="72"/>
      <c r="R99" s="72"/>
      <c r="S99" s="86"/>
      <c r="T99" s="87"/>
      <c r="U99" s="72"/>
      <c r="V99" s="72"/>
      <c r="W99" s="88"/>
    </row>
    <row r="100" s="57" customFormat="1" ht="15" customHeight="1" spans="1:23">
      <c r="A100" s="74">
        <v>97</v>
      </c>
      <c r="B100" s="71"/>
      <c r="C100" s="72"/>
      <c r="D100" s="72"/>
      <c r="E100" s="72"/>
      <c r="F100" s="75"/>
      <c r="G100" s="76"/>
      <c r="H100" s="73"/>
      <c r="I100" s="73"/>
      <c r="J100" s="74"/>
      <c r="K100" s="74"/>
      <c r="L100" s="14"/>
      <c r="M100" s="14"/>
      <c r="N100" s="14"/>
      <c r="O100" s="14"/>
      <c r="P100" s="72"/>
      <c r="Q100" s="72"/>
      <c r="R100" s="72"/>
      <c r="S100" s="86"/>
      <c r="T100" s="87"/>
      <c r="U100" s="72"/>
      <c r="V100" s="72"/>
      <c r="W100" s="88"/>
    </row>
    <row r="101" s="57" customFormat="1" ht="15" customHeight="1" spans="1:23">
      <c r="A101" s="74">
        <v>98</v>
      </c>
      <c r="B101" s="71"/>
      <c r="C101" s="72"/>
      <c r="D101" s="72"/>
      <c r="E101" s="72"/>
      <c r="F101" s="75"/>
      <c r="G101" s="76"/>
      <c r="H101" s="73"/>
      <c r="I101" s="73"/>
      <c r="J101" s="74"/>
      <c r="K101" s="74"/>
      <c r="L101" s="14"/>
      <c r="M101" s="14"/>
      <c r="N101" s="14"/>
      <c r="O101" s="14"/>
      <c r="P101" s="72"/>
      <c r="Q101" s="72"/>
      <c r="R101" s="72"/>
      <c r="S101" s="86"/>
      <c r="T101" s="87"/>
      <c r="U101" s="72"/>
      <c r="V101" s="72"/>
      <c r="W101" s="88"/>
    </row>
    <row r="102" s="57" customFormat="1" ht="15" customHeight="1" spans="1:23">
      <c r="A102" s="74">
        <v>99</v>
      </c>
      <c r="B102" s="71"/>
      <c r="C102" s="72"/>
      <c r="D102" s="72"/>
      <c r="E102" s="72"/>
      <c r="F102" s="75"/>
      <c r="G102" s="76"/>
      <c r="H102" s="73"/>
      <c r="I102" s="73"/>
      <c r="J102" s="74"/>
      <c r="K102" s="74"/>
      <c r="L102" s="14"/>
      <c r="M102" s="14"/>
      <c r="N102" s="14"/>
      <c r="O102" s="14"/>
      <c r="P102" s="72"/>
      <c r="Q102" s="72"/>
      <c r="R102" s="72"/>
      <c r="S102" s="86"/>
      <c r="T102" s="87"/>
      <c r="U102" s="72"/>
      <c r="V102" s="72"/>
      <c r="W102" s="88"/>
    </row>
    <row r="103" s="57" customFormat="1" ht="15" customHeight="1" spans="1:23">
      <c r="A103" s="74">
        <v>100</v>
      </c>
      <c r="B103" s="71"/>
      <c r="C103" s="72"/>
      <c r="D103" s="72"/>
      <c r="E103" s="72"/>
      <c r="F103" s="75"/>
      <c r="G103" s="76"/>
      <c r="H103" s="73"/>
      <c r="I103" s="73"/>
      <c r="J103" s="74"/>
      <c r="K103" s="74"/>
      <c r="L103" s="14"/>
      <c r="M103" s="14"/>
      <c r="N103" s="14"/>
      <c r="O103" s="14"/>
      <c r="P103" s="72"/>
      <c r="Q103" s="72"/>
      <c r="R103" s="72"/>
      <c r="S103" s="86"/>
      <c r="T103" s="87"/>
      <c r="U103" s="72"/>
      <c r="V103" s="72"/>
      <c r="W103" s="88"/>
    </row>
    <row r="104" s="57" customFormat="1" ht="15" customHeight="1" spans="1:23">
      <c r="A104" s="74">
        <v>101</v>
      </c>
      <c r="B104" s="71"/>
      <c r="C104" s="72"/>
      <c r="D104" s="72"/>
      <c r="E104" s="72"/>
      <c r="F104" s="75"/>
      <c r="G104" s="76"/>
      <c r="H104" s="73"/>
      <c r="I104" s="73"/>
      <c r="J104" s="74"/>
      <c r="K104" s="74"/>
      <c r="L104" s="14"/>
      <c r="M104" s="14"/>
      <c r="N104" s="14"/>
      <c r="O104" s="14"/>
      <c r="P104" s="72"/>
      <c r="Q104" s="72"/>
      <c r="R104" s="72"/>
      <c r="S104" s="86"/>
      <c r="T104" s="87"/>
      <c r="U104" s="72"/>
      <c r="V104" s="72"/>
      <c r="W104" s="88"/>
    </row>
    <row r="105" s="57" customFormat="1" ht="15" customHeight="1" spans="1:23">
      <c r="A105" s="74">
        <v>102</v>
      </c>
      <c r="B105" s="71"/>
      <c r="C105" s="72"/>
      <c r="D105" s="72"/>
      <c r="E105" s="72"/>
      <c r="F105" s="75"/>
      <c r="G105" s="76"/>
      <c r="H105" s="73"/>
      <c r="I105" s="73"/>
      <c r="J105" s="74"/>
      <c r="K105" s="74"/>
      <c r="L105" s="14"/>
      <c r="M105" s="14"/>
      <c r="N105" s="14"/>
      <c r="O105" s="14"/>
      <c r="P105" s="72"/>
      <c r="Q105" s="72"/>
      <c r="R105" s="72"/>
      <c r="S105" s="86"/>
      <c r="T105" s="87"/>
      <c r="U105" s="72"/>
      <c r="V105" s="72"/>
      <c r="W105" s="88"/>
    </row>
    <row r="106" s="57" customFormat="1" ht="15" customHeight="1" spans="1:23">
      <c r="A106" s="74">
        <v>103</v>
      </c>
      <c r="B106" s="71"/>
      <c r="C106" s="72"/>
      <c r="D106" s="72"/>
      <c r="E106" s="72"/>
      <c r="F106" s="75"/>
      <c r="G106" s="76"/>
      <c r="H106" s="73"/>
      <c r="I106" s="73"/>
      <c r="J106" s="74"/>
      <c r="K106" s="74"/>
      <c r="L106" s="14"/>
      <c r="M106" s="14"/>
      <c r="N106" s="14"/>
      <c r="O106" s="14"/>
      <c r="P106" s="72"/>
      <c r="Q106" s="72"/>
      <c r="R106" s="72"/>
      <c r="S106" s="86"/>
      <c r="T106" s="87"/>
      <c r="U106" s="72"/>
      <c r="V106" s="72"/>
      <c r="W106" s="88"/>
    </row>
    <row r="107" s="57" customFormat="1" ht="15" customHeight="1" spans="1:23">
      <c r="A107" s="74">
        <v>104</v>
      </c>
      <c r="B107" s="71"/>
      <c r="C107" s="72"/>
      <c r="D107" s="72"/>
      <c r="E107" s="72"/>
      <c r="F107" s="75"/>
      <c r="G107" s="76"/>
      <c r="H107" s="73"/>
      <c r="I107" s="73"/>
      <c r="J107" s="74"/>
      <c r="K107" s="74"/>
      <c r="L107" s="14"/>
      <c r="M107" s="14"/>
      <c r="N107" s="14"/>
      <c r="O107" s="14"/>
      <c r="P107" s="72"/>
      <c r="Q107" s="72"/>
      <c r="R107" s="72"/>
      <c r="S107" s="86"/>
      <c r="T107" s="87"/>
      <c r="U107" s="72"/>
      <c r="V107" s="72"/>
      <c r="W107" s="88"/>
    </row>
    <row r="108" s="57" customFormat="1" ht="15" customHeight="1" spans="1:23">
      <c r="A108" s="74">
        <v>105</v>
      </c>
      <c r="B108" s="71"/>
      <c r="C108" s="72"/>
      <c r="D108" s="72"/>
      <c r="E108" s="72"/>
      <c r="F108" s="75"/>
      <c r="G108" s="76"/>
      <c r="H108" s="73"/>
      <c r="I108" s="73"/>
      <c r="J108" s="74"/>
      <c r="K108" s="74"/>
      <c r="L108" s="14"/>
      <c r="M108" s="14"/>
      <c r="N108" s="14"/>
      <c r="O108" s="14"/>
      <c r="P108" s="72"/>
      <c r="Q108" s="72"/>
      <c r="R108" s="72"/>
      <c r="S108" s="86"/>
      <c r="T108" s="87"/>
      <c r="U108" s="72"/>
      <c r="V108" s="72"/>
      <c r="W108" s="88"/>
    </row>
    <row r="109" s="57" customFormat="1" ht="15" customHeight="1" spans="1:23">
      <c r="A109" s="74">
        <v>106</v>
      </c>
      <c r="B109" s="71"/>
      <c r="C109" s="72"/>
      <c r="D109" s="72"/>
      <c r="E109" s="72"/>
      <c r="F109" s="75"/>
      <c r="G109" s="76"/>
      <c r="H109" s="73"/>
      <c r="I109" s="73"/>
      <c r="J109" s="74"/>
      <c r="K109" s="74"/>
      <c r="L109" s="14"/>
      <c r="M109" s="14"/>
      <c r="N109" s="14"/>
      <c r="O109" s="14"/>
      <c r="P109" s="72"/>
      <c r="Q109" s="72"/>
      <c r="R109" s="72"/>
      <c r="S109" s="86"/>
      <c r="T109" s="87"/>
      <c r="U109" s="72"/>
      <c r="V109" s="72"/>
      <c r="W109" s="88"/>
    </row>
    <row r="110" s="57" customFormat="1" ht="15" customHeight="1" spans="1:23">
      <c r="A110" s="74">
        <v>107</v>
      </c>
      <c r="B110" s="71"/>
      <c r="C110" s="72"/>
      <c r="D110" s="72"/>
      <c r="E110" s="72"/>
      <c r="F110" s="75"/>
      <c r="G110" s="76"/>
      <c r="H110" s="73"/>
      <c r="I110" s="73"/>
      <c r="J110" s="74"/>
      <c r="K110" s="74"/>
      <c r="L110" s="14"/>
      <c r="M110" s="14"/>
      <c r="N110" s="14"/>
      <c r="O110" s="14"/>
      <c r="P110" s="72"/>
      <c r="Q110" s="72"/>
      <c r="R110" s="72"/>
      <c r="S110" s="86"/>
      <c r="T110" s="87"/>
      <c r="U110" s="72"/>
      <c r="V110" s="72"/>
      <c r="W110" s="88"/>
    </row>
    <row r="111" s="57" customFormat="1" ht="15" customHeight="1" spans="1:23">
      <c r="A111" s="74">
        <v>108</v>
      </c>
      <c r="B111" s="71"/>
      <c r="C111" s="72"/>
      <c r="D111" s="72"/>
      <c r="E111" s="72"/>
      <c r="F111" s="75"/>
      <c r="G111" s="76"/>
      <c r="H111" s="73"/>
      <c r="I111" s="73"/>
      <c r="J111" s="74"/>
      <c r="K111" s="74"/>
      <c r="L111" s="14"/>
      <c r="M111" s="14"/>
      <c r="N111" s="14"/>
      <c r="O111" s="14"/>
      <c r="P111" s="72"/>
      <c r="Q111" s="72"/>
      <c r="R111" s="72"/>
      <c r="S111" s="86"/>
      <c r="T111" s="87"/>
      <c r="U111" s="72"/>
      <c r="V111" s="72"/>
      <c r="W111" s="88"/>
    </row>
    <row r="112" s="57" customFormat="1" ht="15" customHeight="1" spans="1:23">
      <c r="A112" s="74">
        <v>109</v>
      </c>
      <c r="B112" s="71"/>
      <c r="C112" s="72"/>
      <c r="D112" s="72"/>
      <c r="E112" s="72"/>
      <c r="F112" s="75"/>
      <c r="G112" s="76"/>
      <c r="H112" s="73"/>
      <c r="I112" s="73"/>
      <c r="J112" s="74"/>
      <c r="K112" s="74"/>
      <c r="L112" s="14"/>
      <c r="M112" s="14"/>
      <c r="N112" s="14"/>
      <c r="O112" s="14"/>
      <c r="P112" s="72"/>
      <c r="Q112" s="72"/>
      <c r="R112" s="72"/>
      <c r="S112" s="86"/>
      <c r="T112" s="87"/>
      <c r="U112" s="72"/>
      <c r="V112" s="72"/>
      <c r="W112" s="88"/>
    </row>
    <row r="113" s="57" customFormat="1" ht="15" customHeight="1" spans="1:23">
      <c r="A113" s="74">
        <v>110</v>
      </c>
      <c r="B113" s="71"/>
      <c r="C113" s="72"/>
      <c r="D113" s="72"/>
      <c r="E113" s="72"/>
      <c r="F113" s="75"/>
      <c r="G113" s="76"/>
      <c r="H113" s="73"/>
      <c r="I113" s="73"/>
      <c r="J113" s="74"/>
      <c r="K113" s="74"/>
      <c r="L113" s="14"/>
      <c r="M113" s="14"/>
      <c r="N113" s="14"/>
      <c r="O113" s="14"/>
      <c r="P113" s="72"/>
      <c r="Q113" s="72"/>
      <c r="R113" s="72"/>
      <c r="S113" s="86"/>
      <c r="T113" s="87"/>
      <c r="U113" s="72"/>
      <c r="V113" s="72"/>
      <c r="W113" s="88"/>
    </row>
    <row r="114" s="57" customFormat="1" ht="15" customHeight="1" spans="1:23">
      <c r="A114" s="74">
        <v>111</v>
      </c>
      <c r="B114" s="71"/>
      <c r="C114" s="72"/>
      <c r="D114" s="72"/>
      <c r="E114" s="72"/>
      <c r="F114" s="75"/>
      <c r="G114" s="76"/>
      <c r="H114" s="73"/>
      <c r="I114" s="73"/>
      <c r="J114" s="74"/>
      <c r="K114" s="74"/>
      <c r="L114" s="14"/>
      <c r="M114" s="14"/>
      <c r="N114" s="14"/>
      <c r="O114" s="14"/>
      <c r="P114" s="72"/>
      <c r="Q114" s="72"/>
      <c r="R114" s="72"/>
      <c r="S114" s="86"/>
      <c r="T114" s="87"/>
      <c r="U114" s="72"/>
      <c r="V114" s="72"/>
      <c r="W114" s="88"/>
    </row>
    <row r="115" s="57" customFormat="1" ht="15" customHeight="1" spans="1:23">
      <c r="A115" s="74">
        <v>112</v>
      </c>
      <c r="B115" s="71"/>
      <c r="C115" s="72"/>
      <c r="D115" s="72"/>
      <c r="E115" s="72"/>
      <c r="F115" s="75"/>
      <c r="G115" s="76"/>
      <c r="H115" s="73"/>
      <c r="I115" s="73"/>
      <c r="J115" s="74"/>
      <c r="K115" s="74"/>
      <c r="L115" s="14"/>
      <c r="M115" s="14"/>
      <c r="N115" s="14"/>
      <c r="O115" s="14"/>
      <c r="P115" s="72"/>
      <c r="Q115" s="72"/>
      <c r="R115" s="72"/>
      <c r="S115" s="86"/>
      <c r="T115" s="87"/>
      <c r="U115" s="72"/>
      <c r="V115" s="72"/>
      <c r="W115" s="88"/>
    </row>
    <row r="116" s="57" customFormat="1" ht="15" customHeight="1" spans="1:23">
      <c r="A116" s="74">
        <v>113</v>
      </c>
      <c r="B116" s="71"/>
      <c r="C116" s="72"/>
      <c r="D116" s="72"/>
      <c r="E116" s="72"/>
      <c r="F116" s="75"/>
      <c r="G116" s="76"/>
      <c r="H116" s="73"/>
      <c r="I116" s="73"/>
      <c r="J116" s="74"/>
      <c r="K116" s="74"/>
      <c r="L116" s="14"/>
      <c r="M116" s="14"/>
      <c r="N116" s="14"/>
      <c r="O116" s="14"/>
      <c r="P116" s="72"/>
      <c r="Q116" s="72"/>
      <c r="R116" s="72"/>
      <c r="S116" s="86"/>
      <c r="T116" s="87"/>
      <c r="U116" s="72"/>
      <c r="V116" s="72"/>
      <c r="W116" s="88"/>
    </row>
    <row r="117" s="57" customFormat="1" ht="15" customHeight="1" spans="1:23">
      <c r="A117" s="74">
        <v>114</v>
      </c>
      <c r="B117" s="71"/>
      <c r="C117" s="72"/>
      <c r="D117" s="72"/>
      <c r="E117" s="72"/>
      <c r="F117" s="75"/>
      <c r="G117" s="76"/>
      <c r="H117" s="73"/>
      <c r="I117" s="73"/>
      <c r="J117" s="74"/>
      <c r="K117" s="74"/>
      <c r="L117" s="14"/>
      <c r="M117" s="14"/>
      <c r="N117" s="14"/>
      <c r="O117" s="14"/>
      <c r="P117" s="72"/>
      <c r="Q117" s="72"/>
      <c r="R117" s="72"/>
      <c r="S117" s="86"/>
      <c r="T117" s="87"/>
      <c r="U117" s="72"/>
      <c r="V117" s="72"/>
      <c r="W117" s="88"/>
    </row>
    <row r="118" s="57" customFormat="1" ht="15" customHeight="1" spans="1:23">
      <c r="A118" s="74">
        <v>115</v>
      </c>
      <c r="B118" s="71"/>
      <c r="C118" s="72"/>
      <c r="D118" s="72"/>
      <c r="E118" s="72"/>
      <c r="F118" s="75"/>
      <c r="G118" s="76"/>
      <c r="H118" s="73"/>
      <c r="I118" s="73"/>
      <c r="J118" s="74"/>
      <c r="K118" s="74"/>
      <c r="L118" s="14"/>
      <c r="M118" s="14"/>
      <c r="N118" s="14"/>
      <c r="O118" s="14"/>
      <c r="P118" s="72"/>
      <c r="Q118" s="72"/>
      <c r="R118" s="72"/>
      <c r="S118" s="86"/>
      <c r="T118" s="87"/>
      <c r="U118" s="72"/>
      <c r="V118" s="72"/>
      <c r="W118" s="88"/>
    </row>
    <row r="119" s="57" customFormat="1" ht="15" customHeight="1" spans="1:23">
      <c r="A119" s="74">
        <v>116</v>
      </c>
      <c r="B119" s="71"/>
      <c r="C119" s="72"/>
      <c r="D119" s="72"/>
      <c r="E119" s="72"/>
      <c r="F119" s="75"/>
      <c r="G119" s="76"/>
      <c r="H119" s="73"/>
      <c r="I119" s="73"/>
      <c r="J119" s="74"/>
      <c r="K119" s="74"/>
      <c r="L119" s="14"/>
      <c r="M119" s="14"/>
      <c r="N119" s="14"/>
      <c r="O119" s="14"/>
      <c r="P119" s="72"/>
      <c r="Q119" s="72"/>
      <c r="R119" s="72"/>
      <c r="S119" s="86"/>
      <c r="T119" s="87"/>
      <c r="U119" s="72"/>
      <c r="V119" s="72"/>
      <c r="W119" s="88"/>
    </row>
    <row r="120" s="57" customFormat="1" ht="15" customHeight="1" spans="1:23">
      <c r="A120" s="74">
        <v>117</v>
      </c>
      <c r="B120" s="71"/>
      <c r="C120" s="72"/>
      <c r="D120" s="72"/>
      <c r="E120" s="72"/>
      <c r="F120" s="75"/>
      <c r="G120" s="76"/>
      <c r="H120" s="73"/>
      <c r="I120" s="73"/>
      <c r="J120" s="74"/>
      <c r="K120" s="74"/>
      <c r="L120" s="14"/>
      <c r="M120" s="14"/>
      <c r="N120" s="14"/>
      <c r="O120" s="14"/>
      <c r="P120" s="72"/>
      <c r="Q120" s="72"/>
      <c r="R120" s="72"/>
      <c r="S120" s="86"/>
      <c r="T120" s="87"/>
      <c r="U120" s="72"/>
      <c r="V120" s="72"/>
      <c r="W120" s="88"/>
    </row>
    <row r="121" s="57" customFormat="1" ht="15" customHeight="1" spans="1:23">
      <c r="A121" s="74">
        <v>118</v>
      </c>
      <c r="B121" s="71"/>
      <c r="C121" s="72"/>
      <c r="D121" s="72"/>
      <c r="E121" s="72"/>
      <c r="F121" s="75"/>
      <c r="G121" s="76"/>
      <c r="H121" s="73"/>
      <c r="I121" s="73"/>
      <c r="J121" s="74"/>
      <c r="K121" s="74"/>
      <c r="L121" s="14"/>
      <c r="M121" s="14"/>
      <c r="N121" s="14"/>
      <c r="O121" s="14"/>
      <c r="P121" s="72"/>
      <c r="Q121" s="72"/>
      <c r="R121" s="72"/>
      <c r="S121" s="86"/>
      <c r="T121" s="87"/>
      <c r="U121" s="72"/>
      <c r="V121" s="72"/>
      <c r="W121" s="88"/>
    </row>
    <row r="122" s="57" customFormat="1" ht="15" customHeight="1" spans="1:23">
      <c r="A122" s="74">
        <v>119</v>
      </c>
      <c r="B122" s="71"/>
      <c r="C122" s="72"/>
      <c r="D122" s="72"/>
      <c r="E122" s="72"/>
      <c r="F122" s="75"/>
      <c r="G122" s="76"/>
      <c r="H122" s="73"/>
      <c r="I122" s="73"/>
      <c r="J122" s="74"/>
      <c r="K122" s="74"/>
      <c r="L122" s="14"/>
      <c r="M122" s="14"/>
      <c r="N122" s="14"/>
      <c r="O122" s="14"/>
      <c r="P122" s="72"/>
      <c r="Q122" s="72"/>
      <c r="R122" s="72"/>
      <c r="S122" s="86"/>
      <c r="T122" s="87"/>
      <c r="U122" s="72"/>
      <c r="V122" s="72"/>
      <c r="W122" s="88"/>
    </row>
    <row r="123" s="57" customFormat="1" ht="15" customHeight="1" spans="1:23">
      <c r="A123" s="74">
        <v>120</v>
      </c>
      <c r="B123" s="71"/>
      <c r="C123" s="72"/>
      <c r="D123" s="72"/>
      <c r="E123" s="72"/>
      <c r="F123" s="75"/>
      <c r="G123" s="76"/>
      <c r="H123" s="73"/>
      <c r="I123" s="73"/>
      <c r="J123" s="74"/>
      <c r="K123" s="74"/>
      <c r="L123" s="14"/>
      <c r="M123" s="14"/>
      <c r="N123" s="14"/>
      <c r="O123" s="14"/>
      <c r="P123" s="72"/>
      <c r="Q123" s="72"/>
      <c r="R123" s="72"/>
      <c r="S123" s="86"/>
      <c r="T123" s="87"/>
      <c r="U123" s="72"/>
      <c r="V123" s="72"/>
      <c r="W123" s="88"/>
    </row>
    <row r="124" s="57" customFormat="1" ht="15" customHeight="1" spans="1:23">
      <c r="A124" s="74">
        <v>121</v>
      </c>
      <c r="B124" s="71"/>
      <c r="C124" s="72"/>
      <c r="D124" s="72"/>
      <c r="E124" s="72"/>
      <c r="F124" s="75"/>
      <c r="G124" s="76"/>
      <c r="H124" s="73"/>
      <c r="I124" s="73"/>
      <c r="J124" s="74"/>
      <c r="K124" s="74"/>
      <c r="L124" s="14"/>
      <c r="M124" s="14"/>
      <c r="N124" s="14"/>
      <c r="O124" s="14"/>
      <c r="P124" s="72"/>
      <c r="Q124" s="72"/>
      <c r="R124" s="72"/>
      <c r="S124" s="86"/>
      <c r="T124" s="87"/>
      <c r="U124" s="72"/>
      <c r="V124" s="72"/>
      <c r="W124" s="88"/>
    </row>
    <row r="125" s="57" customFormat="1" ht="15" customHeight="1" spans="1:23">
      <c r="A125" s="74">
        <v>122</v>
      </c>
      <c r="B125" s="71"/>
      <c r="C125" s="72"/>
      <c r="D125" s="72"/>
      <c r="E125" s="72"/>
      <c r="F125" s="75"/>
      <c r="G125" s="76"/>
      <c r="H125" s="73"/>
      <c r="I125" s="73"/>
      <c r="J125" s="74"/>
      <c r="K125" s="74"/>
      <c r="L125" s="14"/>
      <c r="M125" s="14"/>
      <c r="N125" s="14"/>
      <c r="O125" s="14"/>
      <c r="P125" s="72"/>
      <c r="Q125" s="72"/>
      <c r="R125" s="72"/>
      <c r="S125" s="86"/>
      <c r="T125" s="87"/>
      <c r="U125" s="72"/>
      <c r="V125" s="72"/>
      <c r="W125" s="88"/>
    </row>
    <row r="126" s="57" customFormat="1" ht="15" customHeight="1" spans="1:23">
      <c r="A126" s="74">
        <v>123</v>
      </c>
      <c r="B126" s="71"/>
      <c r="C126" s="72"/>
      <c r="D126" s="72"/>
      <c r="E126" s="72"/>
      <c r="F126" s="75"/>
      <c r="G126" s="76"/>
      <c r="H126" s="73"/>
      <c r="I126" s="73"/>
      <c r="J126" s="74"/>
      <c r="K126" s="74"/>
      <c r="L126" s="14"/>
      <c r="M126" s="14"/>
      <c r="N126" s="14"/>
      <c r="O126" s="14"/>
      <c r="P126" s="72"/>
      <c r="Q126" s="72"/>
      <c r="R126" s="72"/>
      <c r="S126" s="86"/>
      <c r="T126" s="87"/>
      <c r="U126" s="72"/>
      <c r="V126" s="72"/>
      <c r="W126" s="88"/>
    </row>
    <row r="127" s="57" customFormat="1" ht="15" customHeight="1" spans="1:23">
      <c r="A127" s="74">
        <v>124</v>
      </c>
      <c r="B127" s="71"/>
      <c r="C127" s="72"/>
      <c r="D127" s="72"/>
      <c r="E127" s="72"/>
      <c r="F127" s="75"/>
      <c r="G127" s="76"/>
      <c r="H127" s="73"/>
      <c r="I127" s="73"/>
      <c r="J127" s="74"/>
      <c r="K127" s="74"/>
      <c r="L127" s="14"/>
      <c r="M127" s="14"/>
      <c r="N127" s="14"/>
      <c r="O127" s="14"/>
      <c r="P127" s="72"/>
      <c r="Q127" s="72"/>
      <c r="R127" s="72"/>
      <c r="S127" s="86"/>
      <c r="T127" s="87"/>
      <c r="U127" s="72"/>
      <c r="V127" s="72"/>
      <c r="W127" s="88"/>
    </row>
    <row r="128" s="57" customFormat="1" ht="15" customHeight="1" spans="1:23">
      <c r="A128" s="74">
        <v>125</v>
      </c>
      <c r="B128" s="71"/>
      <c r="C128" s="72"/>
      <c r="D128" s="72"/>
      <c r="E128" s="72"/>
      <c r="F128" s="75"/>
      <c r="G128" s="76"/>
      <c r="H128" s="73"/>
      <c r="I128" s="73"/>
      <c r="J128" s="74"/>
      <c r="K128" s="74"/>
      <c r="L128" s="14"/>
      <c r="M128" s="14"/>
      <c r="N128" s="14"/>
      <c r="O128" s="14"/>
      <c r="P128" s="72"/>
      <c r="Q128" s="72"/>
      <c r="R128" s="72"/>
      <c r="S128" s="86"/>
      <c r="T128" s="87"/>
      <c r="U128" s="72"/>
      <c r="V128" s="72"/>
      <c r="W128" s="88"/>
    </row>
    <row r="129" s="57" customFormat="1" ht="15" customHeight="1" spans="1:23">
      <c r="A129" s="74">
        <v>126</v>
      </c>
      <c r="B129" s="71"/>
      <c r="C129" s="72"/>
      <c r="D129" s="72"/>
      <c r="E129" s="72"/>
      <c r="F129" s="75"/>
      <c r="G129" s="76"/>
      <c r="H129" s="73"/>
      <c r="I129" s="73"/>
      <c r="J129" s="74"/>
      <c r="K129" s="74"/>
      <c r="L129" s="14"/>
      <c r="M129" s="14"/>
      <c r="N129" s="14"/>
      <c r="O129" s="14"/>
      <c r="P129" s="72"/>
      <c r="Q129" s="72"/>
      <c r="R129" s="72"/>
      <c r="S129" s="86"/>
      <c r="T129" s="87"/>
      <c r="U129" s="72"/>
      <c r="V129" s="72"/>
      <c r="W129" s="88"/>
    </row>
    <row r="130" s="57" customFormat="1" ht="15" customHeight="1" spans="1:23">
      <c r="A130" s="74">
        <v>127</v>
      </c>
      <c r="B130" s="71"/>
      <c r="C130" s="72"/>
      <c r="D130" s="72"/>
      <c r="E130" s="72"/>
      <c r="F130" s="75"/>
      <c r="G130" s="76"/>
      <c r="H130" s="73"/>
      <c r="I130" s="73"/>
      <c r="J130" s="74"/>
      <c r="K130" s="74"/>
      <c r="L130" s="14"/>
      <c r="M130" s="14"/>
      <c r="N130" s="14"/>
      <c r="O130" s="14"/>
      <c r="P130" s="72"/>
      <c r="Q130" s="72"/>
      <c r="R130" s="72"/>
      <c r="S130" s="86"/>
      <c r="T130" s="87"/>
      <c r="U130" s="72"/>
      <c r="V130" s="72"/>
      <c r="W130" s="88"/>
    </row>
    <row r="131" s="57" customFormat="1" ht="15" customHeight="1" spans="1:23">
      <c r="A131" s="74">
        <v>128</v>
      </c>
      <c r="B131" s="71"/>
      <c r="C131" s="72"/>
      <c r="D131" s="72"/>
      <c r="E131" s="72"/>
      <c r="F131" s="75"/>
      <c r="G131" s="76"/>
      <c r="H131" s="73"/>
      <c r="I131" s="73"/>
      <c r="J131" s="74"/>
      <c r="K131" s="74"/>
      <c r="L131" s="14"/>
      <c r="M131" s="14"/>
      <c r="N131" s="14"/>
      <c r="O131" s="14"/>
      <c r="P131" s="72"/>
      <c r="Q131" s="72"/>
      <c r="R131" s="72"/>
      <c r="S131" s="86"/>
      <c r="T131" s="87"/>
      <c r="U131" s="72"/>
      <c r="V131" s="72"/>
      <c r="W131" s="88"/>
    </row>
    <row r="132" s="57" customFormat="1" ht="15" customHeight="1" spans="1:23">
      <c r="A132" s="74">
        <v>129</v>
      </c>
      <c r="B132" s="71"/>
      <c r="C132" s="72"/>
      <c r="D132" s="72"/>
      <c r="E132" s="72"/>
      <c r="F132" s="75"/>
      <c r="G132" s="76"/>
      <c r="H132" s="73"/>
      <c r="I132" s="73"/>
      <c r="J132" s="74"/>
      <c r="K132" s="74"/>
      <c r="L132" s="14"/>
      <c r="M132" s="14"/>
      <c r="N132" s="14"/>
      <c r="O132" s="14"/>
      <c r="P132" s="72"/>
      <c r="Q132" s="72"/>
      <c r="R132" s="72"/>
      <c r="S132" s="86"/>
      <c r="T132" s="87"/>
      <c r="U132" s="72"/>
      <c r="V132" s="72"/>
      <c r="W132" s="88"/>
    </row>
    <row r="133" s="57" customFormat="1" ht="15" customHeight="1" spans="1:23">
      <c r="A133" s="74">
        <v>130</v>
      </c>
      <c r="B133" s="71"/>
      <c r="C133" s="72"/>
      <c r="D133" s="72"/>
      <c r="E133" s="72"/>
      <c r="F133" s="75"/>
      <c r="G133" s="76"/>
      <c r="H133" s="73"/>
      <c r="I133" s="73"/>
      <c r="J133" s="74"/>
      <c r="K133" s="74"/>
      <c r="L133" s="14"/>
      <c r="M133" s="14"/>
      <c r="N133" s="14"/>
      <c r="O133" s="14"/>
      <c r="P133" s="72"/>
      <c r="Q133" s="72"/>
      <c r="R133" s="72"/>
      <c r="S133" s="86"/>
      <c r="T133" s="87"/>
      <c r="U133" s="72"/>
      <c r="V133" s="72"/>
      <c r="W133" s="88"/>
    </row>
    <row r="134" s="57" customFormat="1" ht="15" customHeight="1" spans="1:23">
      <c r="A134" s="74">
        <v>131</v>
      </c>
      <c r="B134" s="71"/>
      <c r="C134" s="72"/>
      <c r="D134" s="72"/>
      <c r="E134" s="72"/>
      <c r="F134" s="75"/>
      <c r="G134" s="76"/>
      <c r="H134" s="73"/>
      <c r="I134" s="73"/>
      <c r="J134" s="74"/>
      <c r="K134" s="74"/>
      <c r="L134" s="14"/>
      <c r="M134" s="14"/>
      <c r="N134" s="14"/>
      <c r="O134" s="14"/>
      <c r="P134" s="72"/>
      <c r="Q134" s="72"/>
      <c r="R134" s="72"/>
      <c r="S134" s="86"/>
      <c r="T134" s="87"/>
      <c r="U134" s="72"/>
      <c r="V134" s="72"/>
      <c r="W134" s="88"/>
    </row>
    <row r="135" s="57" customFormat="1" ht="15" customHeight="1" spans="1:23">
      <c r="A135" s="74">
        <v>132</v>
      </c>
      <c r="B135" s="71"/>
      <c r="C135" s="72"/>
      <c r="D135" s="72"/>
      <c r="E135" s="72"/>
      <c r="F135" s="75"/>
      <c r="G135" s="76"/>
      <c r="H135" s="73"/>
      <c r="I135" s="73"/>
      <c r="J135" s="74"/>
      <c r="K135" s="74"/>
      <c r="L135" s="14"/>
      <c r="M135" s="14"/>
      <c r="N135" s="14"/>
      <c r="O135" s="14"/>
      <c r="P135" s="72"/>
      <c r="Q135" s="72"/>
      <c r="R135" s="72"/>
      <c r="S135" s="86"/>
      <c r="T135" s="87"/>
      <c r="U135" s="72"/>
      <c r="V135" s="72"/>
      <c r="W135" s="88"/>
    </row>
    <row r="136" s="57" customFormat="1" ht="15" customHeight="1" spans="1:23">
      <c r="A136" s="74">
        <v>133</v>
      </c>
      <c r="B136" s="71"/>
      <c r="C136" s="72"/>
      <c r="D136" s="72"/>
      <c r="E136" s="72"/>
      <c r="F136" s="75"/>
      <c r="G136" s="76"/>
      <c r="H136" s="73"/>
      <c r="I136" s="73"/>
      <c r="J136" s="74"/>
      <c r="K136" s="74"/>
      <c r="L136" s="14"/>
      <c r="M136" s="14"/>
      <c r="N136" s="14"/>
      <c r="O136" s="14"/>
      <c r="P136" s="72"/>
      <c r="Q136" s="72"/>
      <c r="R136" s="72"/>
      <c r="S136" s="86"/>
      <c r="T136" s="87"/>
      <c r="U136" s="72"/>
      <c r="V136" s="72"/>
      <c r="W136" s="88"/>
    </row>
    <row r="137" s="57" customFormat="1" ht="15" customHeight="1" spans="1:23">
      <c r="A137" s="74">
        <v>134</v>
      </c>
      <c r="B137" s="71"/>
      <c r="C137" s="72"/>
      <c r="D137" s="72"/>
      <c r="E137" s="72"/>
      <c r="F137" s="75"/>
      <c r="G137" s="76"/>
      <c r="H137" s="73"/>
      <c r="I137" s="73"/>
      <c r="J137" s="74"/>
      <c r="K137" s="74"/>
      <c r="L137" s="14"/>
      <c r="M137" s="14"/>
      <c r="N137" s="14"/>
      <c r="O137" s="14"/>
      <c r="P137" s="72"/>
      <c r="Q137" s="72"/>
      <c r="R137" s="72"/>
      <c r="S137" s="86"/>
      <c r="T137" s="87"/>
      <c r="U137" s="72"/>
      <c r="V137" s="72"/>
      <c r="W137" s="88"/>
    </row>
    <row r="138" s="57" customFormat="1" ht="15" customHeight="1" spans="1:23">
      <c r="A138" s="74">
        <v>135</v>
      </c>
      <c r="B138" s="71"/>
      <c r="C138" s="72"/>
      <c r="D138" s="72"/>
      <c r="E138" s="72"/>
      <c r="F138" s="75"/>
      <c r="G138" s="76"/>
      <c r="H138" s="73"/>
      <c r="I138" s="73"/>
      <c r="J138" s="74"/>
      <c r="K138" s="74"/>
      <c r="L138" s="14"/>
      <c r="M138" s="14"/>
      <c r="N138" s="14"/>
      <c r="O138" s="14"/>
      <c r="P138" s="72"/>
      <c r="Q138" s="72"/>
      <c r="R138" s="72"/>
      <c r="S138" s="86"/>
      <c r="T138" s="87"/>
      <c r="U138" s="72"/>
      <c r="V138" s="72"/>
      <c r="W138" s="88"/>
    </row>
    <row r="139" s="57" customFormat="1" ht="15" customHeight="1" spans="1:23">
      <c r="A139" s="74">
        <v>136</v>
      </c>
      <c r="B139" s="71"/>
      <c r="C139" s="72"/>
      <c r="D139" s="72"/>
      <c r="E139" s="72"/>
      <c r="F139" s="75"/>
      <c r="G139" s="76"/>
      <c r="H139" s="73"/>
      <c r="I139" s="73"/>
      <c r="J139" s="74"/>
      <c r="K139" s="74"/>
      <c r="L139" s="14"/>
      <c r="M139" s="14"/>
      <c r="N139" s="14"/>
      <c r="O139" s="14"/>
      <c r="P139" s="72"/>
      <c r="Q139" s="72"/>
      <c r="R139" s="72"/>
      <c r="S139" s="86"/>
      <c r="T139" s="87"/>
      <c r="U139" s="72"/>
      <c r="V139" s="72"/>
      <c r="W139" s="88"/>
    </row>
    <row r="140" s="57" customFormat="1" ht="15" customHeight="1" spans="1:23">
      <c r="A140" s="74">
        <v>137</v>
      </c>
      <c r="B140" s="71"/>
      <c r="C140" s="72"/>
      <c r="D140" s="72"/>
      <c r="E140" s="72"/>
      <c r="F140" s="75"/>
      <c r="G140" s="76"/>
      <c r="H140" s="73"/>
      <c r="I140" s="73"/>
      <c r="J140" s="74"/>
      <c r="K140" s="74"/>
      <c r="L140" s="14"/>
      <c r="M140" s="14"/>
      <c r="N140" s="14"/>
      <c r="O140" s="14"/>
      <c r="P140" s="72"/>
      <c r="Q140" s="72"/>
      <c r="R140" s="72"/>
      <c r="S140" s="86"/>
      <c r="T140" s="87"/>
      <c r="U140" s="72"/>
      <c r="V140" s="72"/>
      <c r="W140" s="88"/>
    </row>
    <row r="141" s="57" customFormat="1" ht="15" customHeight="1" spans="1:23">
      <c r="A141" s="74">
        <v>138</v>
      </c>
      <c r="B141" s="71"/>
      <c r="C141" s="72"/>
      <c r="D141" s="72"/>
      <c r="E141" s="72"/>
      <c r="F141" s="75"/>
      <c r="G141" s="76"/>
      <c r="H141" s="73"/>
      <c r="I141" s="73"/>
      <c r="J141" s="74"/>
      <c r="K141" s="74"/>
      <c r="L141" s="14"/>
      <c r="M141" s="14"/>
      <c r="N141" s="14"/>
      <c r="O141" s="14"/>
      <c r="P141" s="72"/>
      <c r="Q141" s="72"/>
      <c r="R141" s="72"/>
      <c r="S141" s="86"/>
      <c r="T141" s="87"/>
      <c r="U141" s="72"/>
      <c r="V141" s="72"/>
      <c r="W141" s="88"/>
    </row>
    <row r="142" s="57" customFormat="1" ht="15" customHeight="1" spans="1:23">
      <c r="A142" s="74">
        <v>139</v>
      </c>
      <c r="B142" s="71"/>
      <c r="C142" s="72"/>
      <c r="D142" s="72"/>
      <c r="E142" s="72"/>
      <c r="F142" s="75"/>
      <c r="G142" s="76"/>
      <c r="H142" s="73"/>
      <c r="I142" s="73"/>
      <c r="J142" s="74"/>
      <c r="K142" s="74"/>
      <c r="L142" s="14"/>
      <c r="M142" s="14"/>
      <c r="N142" s="14"/>
      <c r="O142" s="14"/>
      <c r="P142" s="72"/>
      <c r="Q142" s="72"/>
      <c r="R142" s="72"/>
      <c r="S142" s="86"/>
      <c r="T142" s="87"/>
      <c r="U142" s="72"/>
      <c r="V142" s="72"/>
      <c r="W142" s="88"/>
    </row>
    <row r="143" s="57" customFormat="1" ht="15" customHeight="1" spans="1:23">
      <c r="A143" s="74">
        <v>140</v>
      </c>
      <c r="B143" s="71"/>
      <c r="C143" s="72"/>
      <c r="D143" s="72"/>
      <c r="E143" s="72"/>
      <c r="F143" s="75"/>
      <c r="G143" s="76"/>
      <c r="H143" s="73"/>
      <c r="I143" s="73"/>
      <c r="J143" s="74"/>
      <c r="K143" s="74"/>
      <c r="L143" s="14"/>
      <c r="M143" s="14"/>
      <c r="N143" s="14"/>
      <c r="O143" s="14"/>
      <c r="P143" s="72"/>
      <c r="Q143" s="72"/>
      <c r="R143" s="72"/>
      <c r="S143" s="86"/>
      <c r="T143" s="87"/>
      <c r="U143" s="72"/>
      <c r="V143" s="72"/>
      <c r="W143" s="88"/>
    </row>
    <row r="144" s="57" customFormat="1" ht="15" customHeight="1" spans="1:23">
      <c r="A144" s="74">
        <v>141</v>
      </c>
      <c r="B144" s="71"/>
      <c r="C144" s="72"/>
      <c r="D144" s="72"/>
      <c r="E144" s="72"/>
      <c r="F144" s="75"/>
      <c r="G144" s="76"/>
      <c r="H144" s="73"/>
      <c r="I144" s="73"/>
      <c r="J144" s="74"/>
      <c r="K144" s="74"/>
      <c r="L144" s="14"/>
      <c r="M144" s="14"/>
      <c r="N144" s="14"/>
      <c r="O144" s="14"/>
      <c r="P144" s="72"/>
      <c r="Q144" s="72"/>
      <c r="R144" s="72"/>
      <c r="S144" s="86"/>
      <c r="T144" s="87"/>
      <c r="U144" s="72"/>
      <c r="V144" s="72"/>
      <c r="W144" s="88"/>
    </row>
    <row r="145" s="57" customFormat="1" ht="15" customHeight="1" spans="1:23">
      <c r="A145" s="74">
        <v>142</v>
      </c>
      <c r="B145" s="71"/>
      <c r="C145" s="72"/>
      <c r="D145" s="72"/>
      <c r="E145" s="72"/>
      <c r="F145" s="75"/>
      <c r="G145" s="76"/>
      <c r="H145" s="73"/>
      <c r="I145" s="73"/>
      <c r="J145" s="74"/>
      <c r="K145" s="74"/>
      <c r="L145" s="14"/>
      <c r="M145" s="14"/>
      <c r="N145" s="14"/>
      <c r="O145" s="14"/>
      <c r="P145" s="72"/>
      <c r="Q145" s="72"/>
      <c r="R145" s="72"/>
      <c r="S145" s="86"/>
      <c r="T145" s="87"/>
      <c r="U145" s="72"/>
      <c r="V145" s="72"/>
      <c r="W145" s="88"/>
    </row>
    <row r="146" s="57" customFormat="1" ht="15" customHeight="1" spans="1:23">
      <c r="A146" s="74">
        <v>143</v>
      </c>
      <c r="B146" s="71"/>
      <c r="C146" s="72"/>
      <c r="D146" s="72"/>
      <c r="E146" s="72"/>
      <c r="F146" s="75"/>
      <c r="G146" s="76"/>
      <c r="H146" s="73"/>
      <c r="I146" s="73"/>
      <c r="J146" s="74"/>
      <c r="K146" s="74"/>
      <c r="L146" s="14"/>
      <c r="M146" s="14"/>
      <c r="N146" s="14"/>
      <c r="O146" s="14"/>
      <c r="P146" s="72"/>
      <c r="Q146" s="72"/>
      <c r="R146" s="72"/>
      <c r="S146" s="86"/>
      <c r="T146" s="87"/>
      <c r="U146" s="72"/>
      <c r="V146" s="72"/>
      <c r="W146" s="88"/>
    </row>
    <row r="147" s="57" customFormat="1" ht="15" customHeight="1" spans="1:23">
      <c r="A147" s="74">
        <v>144</v>
      </c>
      <c r="B147" s="71"/>
      <c r="C147" s="72"/>
      <c r="D147" s="72"/>
      <c r="E147" s="72"/>
      <c r="F147" s="75"/>
      <c r="G147" s="76"/>
      <c r="H147" s="73"/>
      <c r="I147" s="73"/>
      <c r="J147" s="74"/>
      <c r="K147" s="74"/>
      <c r="L147" s="14"/>
      <c r="M147" s="14"/>
      <c r="N147" s="14"/>
      <c r="O147" s="14"/>
      <c r="P147" s="72"/>
      <c r="Q147" s="72"/>
      <c r="R147" s="72"/>
      <c r="S147" s="86"/>
      <c r="T147" s="87"/>
      <c r="U147" s="72"/>
      <c r="V147" s="72"/>
      <c r="W147" s="88"/>
    </row>
    <row r="148" s="57" customFormat="1" ht="15" customHeight="1" spans="1:23">
      <c r="A148" s="74">
        <v>145</v>
      </c>
      <c r="B148" s="71"/>
      <c r="C148" s="72"/>
      <c r="D148" s="72"/>
      <c r="E148" s="72"/>
      <c r="F148" s="75"/>
      <c r="G148" s="76"/>
      <c r="H148" s="73"/>
      <c r="I148" s="73"/>
      <c r="J148" s="74"/>
      <c r="K148" s="74"/>
      <c r="L148" s="14"/>
      <c r="M148" s="14"/>
      <c r="N148" s="14"/>
      <c r="O148" s="14"/>
      <c r="P148" s="72"/>
      <c r="Q148" s="72"/>
      <c r="R148" s="72"/>
      <c r="S148" s="86"/>
      <c r="T148" s="87"/>
      <c r="U148" s="72"/>
      <c r="V148" s="72"/>
      <c r="W148" s="88"/>
    </row>
    <row r="149" s="57" customFormat="1" ht="15" customHeight="1" spans="1:23">
      <c r="A149" s="74">
        <v>146</v>
      </c>
      <c r="B149" s="71"/>
      <c r="C149" s="72"/>
      <c r="D149" s="72"/>
      <c r="E149" s="72"/>
      <c r="F149" s="75"/>
      <c r="G149" s="76"/>
      <c r="H149" s="73"/>
      <c r="I149" s="73"/>
      <c r="J149" s="74"/>
      <c r="K149" s="74"/>
      <c r="L149" s="14"/>
      <c r="M149" s="14"/>
      <c r="N149" s="14"/>
      <c r="O149" s="14"/>
      <c r="P149" s="72"/>
      <c r="Q149" s="72"/>
      <c r="R149" s="72"/>
      <c r="S149" s="86"/>
      <c r="T149" s="87"/>
      <c r="U149" s="72"/>
      <c r="V149" s="72"/>
      <c r="W149" s="88"/>
    </row>
    <row r="150" s="57" customFormat="1" ht="15" customHeight="1" spans="1:23">
      <c r="A150" s="74">
        <v>147</v>
      </c>
      <c r="B150" s="71"/>
      <c r="C150" s="72"/>
      <c r="D150" s="72"/>
      <c r="E150" s="72"/>
      <c r="F150" s="75"/>
      <c r="G150" s="76"/>
      <c r="H150" s="73"/>
      <c r="I150" s="73"/>
      <c r="J150" s="74"/>
      <c r="K150" s="74"/>
      <c r="L150" s="14"/>
      <c r="M150" s="14"/>
      <c r="N150" s="14"/>
      <c r="O150" s="14"/>
      <c r="P150" s="72"/>
      <c r="Q150" s="72"/>
      <c r="R150" s="72"/>
      <c r="S150" s="86"/>
      <c r="T150" s="87"/>
      <c r="U150" s="72"/>
      <c r="V150" s="72"/>
      <c r="W150" s="88"/>
    </row>
    <row r="151" s="57" customFormat="1" ht="15" customHeight="1" spans="1:23">
      <c r="A151" s="74">
        <v>148</v>
      </c>
      <c r="B151" s="71"/>
      <c r="C151" s="72"/>
      <c r="D151" s="72"/>
      <c r="E151" s="72"/>
      <c r="F151" s="75"/>
      <c r="G151" s="76"/>
      <c r="H151" s="73"/>
      <c r="I151" s="73"/>
      <c r="J151" s="74"/>
      <c r="K151" s="74"/>
      <c r="L151" s="14"/>
      <c r="M151" s="14"/>
      <c r="N151" s="14"/>
      <c r="O151" s="14"/>
      <c r="P151" s="72"/>
      <c r="Q151" s="72"/>
      <c r="R151" s="72"/>
      <c r="S151" s="86"/>
      <c r="T151" s="87"/>
      <c r="U151" s="72"/>
      <c r="V151" s="72"/>
      <c r="W151" s="88"/>
    </row>
    <row r="152" s="57" customFormat="1" ht="15" customHeight="1" spans="1:23">
      <c r="A152" s="74">
        <v>149</v>
      </c>
      <c r="B152" s="71"/>
      <c r="C152" s="72"/>
      <c r="D152" s="72"/>
      <c r="E152" s="72"/>
      <c r="F152" s="75"/>
      <c r="G152" s="76"/>
      <c r="H152" s="73"/>
      <c r="I152" s="73"/>
      <c r="J152" s="74"/>
      <c r="K152" s="74"/>
      <c r="L152" s="14"/>
      <c r="M152" s="14"/>
      <c r="N152" s="14"/>
      <c r="O152" s="14"/>
      <c r="P152" s="72"/>
      <c r="Q152" s="72"/>
      <c r="R152" s="72"/>
      <c r="S152" s="86"/>
      <c r="T152" s="87"/>
      <c r="U152" s="72"/>
      <c r="V152" s="72"/>
      <c r="W152" s="88"/>
    </row>
    <row r="153" s="57" customFormat="1" ht="15" customHeight="1" spans="1:23">
      <c r="A153" s="74">
        <v>150</v>
      </c>
      <c r="B153" s="71"/>
      <c r="C153" s="72"/>
      <c r="D153" s="72"/>
      <c r="E153" s="72"/>
      <c r="F153" s="75"/>
      <c r="G153" s="76"/>
      <c r="H153" s="73"/>
      <c r="I153" s="73"/>
      <c r="J153" s="74"/>
      <c r="K153" s="74"/>
      <c r="L153" s="14"/>
      <c r="M153" s="14"/>
      <c r="N153" s="14"/>
      <c r="O153" s="14"/>
      <c r="P153" s="72"/>
      <c r="Q153" s="72"/>
      <c r="R153" s="72"/>
      <c r="S153" s="86"/>
      <c r="T153" s="87"/>
      <c r="U153" s="72"/>
      <c r="V153" s="72"/>
      <c r="W153" s="88"/>
    </row>
    <row r="154" s="57" customFormat="1" ht="15" customHeight="1" spans="1:23">
      <c r="A154" s="74">
        <v>151</v>
      </c>
      <c r="B154" s="71"/>
      <c r="C154" s="72"/>
      <c r="D154" s="72"/>
      <c r="E154" s="72"/>
      <c r="F154" s="75"/>
      <c r="G154" s="76"/>
      <c r="H154" s="73"/>
      <c r="I154" s="73"/>
      <c r="J154" s="74"/>
      <c r="K154" s="74"/>
      <c r="L154" s="14"/>
      <c r="M154" s="14"/>
      <c r="N154" s="14"/>
      <c r="O154" s="14"/>
      <c r="P154" s="72"/>
      <c r="Q154" s="72"/>
      <c r="R154" s="72"/>
      <c r="S154" s="86"/>
      <c r="T154" s="87"/>
      <c r="U154" s="72"/>
      <c r="V154" s="72"/>
      <c r="W154" s="88"/>
    </row>
    <row r="155" s="57" customFormat="1" ht="15" customHeight="1" spans="1:23">
      <c r="A155" s="74">
        <v>152</v>
      </c>
      <c r="B155" s="71"/>
      <c r="C155" s="72"/>
      <c r="D155" s="72"/>
      <c r="E155" s="72"/>
      <c r="F155" s="75"/>
      <c r="G155" s="76"/>
      <c r="H155" s="73"/>
      <c r="I155" s="73"/>
      <c r="J155" s="74"/>
      <c r="K155" s="74"/>
      <c r="L155" s="14"/>
      <c r="M155" s="14"/>
      <c r="N155" s="14"/>
      <c r="O155" s="14"/>
      <c r="P155" s="72"/>
      <c r="Q155" s="72"/>
      <c r="R155" s="72"/>
      <c r="S155" s="86"/>
      <c r="T155" s="87"/>
      <c r="U155" s="72"/>
      <c r="V155" s="72"/>
      <c r="W155" s="88"/>
    </row>
    <row r="156" s="57" customFormat="1" ht="15" customHeight="1" spans="1:23">
      <c r="A156" s="74">
        <v>153</v>
      </c>
      <c r="B156" s="71"/>
      <c r="C156" s="72"/>
      <c r="D156" s="72"/>
      <c r="E156" s="72"/>
      <c r="F156" s="75"/>
      <c r="G156" s="76"/>
      <c r="H156" s="73"/>
      <c r="I156" s="73"/>
      <c r="J156" s="74"/>
      <c r="K156" s="74"/>
      <c r="L156" s="14"/>
      <c r="M156" s="14"/>
      <c r="N156" s="14"/>
      <c r="O156" s="14"/>
      <c r="P156" s="72"/>
      <c r="Q156" s="72"/>
      <c r="R156" s="72"/>
      <c r="S156" s="86"/>
      <c r="T156" s="87"/>
      <c r="U156" s="72"/>
      <c r="V156" s="72"/>
      <c r="W156" s="88"/>
    </row>
    <row r="157" s="57" customFormat="1" ht="15" customHeight="1" spans="1:23">
      <c r="A157" s="74">
        <v>154</v>
      </c>
      <c r="B157" s="71"/>
      <c r="C157" s="72"/>
      <c r="D157" s="72"/>
      <c r="E157" s="72"/>
      <c r="F157" s="75"/>
      <c r="G157" s="76"/>
      <c r="H157" s="73"/>
      <c r="I157" s="73"/>
      <c r="J157" s="74"/>
      <c r="K157" s="74"/>
      <c r="L157" s="14"/>
      <c r="M157" s="14"/>
      <c r="N157" s="14"/>
      <c r="O157" s="14"/>
      <c r="P157" s="72"/>
      <c r="Q157" s="72"/>
      <c r="R157" s="72"/>
      <c r="S157" s="86"/>
      <c r="T157" s="87"/>
      <c r="U157" s="72"/>
      <c r="V157" s="72"/>
      <c r="W157" s="88"/>
    </row>
    <row r="158" s="57" customFormat="1" ht="15" customHeight="1" spans="1:23">
      <c r="A158" s="74">
        <v>155</v>
      </c>
      <c r="B158" s="71"/>
      <c r="C158" s="72"/>
      <c r="D158" s="72"/>
      <c r="E158" s="72"/>
      <c r="F158" s="75"/>
      <c r="G158" s="76"/>
      <c r="H158" s="73"/>
      <c r="I158" s="73"/>
      <c r="J158" s="74"/>
      <c r="K158" s="74"/>
      <c r="L158" s="14"/>
      <c r="M158" s="14"/>
      <c r="N158" s="14"/>
      <c r="O158" s="14"/>
      <c r="P158" s="72"/>
      <c r="Q158" s="72"/>
      <c r="R158" s="72"/>
      <c r="S158" s="86"/>
      <c r="T158" s="87"/>
      <c r="U158" s="72"/>
      <c r="V158" s="72"/>
      <c r="W158" s="88"/>
    </row>
    <row r="159" s="57" customFormat="1" ht="15" customHeight="1" spans="1:23">
      <c r="A159" s="74">
        <v>156</v>
      </c>
      <c r="B159" s="71"/>
      <c r="C159" s="72"/>
      <c r="D159" s="72"/>
      <c r="E159" s="72"/>
      <c r="F159" s="75"/>
      <c r="G159" s="76"/>
      <c r="H159" s="73"/>
      <c r="I159" s="73"/>
      <c r="J159" s="74"/>
      <c r="K159" s="74"/>
      <c r="L159" s="14"/>
      <c r="M159" s="14"/>
      <c r="N159" s="14"/>
      <c r="O159" s="14"/>
      <c r="P159" s="72"/>
      <c r="Q159" s="72"/>
      <c r="R159" s="72"/>
      <c r="S159" s="86"/>
      <c r="T159" s="87"/>
      <c r="U159" s="72"/>
      <c r="V159" s="72"/>
      <c r="W159" s="88"/>
    </row>
    <row r="160" s="57" customFormat="1" ht="15" customHeight="1" spans="1:23">
      <c r="A160" s="74">
        <v>157</v>
      </c>
      <c r="B160" s="71"/>
      <c r="C160" s="72"/>
      <c r="D160" s="72"/>
      <c r="E160" s="72"/>
      <c r="F160" s="75"/>
      <c r="G160" s="76"/>
      <c r="H160" s="73"/>
      <c r="I160" s="73"/>
      <c r="J160" s="74"/>
      <c r="K160" s="74"/>
      <c r="L160" s="14"/>
      <c r="M160" s="14"/>
      <c r="N160" s="14"/>
      <c r="O160" s="14"/>
      <c r="P160" s="72"/>
      <c r="Q160" s="72"/>
      <c r="R160" s="72"/>
      <c r="S160" s="86"/>
      <c r="T160" s="87"/>
      <c r="U160" s="72"/>
      <c r="V160" s="72"/>
      <c r="W160" s="88"/>
    </row>
    <row r="161" s="57" customFormat="1" ht="15" customHeight="1" spans="1:23">
      <c r="A161" s="74">
        <v>158</v>
      </c>
      <c r="B161" s="71"/>
      <c r="C161" s="72"/>
      <c r="D161" s="72"/>
      <c r="E161" s="72"/>
      <c r="F161" s="75"/>
      <c r="G161" s="76"/>
      <c r="H161" s="73"/>
      <c r="I161" s="73"/>
      <c r="J161" s="74"/>
      <c r="K161" s="74"/>
      <c r="L161" s="14"/>
      <c r="M161" s="14"/>
      <c r="N161" s="14"/>
      <c r="O161" s="14"/>
      <c r="P161" s="72"/>
      <c r="Q161" s="72"/>
      <c r="R161" s="72"/>
      <c r="S161" s="86"/>
      <c r="T161" s="87"/>
      <c r="U161" s="72"/>
      <c r="V161" s="72"/>
      <c r="W161" s="88"/>
    </row>
    <row r="162" s="57" customFormat="1" ht="15" customHeight="1" spans="1:23">
      <c r="A162" s="74">
        <v>159</v>
      </c>
      <c r="B162" s="71"/>
      <c r="C162" s="72"/>
      <c r="D162" s="72"/>
      <c r="E162" s="72"/>
      <c r="F162" s="75"/>
      <c r="G162" s="76"/>
      <c r="H162" s="73"/>
      <c r="I162" s="73"/>
      <c r="J162" s="74"/>
      <c r="K162" s="74"/>
      <c r="L162" s="14"/>
      <c r="M162" s="14"/>
      <c r="N162" s="14"/>
      <c r="O162" s="14"/>
      <c r="P162" s="72"/>
      <c r="Q162" s="72"/>
      <c r="R162" s="72"/>
      <c r="S162" s="86"/>
      <c r="T162" s="87"/>
      <c r="U162" s="72"/>
      <c r="V162" s="72"/>
      <c r="W162" s="88"/>
    </row>
    <row r="163" s="57" customFormat="1" ht="15" customHeight="1" spans="1:23">
      <c r="A163" s="74">
        <v>160</v>
      </c>
      <c r="B163" s="71"/>
      <c r="C163" s="72"/>
      <c r="D163" s="72"/>
      <c r="E163" s="72"/>
      <c r="F163" s="75"/>
      <c r="G163" s="76"/>
      <c r="H163" s="73"/>
      <c r="I163" s="73"/>
      <c r="J163" s="74"/>
      <c r="K163" s="74"/>
      <c r="L163" s="14"/>
      <c r="M163" s="14"/>
      <c r="N163" s="14"/>
      <c r="O163" s="14"/>
      <c r="P163" s="72"/>
      <c r="Q163" s="72"/>
      <c r="R163" s="72"/>
      <c r="S163" s="86"/>
      <c r="T163" s="87"/>
      <c r="U163" s="72"/>
      <c r="V163" s="72"/>
      <c r="W163" s="88"/>
    </row>
    <row r="164" s="57" customFormat="1" ht="15" customHeight="1" spans="1:23">
      <c r="A164" s="74">
        <v>161</v>
      </c>
      <c r="B164" s="71"/>
      <c r="C164" s="72"/>
      <c r="D164" s="72"/>
      <c r="E164" s="72"/>
      <c r="F164" s="75"/>
      <c r="G164" s="76"/>
      <c r="H164" s="73"/>
      <c r="I164" s="73"/>
      <c r="J164" s="74"/>
      <c r="K164" s="74"/>
      <c r="L164" s="14"/>
      <c r="M164" s="14"/>
      <c r="N164" s="14"/>
      <c r="O164" s="14"/>
      <c r="P164" s="72"/>
      <c r="Q164" s="72"/>
      <c r="R164" s="72"/>
      <c r="S164" s="86"/>
      <c r="T164" s="87"/>
      <c r="U164" s="72"/>
      <c r="V164" s="72"/>
      <c r="W164" s="88"/>
    </row>
    <row r="165" s="57" customFormat="1" ht="15" customHeight="1" spans="1:23">
      <c r="A165" s="74">
        <v>162</v>
      </c>
      <c r="B165" s="71"/>
      <c r="C165" s="72"/>
      <c r="D165" s="72"/>
      <c r="E165" s="72"/>
      <c r="F165" s="75"/>
      <c r="G165" s="76"/>
      <c r="H165" s="73"/>
      <c r="I165" s="73"/>
      <c r="J165" s="74"/>
      <c r="K165" s="74"/>
      <c r="L165" s="14"/>
      <c r="M165" s="14"/>
      <c r="N165" s="14"/>
      <c r="O165" s="14"/>
      <c r="P165" s="72"/>
      <c r="Q165" s="72"/>
      <c r="R165" s="72"/>
      <c r="S165" s="86"/>
      <c r="T165" s="87"/>
      <c r="U165" s="72"/>
      <c r="V165" s="72"/>
      <c r="W165" s="88"/>
    </row>
    <row r="166" s="57" customFormat="1" ht="15" customHeight="1" spans="1:23">
      <c r="A166" s="74">
        <v>163</v>
      </c>
      <c r="B166" s="71"/>
      <c r="C166" s="72"/>
      <c r="D166" s="72"/>
      <c r="E166" s="72"/>
      <c r="F166" s="75"/>
      <c r="G166" s="76"/>
      <c r="H166" s="73"/>
      <c r="I166" s="73"/>
      <c r="J166" s="74"/>
      <c r="K166" s="74"/>
      <c r="L166" s="14"/>
      <c r="M166" s="14"/>
      <c r="N166" s="14"/>
      <c r="O166" s="14"/>
      <c r="P166" s="72"/>
      <c r="Q166" s="72"/>
      <c r="R166" s="72"/>
      <c r="S166" s="86"/>
      <c r="T166" s="87"/>
      <c r="U166" s="72"/>
      <c r="V166" s="72"/>
      <c r="W166" s="88"/>
    </row>
    <row r="167" s="57" customFormat="1" ht="15" customHeight="1" spans="1:23">
      <c r="A167" s="74">
        <v>164</v>
      </c>
      <c r="B167" s="71"/>
      <c r="C167" s="72"/>
      <c r="D167" s="72"/>
      <c r="E167" s="72"/>
      <c r="F167" s="75"/>
      <c r="G167" s="76"/>
      <c r="H167" s="73"/>
      <c r="I167" s="73"/>
      <c r="J167" s="74"/>
      <c r="K167" s="74"/>
      <c r="L167" s="14"/>
      <c r="M167" s="14"/>
      <c r="N167" s="14"/>
      <c r="O167" s="14"/>
      <c r="P167" s="72"/>
      <c r="Q167" s="72"/>
      <c r="R167" s="72"/>
      <c r="S167" s="86"/>
      <c r="T167" s="87"/>
      <c r="U167" s="72"/>
      <c r="V167" s="72"/>
      <c r="W167" s="88"/>
    </row>
    <row r="168" s="57" customFormat="1" ht="15" customHeight="1" spans="1:23">
      <c r="A168" s="74">
        <v>165</v>
      </c>
      <c r="B168" s="71"/>
      <c r="C168" s="72"/>
      <c r="D168" s="72"/>
      <c r="E168" s="72"/>
      <c r="F168" s="75"/>
      <c r="G168" s="76"/>
      <c r="H168" s="73"/>
      <c r="I168" s="73"/>
      <c r="J168" s="74"/>
      <c r="K168" s="74"/>
      <c r="L168" s="14"/>
      <c r="M168" s="14"/>
      <c r="N168" s="14"/>
      <c r="O168" s="14"/>
      <c r="P168" s="72"/>
      <c r="Q168" s="72"/>
      <c r="R168" s="72"/>
      <c r="S168" s="86"/>
      <c r="T168" s="87"/>
      <c r="U168" s="72"/>
      <c r="V168" s="72"/>
      <c r="W168" s="88"/>
    </row>
    <row r="169" s="57" customFormat="1" ht="15" customHeight="1" spans="1:23">
      <c r="A169" s="74">
        <v>166</v>
      </c>
      <c r="B169" s="71"/>
      <c r="C169" s="72"/>
      <c r="D169" s="72"/>
      <c r="E169" s="72"/>
      <c r="F169" s="75"/>
      <c r="G169" s="76"/>
      <c r="H169" s="73"/>
      <c r="I169" s="73"/>
      <c r="J169" s="74"/>
      <c r="K169" s="74"/>
      <c r="L169" s="14"/>
      <c r="M169" s="14"/>
      <c r="N169" s="14"/>
      <c r="O169" s="14"/>
      <c r="P169" s="72"/>
      <c r="Q169" s="72"/>
      <c r="R169" s="72"/>
      <c r="S169" s="86"/>
      <c r="T169" s="87"/>
      <c r="U169" s="72"/>
      <c r="V169" s="72"/>
      <c r="W169" s="88"/>
    </row>
    <row r="170" s="57" customFormat="1" ht="15" customHeight="1" spans="1:23">
      <c r="A170" s="74">
        <v>167</v>
      </c>
      <c r="B170" s="71"/>
      <c r="C170" s="72"/>
      <c r="D170" s="72"/>
      <c r="E170" s="72"/>
      <c r="F170" s="75"/>
      <c r="G170" s="76"/>
      <c r="H170" s="73"/>
      <c r="I170" s="73"/>
      <c r="J170" s="74"/>
      <c r="K170" s="74"/>
      <c r="L170" s="14"/>
      <c r="M170" s="14"/>
      <c r="N170" s="14"/>
      <c r="O170" s="14"/>
      <c r="P170" s="72"/>
      <c r="Q170" s="72"/>
      <c r="R170" s="72"/>
      <c r="S170" s="86"/>
      <c r="T170" s="87"/>
      <c r="U170" s="72"/>
      <c r="V170" s="72"/>
      <c r="W170" s="88"/>
    </row>
    <row r="171" s="57" customFormat="1" ht="15" customHeight="1" spans="1:23">
      <c r="A171" s="74">
        <v>168</v>
      </c>
      <c r="B171" s="71"/>
      <c r="C171" s="72"/>
      <c r="D171" s="72"/>
      <c r="E171" s="72"/>
      <c r="F171" s="75"/>
      <c r="G171" s="76"/>
      <c r="H171" s="73"/>
      <c r="I171" s="73"/>
      <c r="J171" s="74"/>
      <c r="K171" s="74"/>
      <c r="L171" s="14"/>
      <c r="M171" s="14"/>
      <c r="N171" s="14"/>
      <c r="O171" s="14"/>
      <c r="P171" s="72"/>
      <c r="Q171" s="72"/>
      <c r="R171" s="72"/>
      <c r="S171" s="86"/>
      <c r="T171" s="87"/>
      <c r="U171" s="72"/>
      <c r="V171" s="72"/>
      <c r="W171" s="88"/>
    </row>
    <row r="172" s="57" customFormat="1" ht="15" customHeight="1" spans="1:23">
      <c r="A172" s="74">
        <v>169</v>
      </c>
      <c r="B172" s="71"/>
      <c r="C172" s="72"/>
      <c r="D172" s="72"/>
      <c r="E172" s="72"/>
      <c r="F172" s="75"/>
      <c r="G172" s="76"/>
      <c r="H172" s="73"/>
      <c r="I172" s="73"/>
      <c r="J172" s="74"/>
      <c r="K172" s="74"/>
      <c r="L172" s="14"/>
      <c r="M172" s="14"/>
      <c r="N172" s="14"/>
      <c r="O172" s="14"/>
      <c r="P172" s="72"/>
      <c r="Q172" s="72"/>
      <c r="R172" s="72"/>
      <c r="S172" s="86"/>
      <c r="T172" s="87"/>
      <c r="U172" s="72"/>
      <c r="V172" s="72"/>
      <c r="W172" s="88"/>
    </row>
    <row r="173" s="57" customFormat="1" ht="15" customHeight="1" spans="1:23">
      <c r="A173" s="74">
        <v>170</v>
      </c>
      <c r="B173" s="71"/>
      <c r="C173" s="72"/>
      <c r="D173" s="72"/>
      <c r="E173" s="72"/>
      <c r="F173" s="75"/>
      <c r="G173" s="76"/>
      <c r="H173" s="73"/>
      <c r="I173" s="73"/>
      <c r="J173" s="74"/>
      <c r="K173" s="74"/>
      <c r="L173" s="14"/>
      <c r="M173" s="14"/>
      <c r="N173" s="14"/>
      <c r="O173" s="14"/>
      <c r="P173" s="72"/>
      <c r="Q173" s="72"/>
      <c r="R173" s="72"/>
      <c r="S173" s="86"/>
      <c r="T173" s="87"/>
      <c r="U173" s="72"/>
      <c r="V173" s="72"/>
      <c r="W173" s="88"/>
    </row>
    <row r="174" s="57" customFormat="1" ht="15" customHeight="1" spans="1:23">
      <c r="A174" s="74">
        <v>171</v>
      </c>
      <c r="B174" s="71"/>
      <c r="C174" s="72"/>
      <c r="D174" s="72"/>
      <c r="E174" s="72"/>
      <c r="F174" s="75"/>
      <c r="G174" s="76"/>
      <c r="H174" s="73"/>
      <c r="I174" s="73"/>
      <c r="J174" s="74"/>
      <c r="K174" s="74"/>
      <c r="L174" s="14"/>
      <c r="M174" s="14"/>
      <c r="N174" s="14"/>
      <c r="O174" s="14"/>
      <c r="P174" s="72"/>
      <c r="Q174" s="72"/>
      <c r="R174" s="72"/>
      <c r="S174" s="86"/>
      <c r="T174" s="87"/>
      <c r="U174" s="72"/>
      <c r="V174" s="72"/>
      <c r="W174" s="88"/>
    </row>
    <row r="175" s="57" customFormat="1" ht="15" customHeight="1" spans="1:23">
      <c r="A175" s="74">
        <v>172</v>
      </c>
      <c r="B175" s="71"/>
      <c r="C175" s="72"/>
      <c r="D175" s="72"/>
      <c r="E175" s="72"/>
      <c r="F175" s="75"/>
      <c r="G175" s="76"/>
      <c r="H175" s="73"/>
      <c r="I175" s="73"/>
      <c r="J175" s="74"/>
      <c r="K175" s="74"/>
      <c r="L175" s="14"/>
      <c r="M175" s="14"/>
      <c r="N175" s="14"/>
      <c r="O175" s="14"/>
      <c r="P175" s="72"/>
      <c r="Q175" s="72"/>
      <c r="R175" s="72"/>
      <c r="S175" s="86"/>
      <c r="T175" s="87"/>
      <c r="U175" s="72"/>
      <c r="V175" s="72"/>
      <c r="W175" s="88"/>
    </row>
    <row r="176" s="57" customFormat="1" ht="15" customHeight="1" spans="1:23">
      <c r="A176" s="74">
        <v>173</v>
      </c>
      <c r="B176" s="71"/>
      <c r="C176" s="72"/>
      <c r="D176" s="72"/>
      <c r="E176" s="72"/>
      <c r="F176" s="75"/>
      <c r="G176" s="76"/>
      <c r="H176" s="73"/>
      <c r="I176" s="73"/>
      <c r="J176" s="74"/>
      <c r="K176" s="74"/>
      <c r="L176" s="14"/>
      <c r="M176" s="14"/>
      <c r="N176" s="14"/>
      <c r="O176" s="14"/>
      <c r="P176" s="72"/>
      <c r="Q176" s="72"/>
      <c r="R176" s="72"/>
      <c r="S176" s="86"/>
      <c r="T176" s="87"/>
      <c r="U176" s="72"/>
      <c r="V176" s="72"/>
      <c r="W176" s="88"/>
    </row>
    <row r="177" s="57" customFormat="1" ht="15" customHeight="1" spans="1:23">
      <c r="A177" s="74">
        <v>174</v>
      </c>
      <c r="B177" s="71"/>
      <c r="C177" s="72"/>
      <c r="D177" s="72"/>
      <c r="E177" s="72"/>
      <c r="F177" s="75"/>
      <c r="G177" s="76"/>
      <c r="H177" s="73"/>
      <c r="I177" s="73"/>
      <c r="J177" s="74"/>
      <c r="K177" s="74"/>
      <c r="L177" s="14"/>
      <c r="M177" s="14"/>
      <c r="N177" s="14"/>
      <c r="O177" s="14"/>
      <c r="P177" s="72"/>
      <c r="Q177" s="72"/>
      <c r="R177" s="72"/>
      <c r="S177" s="86"/>
      <c r="T177" s="87"/>
      <c r="U177" s="72"/>
      <c r="V177" s="72"/>
      <c r="W177" s="88"/>
    </row>
    <row r="178" s="57" customFormat="1" ht="15" customHeight="1" spans="1:23">
      <c r="A178" s="74">
        <v>175</v>
      </c>
      <c r="B178" s="71"/>
      <c r="C178" s="72"/>
      <c r="D178" s="72"/>
      <c r="E178" s="72"/>
      <c r="F178" s="75"/>
      <c r="G178" s="76"/>
      <c r="H178" s="73"/>
      <c r="I178" s="73"/>
      <c r="J178" s="74"/>
      <c r="K178" s="74"/>
      <c r="L178" s="14"/>
      <c r="M178" s="14"/>
      <c r="N178" s="14"/>
      <c r="O178" s="14"/>
      <c r="P178" s="72"/>
      <c r="Q178" s="72"/>
      <c r="R178" s="72"/>
      <c r="S178" s="86"/>
      <c r="T178" s="87"/>
      <c r="U178" s="72"/>
      <c r="V178" s="72"/>
      <c r="W178" s="88"/>
    </row>
    <row r="179" s="57" customFormat="1" ht="15" customHeight="1" spans="1:23">
      <c r="A179" s="74">
        <v>176</v>
      </c>
      <c r="B179" s="71"/>
      <c r="C179" s="72"/>
      <c r="D179" s="72"/>
      <c r="E179" s="72"/>
      <c r="F179" s="75"/>
      <c r="G179" s="76"/>
      <c r="H179" s="73"/>
      <c r="I179" s="73"/>
      <c r="J179" s="74"/>
      <c r="K179" s="74"/>
      <c r="L179" s="14"/>
      <c r="M179" s="14"/>
      <c r="N179" s="14"/>
      <c r="O179" s="14"/>
      <c r="P179" s="72"/>
      <c r="Q179" s="72"/>
      <c r="R179" s="72"/>
      <c r="S179" s="86"/>
      <c r="T179" s="87"/>
      <c r="U179" s="72"/>
      <c r="V179" s="72"/>
      <c r="W179" s="88"/>
    </row>
    <row r="180" s="57" customFormat="1" ht="15" customHeight="1" spans="1:23">
      <c r="A180" s="74">
        <v>177</v>
      </c>
      <c r="B180" s="71"/>
      <c r="C180" s="72"/>
      <c r="D180" s="72"/>
      <c r="E180" s="72"/>
      <c r="F180" s="75"/>
      <c r="G180" s="76"/>
      <c r="H180" s="73"/>
      <c r="I180" s="73"/>
      <c r="J180" s="74"/>
      <c r="K180" s="74"/>
      <c r="L180" s="14"/>
      <c r="M180" s="14"/>
      <c r="N180" s="14"/>
      <c r="O180" s="14"/>
      <c r="P180" s="72"/>
      <c r="Q180" s="72"/>
      <c r="R180" s="72"/>
      <c r="S180" s="86"/>
      <c r="T180" s="87"/>
      <c r="U180" s="72"/>
      <c r="V180" s="72"/>
      <c r="W180" s="88"/>
    </row>
    <row r="181" s="57" customFormat="1" ht="15" customHeight="1" spans="1:23">
      <c r="A181" s="74">
        <v>178</v>
      </c>
      <c r="B181" s="71"/>
      <c r="C181" s="72"/>
      <c r="D181" s="72"/>
      <c r="E181" s="72"/>
      <c r="F181" s="75"/>
      <c r="G181" s="76"/>
      <c r="H181" s="73"/>
      <c r="I181" s="73"/>
      <c r="J181" s="74"/>
      <c r="K181" s="74"/>
      <c r="L181" s="14"/>
      <c r="M181" s="14"/>
      <c r="N181" s="14"/>
      <c r="O181" s="14"/>
      <c r="P181" s="72"/>
      <c r="Q181" s="72"/>
      <c r="R181" s="72"/>
      <c r="S181" s="86"/>
      <c r="T181" s="87"/>
      <c r="U181" s="72"/>
      <c r="V181" s="72"/>
      <c r="W181" s="88"/>
    </row>
    <row r="182" s="57" customFormat="1" ht="15" customHeight="1" spans="1:23">
      <c r="A182" s="74">
        <v>179</v>
      </c>
      <c r="B182" s="71"/>
      <c r="C182" s="72"/>
      <c r="D182" s="72"/>
      <c r="E182" s="72"/>
      <c r="F182" s="75"/>
      <c r="G182" s="76"/>
      <c r="H182" s="73"/>
      <c r="I182" s="73"/>
      <c r="J182" s="74"/>
      <c r="K182" s="74"/>
      <c r="L182" s="14"/>
      <c r="M182" s="14"/>
      <c r="N182" s="14"/>
      <c r="O182" s="14"/>
      <c r="P182" s="72"/>
      <c r="Q182" s="72"/>
      <c r="R182" s="72"/>
      <c r="S182" s="86"/>
      <c r="T182" s="87"/>
      <c r="U182" s="72"/>
      <c r="V182" s="72"/>
      <c r="W182" s="88"/>
    </row>
    <row r="183" s="57" customFormat="1" ht="15" customHeight="1" spans="1:23">
      <c r="A183" s="74">
        <v>180</v>
      </c>
      <c r="B183" s="71"/>
      <c r="C183" s="72"/>
      <c r="D183" s="72"/>
      <c r="E183" s="72"/>
      <c r="F183" s="75"/>
      <c r="G183" s="76"/>
      <c r="H183" s="73"/>
      <c r="I183" s="73"/>
      <c r="J183" s="74"/>
      <c r="K183" s="74"/>
      <c r="L183" s="14"/>
      <c r="M183" s="14"/>
      <c r="N183" s="14"/>
      <c r="O183" s="14"/>
      <c r="P183" s="72"/>
      <c r="Q183" s="72"/>
      <c r="R183" s="72"/>
      <c r="S183" s="86"/>
      <c r="T183" s="87"/>
      <c r="U183" s="72"/>
      <c r="V183" s="72"/>
      <c r="W183" s="88"/>
    </row>
    <row r="184" s="57" customFormat="1" ht="15" customHeight="1" spans="1:23">
      <c r="A184" s="74">
        <v>181</v>
      </c>
      <c r="B184" s="71"/>
      <c r="C184" s="72"/>
      <c r="D184" s="72"/>
      <c r="E184" s="72"/>
      <c r="F184" s="75"/>
      <c r="G184" s="76"/>
      <c r="H184" s="73"/>
      <c r="I184" s="73"/>
      <c r="J184" s="74"/>
      <c r="K184" s="74"/>
      <c r="L184" s="14"/>
      <c r="M184" s="14"/>
      <c r="N184" s="14"/>
      <c r="O184" s="14"/>
      <c r="P184" s="72"/>
      <c r="Q184" s="72"/>
      <c r="R184" s="72"/>
      <c r="S184" s="86"/>
      <c r="T184" s="87"/>
      <c r="U184" s="72"/>
      <c r="V184" s="72"/>
      <c r="W184" s="88"/>
    </row>
    <row r="185" s="57" customFormat="1" ht="15" customHeight="1" spans="1:23">
      <c r="A185" s="74">
        <v>182</v>
      </c>
      <c r="B185" s="71"/>
      <c r="C185" s="72"/>
      <c r="D185" s="72"/>
      <c r="E185" s="72"/>
      <c r="F185" s="75"/>
      <c r="G185" s="76"/>
      <c r="H185" s="73"/>
      <c r="I185" s="73"/>
      <c r="J185" s="74"/>
      <c r="K185" s="74"/>
      <c r="L185" s="14"/>
      <c r="M185" s="14"/>
      <c r="N185" s="14"/>
      <c r="O185" s="14"/>
      <c r="P185" s="72"/>
      <c r="Q185" s="72"/>
      <c r="R185" s="72"/>
      <c r="S185" s="86"/>
      <c r="T185" s="87"/>
      <c r="U185" s="72"/>
      <c r="V185" s="72"/>
      <c r="W185" s="88"/>
    </row>
    <row r="186" s="57" customFormat="1" ht="15" customHeight="1" spans="1:23">
      <c r="A186" s="74">
        <v>183</v>
      </c>
      <c r="B186" s="71"/>
      <c r="C186" s="72"/>
      <c r="D186" s="72"/>
      <c r="E186" s="72"/>
      <c r="F186" s="75"/>
      <c r="G186" s="76"/>
      <c r="H186" s="73"/>
      <c r="I186" s="73"/>
      <c r="J186" s="74"/>
      <c r="K186" s="74"/>
      <c r="L186" s="14"/>
      <c r="M186" s="14"/>
      <c r="N186" s="14"/>
      <c r="O186" s="14"/>
      <c r="P186" s="72"/>
      <c r="Q186" s="72"/>
      <c r="R186" s="72"/>
      <c r="S186" s="86"/>
      <c r="T186" s="87"/>
      <c r="U186" s="72"/>
      <c r="V186" s="72"/>
      <c r="W186" s="88"/>
    </row>
    <row r="187" s="57" customFormat="1" ht="15" customHeight="1" spans="1:23">
      <c r="A187" s="74">
        <v>184</v>
      </c>
      <c r="B187" s="71"/>
      <c r="C187" s="72"/>
      <c r="D187" s="72"/>
      <c r="E187" s="72"/>
      <c r="F187" s="75"/>
      <c r="G187" s="76"/>
      <c r="H187" s="73"/>
      <c r="I187" s="73"/>
      <c r="J187" s="74"/>
      <c r="K187" s="74"/>
      <c r="L187" s="14"/>
      <c r="M187" s="14"/>
      <c r="N187" s="14"/>
      <c r="O187" s="14"/>
      <c r="P187" s="72"/>
      <c r="Q187" s="72"/>
      <c r="R187" s="72"/>
      <c r="S187" s="86"/>
      <c r="T187" s="87"/>
      <c r="U187" s="72"/>
      <c r="V187" s="72"/>
      <c r="W187" s="88"/>
    </row>
    <row r="188" s="57" customFormat="1" ht="15" customHeight="1" spans="1:23">
      <c r="A188" s="74">
        <v>185</v>
      </c>
      <c r="B188" s="71"/>
      <c r="C188" s="72"/>
      <c r="D188" s="72"/>
      <c r="E188" s="72"/>
      <c r="F188" s="75"/>
      <c r="G188" s="76"/>
      <c r="H188" s="73"/>
      <c r="I188" s="73"/>
      <c r="J188" s="74"/>
      <c r="K188" s="74"/>
      <c r="L188" s="14"/>
      <c r="M188" s="14"/>
      <c r="N188" s="14"/>
      <c r="O188" s="14"/>
      <c r="P188" s="72"/>
      <c r="Q188" s="72"/>
      <c r="R188" s="72"/>
      <c r="S188" s="86"/>
      <c r="T188" s="87"/>
      <c r="U188" s="72"/>
      <c r="V188" s="72"/>
      <c r="W188" s="88"/>
    </row>
    <row r="189" s="57" customFormat="1" ht="15" customHeight="1" spans="1:23">
      <c r="A189" s="74">
        <v>186</v>
      </c>
      <c r="B189" s="71"/>
      <c r="C189" s="72"/>
      <c r="D189" s="72"/>
      <c r="E189" s="72"/>
      <c r="F189" s="75"/>
      <c r="G189" s="76"/>
      <c r="H189" s="73"/>
      <c r="I189" s="73"/>
      <c r="J189" s="74"/>
      <c r="K189" s="74"/>
      <c r="L189" s="14"/>
      <c r="M189" s="14"/>
      <c r="N189" s="14"/>
      <c r="O189" s="14"/>
      <c r="P189" s="72"/>
      <c r="Q189" s="72"/>
      <c r="R189" s="72"/>
      <c r="S189" s="86"/>
      <c r="T189" s="87"/>
      <c r="U189" s="72"/>
      <c r="V189" s="72"/>
      <c r="W189" s="88"/>
    </row>
    <row r="190" s="57" customFormat="1" ht="15" customHeight="1" spans="1:23">
      <c r="A190" s="74">
        <v>187</v>
      </c>
      <c r="B190" s="71"/>
      <c r="C190" s="72"/>
      <c r="D190" s="72"/>
      <c r="E190" s="72"/>
      <c r="F190" s="75"/>
      <c r="G190" s="76"/>
      <c r="H190" s="73"/>
      <c r="I190" s="73"/>
      <c r="J190" s="74"/>
      <c r="K190" s="74"/>
      <c r="L190" s="14"/>
      <c r="M190" s="14"/>
      <c r="N190" s="14"/>
      <c r="O190" s="14"/>
      <c r="P190" s="72"/>
      <c r="Q190" s="72"/>
      <c r="R190" s="72"/>
      <c r="S190" s="86"/>
      <c r="T190" s="87"/>
      <c r="U190" s="72"/>
      <c r="V190" s="72"/>
      <c r="W190" s="88"/>
    </row>
    <row r="191" s="57" customFormat="1" ht="15" customHeight="1" spans="1:23">
      <c r="A191" s="74">
        <v>188</v>
      </c>
      <c r="B191" s="71"/>
      <c r="C191" s="72"/>
      <c r="D191" s="72"/>
      <c r="E191" s="72"/>
      <c r="F191" s="75"/>
      <c r="G191" s="76"/>
      <c r="H191" s="73"/>
      <c r="I191" s="73"/>
      <c r="J191" s="74"/>
      <c r="K191" s="74"/>
      <c r="L191" s="14"/>
      <c r="M191" s="14"/>
      <c r="N191" s="14"/>
      <c r="O191" s="14"/>
      <c r="P191" s="72"/>
      <c r="Q191" s="72"/>
      <c r="R191" s="72"/>
      <c r="S191" s="86"/>
      <c r="T191" s="87"/>
      <c r="U191" s="72"/>
      <c r="V191" s="72"/>
      <c r="W191" s="88"/>
    </row>
    <row r="192" s="57" customFormat="1" ht="15" customHeight="1" spans="1:23">
      <c r="A192" s="74">
        <v>189</v>
      </c>
      <c r="B192" s="71"/>
      <c r="C192" s="72"/>
      <c r="D192" s="72"/>
      <c r="E192" s="72"/>
      <c r="F192" s="75"/>
      <c r="G192" s="76"/>
      <c r="H192" s="73"/>
      <c r="I192" s="73"/>
      <c r="J192" s="74"/>
      <c r="K192" s="74"/>
      <c r="L192" s="14"/>
      <c r="M192" s="14"/>
      <c r="N192" s="14"/>
      <c r="O192" s="14"/>
      <c r="P192" s="72"/>
      <c r="Q192" s="72"/>
      <c r="R192" s="72"/>
      <c r="S192" s="86"/>
      <c r="T192" s="87"/>
      <c r="U192" s="72"/>
      <c r="V192" s="72"/>
      <c r="W192" s="88"/>
    </row>
    <row r="193" s="57" customFormat="1" ht="15" customHeight="1" spans="1:23">
      <c r="A193" s="74">
        <v>190</v>
      </c>
      <c r="B193" s="71"/>
      <c r="C193" s="72"/>
      <c r="D193" s="72"/>
      <c r="E193" s="72"/>
      <c r="F193" s="75"/>
      <c r="G193" s="76"/>
      <c r="H193" s="73"/>
      <c r="I193" s="73"/>
      <c r="J193" s="74"/>
      <c r="K193" s="74"/>
      <c r="L193" s="14"/>
      <c r="M193" s="14"/>
      <c r="N193" s="14"/>
      <c r="O193" s="14"/>
      <c r="P193" s="72"/>
      <c r="Q193" s="72"/>
      <c r="R193" s="72"/>
      <c r="S193" s="86"/>
      <c r="T193" s="87"/>
      <c r="U193" s="72"/>
      <c r="V193" s="72"/>
      <c r="W193" s="88"/>
    </row>
    <row r="194" s="57" customFormat="1" ht="15" customHeight="1" spans="1:23">
      <c r="A194" s="74">
        <v>191</v>
      </c>
      <c r="B194" s="71"/>
      <c r="C194" s="72"/>
      <c r="D194" s="72"/>
      <c r="E194" s="72"/>
      <c r="F194" s="75"/>
      <c r="G194" s="76"/>
      <c r="H194" s="73"/>
      <c r="I194" s="73"/>
      <c r="J194" s="74"/>
      <c r="K194" s="74"/>
      <c r="L194" s="14"/>
      <c r="M194" s="14"/>
      <c r="N194" s="14"/>
      <c r="O194" s="14"/>
      <c r="P194" s="72"/>
      <c r="Q194" s="72"/>
      <c r="R194" s="72"/>
      <c r="S194" s="86"/>
      <c r="T194" s="87"/>
      <c r="U194" s="72"/>
      <c r="V194" s="72"/>
      <c r="W194" s="88"/>
    </row>
    <row r="195" s="57" customFormat="1" ht="15" customHeight="1" spans="1:23">
      <c r="A195" s="74">
        <v>192</v>
      </c>
      <c r="B195" s="71"/>
      <c r="C195" s="72"/>
      <c r="D195" s="72"/>
      <c r="E195" s="72"/>
      <c r="F195" s="75"/>
      <c r="G195" s="76"/>
      <c r="H195" s="73"/>
      <c r="I195" s="73"/>
      <c r="J195" s="74"/>
      <c r="K195" s="74"/>
      <c r="L195" s="14"/>
      <c r="M195" s="14"/>
      <c r="N195" s="14"/>
      <c r="O195" s="14"/>
      <c r="P195" s="72"/>
      <c r="Q195" s="72"/>
      <c r="R195" s="72"/>
      <c r="S195" s="86"/>
      <c r="T195" s="87"/>
      <c r="U195" s="72"/>
      <c r="V195" s="72"/>
      <c r="W195" s="88"/>
    </row>
    <row r="196" s="57" customFormat="1" ht="15" customHeight="1" spans="1:23">
      <c r="A196" s="74">
        <v>193</v>
      </c>
      <c r="B196" s="71"/>
      <c r="C196" s="72"/>
      <c r="D196" s="72"/>
      <c r="E196" s="72"/>
      <c r="F196" s="75"/>
      <c r="G196" s="76"/>
      <c r="H196" s="73"/>
      <c r="I196" s="73"/>
      <c r="J196" s="74"/>
      <c r="K196" s="74"/>
      <c r="L196" s="14"/>
      <c r="M196" s="14"/>
      <c r="N196" s="14"/>
      <c r="O196" s="14"/>
      <c r="P196" s="72"/>
      <c r="Q196" s="72"/>
      <c r="R196" s="72"/>
      <c r="S196" s="86"/>
      <c r="T196" s="87"/>
      <c r="U196" s="72"/>
      <c r="V196" s="72"/>
      <c r="W196" s="88"/>
    </row>
    <row r="197" s="57" customFormat="1" ht="15" customHeight="1" spans="1:23">
      <c r="A197" s="74">
        <v>194</v>
      </c>
      <c r="B197" s="71"/>
      <c r="C197" s="72"/>
      <c r="D197" s="72"/>
      <c r="E197" s="72"/>
      <c r="F197" s="75"/>
      <c r="G197" s="76"/>
      <c r="H197" s="73"/>
      <c r="I197" s="73"/>
      <c r="J197" s="74"/>
      <c r="K197" s="74"/>
      <c r="L197" s="14"/>
      <c r="M197" s="14"/>
      <c r="N197" s="14"/>
      <c r="O197" s="14"/>
      <c r="P197" s="72"/>
      <c r="Q197" s="72"/>
      <c r="R197" s="72"/>
      <c r="S197" s="86"/>
      <c r="T197" s="87"/>
      <c r="U197" s="72"/>
      <c r="V197" s="72"/>
      <c r="W197" s="88"/>
    </row>
    <row r="198" s="57" customFormat="1" ht="15" customHeight="1" spans="1:23">
      <c r="A198" s="74">
        <v>195</v>
      </c>
      <c r="B198" s="71"/>
      <c r="C198" s="72"/>
      <c r="D198" s="72"/>
      <c r="E198" s="72"/>
      <c r="F198" s="75"/>
      <c r="G198" s="76"/>
      <c r="H198" s="73"/>
      <c r="I198" s="73"/>
      <c r="J198" s="74"/>
      <c r="K198" s="74"/>
      <c r="L198" s="14"/>
      <c r="M198" s="14"/>
      <c r="N198" s="14"/>
      <c r="O198" s="14"/>
      <c r="P198" s="72"/>
      <c r="Q198" s="72"/>
      <c r="R198" s="72"/>
      <c r="S198" s="86"/>
      <c r="T198" s="87"/>
      <c r="U198" s="72"/>
      <c r="V198" s="72"/>
      <c r="W198" s="88"/>
    </row>
    <row r="199" s="57" customFormat="1" ht="15" customHeight="1" spans="1:23">
      <c r="A199" s="74">
        <v>196</v>
      </c>
      <c r="B199" s="71"/>
      <c r="C199" s="72"/>
      <c r="D199" s="72"/>
      <c r="E199" s="72"/>
      <c r="F199" s="75"/>
      <c r="G199" s="76"/>
      <c r="H199" s="73"/>
      <c r="I199" s="73"/>
      <c r="J199" s="74"/>
      <c r="K199" s="74"/>
      <c r="L199" s="14"/>
      <c r="M199" s="14"/>
      <c r="N199" s="14"/>
      <c r="O199" s="14"/>
      <c r="P199" s="72"/>
      <c r="Q199" s="72"/>
      <c r="R199" s="72"/>
      <c r="S199" s="86"/>
      <c r="T199" s="87"/>
      <c r="U199" s="72"/>
      <c r="V199" s="72"/>
      <c r="W199" s="88"/>
    </row>
    <row r="200" s="57" customFormat="1" ht="15" customHeight="1" spans="1:23">
      <c r="A200" s="74">
        <v>197</v>
      </c>
      <c r="B200" s="71"/>
      <c r="C200" s="72"/>
      <c r="D200" s="72"/>
      <c r="E200" s="72"/>
      <c r="F200" s="75"/>
      <c r="G200" s="76"/>
      <c r="H200" s="73"/>
      <c r="I200" s="73"/>
      <c r="J200" s="74"/>
      <c r="K200" s="74"/>
      <c r="L200" s="14"/>
      <c r="M200" s="14"/>
      <c r="N200" s="14"/>
      <c r="O200" s="14"/>
      <c r="P200" s="72"/>
      <c r="Q200" s="72"/>
      <c r="R200" s="72"/>
      <c r="S200" s="86"/>
      <c r="T200" s="87"/>
      <c r="U200" s="72"/>
      <c r="V200" s="72"/>
      <c r="W200" s="88"/>
    </row>
    <row r="201" s="57" customFormat="1" ht="15" customHeight="1" spans="1:23">
      <c r="A201" s="74">
        <v>198</v>
      </c>
      <c r="B201" s="71"/>
      <c r="C201" s="72"/>
      <c r="D201" s="72"/>
      <c r="E201" s="72"/>
      <c r="F201" s="75"/>
      <c r="G201" s="76"/>
      <c r="H201" s="73"/>
      <c r="I201" s="73"/>
      <c r="J201" s="74"/>
      <c r="K201" s="74"/>
      <c r="L201" s="14"/>
      <c r="M201" s="14"/>
      <c r="N201" s="14"/>
      <c r="O201" s="14"/>
      <c r="P201" s="72"/>
      <c r="Q201" s="72"/>
      <c r="R201" s="72"/>
      <c r="S201" s="86"/>
      <c r="T201" s="87"/>
      <c r="U201" s="72"/>
      <c r="V201" s="72"/>
      <c r="W201" s="88"/>
    </row>
    <row r="202" s="57" customFormat="1" ht="15" customHeight="1" spans="1:23">
      <c r="A202" s="74">
        <v>199</v>
      </c>
      <c r="B202" s="71"/>
      <c r="C202" s="72"/>
      <c r="D202" s="72"/>
      <c r="E202" s="72"/>
      <c r="F202" s="75"/>
      <c r="G202" s="76"/>
      <c r="H202" s="73"/>
      <c r="I202" s="73"/>
      <c r="J202" s="74"/>
      <c r="K202" s="74"/>
      <c r="L202" s="14"/>
      <c r="M202" s="14"/>
      <c r="N202" s="14"/>
      <c r="O202" s="14"/>
      <c r="P202" s="72"/>
      <c r="Q202" s="72"/>
      <c r="R202" s="72"/>
      <c r="S202" s="86"/>
      <c r="T202" s="87"/>
      <c r="U202" s="72"/>
      <c r="V202" s="72"/>
      <c r="W202" s="88"/>
    </row>
    <row r="203" s="57" customFormat="1" ht="15" customHeight="1" spans="1:23">
      <c r="A203" s="74">
        <v>200</v>
      </c>
      <c r="B203" s="71"/>
      <c r="C203" s="72"/>
      <c r="D203" s="72"/>
      <c r="E203" s="72"/>
      <c r="F203" s="75"/>
      <c r="G203" s="76"/>
      <c r="H203" s="73"/>
      <c r="I203" s="73"/>
      <c r="J203" s="74"/>
      <c r="K203" s="74"/>
      <c r="L203" s="14"/>
      <c r="M203" s="14"/>
      <c r="N203" s="14"/>
      <c r="O203" s="14"/>
      <c r="P203" s="72"/>
      <c r="Q203" s="72"/>
      <c r="R203" s="72"/>
      <c r="S203" s="86"/>
      <c r="T203" s="87"/>
      <c r="U203" s="72"/>
      <c r="V203" s="72"/>
      <c r="W203" s="88"/>
    </row>
    <row r="204" s="57" customFormat="1" ht="15" customHeight="1" spans="1:23">
      <c r="A204" s="74">
        <v>201</v>
      </c>
      <c r="B204" s="71"/>
      <c r="C204" s="72"/>
      <c r="D204" s="72"/>
      <c r="E204" s="72"/>
      <c r="F204" s="75"/>
      <c r="G204" s="76"/>
      <c r="H204" s="73"/>
      <c r="I204" s="73"/>
      <c r="J204" s="74"/>
      <c r="K204" s="74"/>
      <c r="L204" s="14"/>
      <c r="M204" s="14"/>
      <c r="N204" s="14"/>
      <c r="O204" s="14"/>
      <c r="P204" s="72"/>
      <c r="Q204" s="72"/>
      <c r="R204" s="72"/>
      <c r="S204" s="86"/>
      <c r="T204" s="87"/>
      <c r="U204" s="72"/>
      <c r="V204" s="72"/>
      <c r="W204" s="88"/>
    </row>
    <row r="205" s="57" customFormat="1" ht="15" customHeight="1" spans="1:23">
      <c r="A205" s="74">
        <v>202</v>
      </c>
      <c r="B205" s="71"/>
      <c r="C205" s="72"/>
      <c r="D205" s="72"/>
      <c r="E205" s="72"/>
      <c r="F205" s="75"/>
      <c r="G205" s="76"/>
      <c r="H205" s="73"/>
      <c r="I205" s="73"/>
      <c r="J205" s="74"/>
      <c r="K205" s="74"/>
      <c r="L205" s="14"/>
      <c r="M205" s="14"/>
      <c r="N205" s="14"/>
      <c r="O205" s="14"/>
      <c r="P205" s="72"/>
      <c r="Q205" s="72"/>
      <c r="R205" s="72"/>
      <c r="S205" s="86"/>
      <c r="T205" s="87"/>
      <c r="U205" s="72"/>
      <c r="V205" s="72"/>
      <c r="W205" s="88"/>
    </row>
    <row r="206" s="57" customFormat="1" ht="15" customHeight="1" spans="1:23">
      <c r="A206" s="74">
        <v>203</v>
      </c>
      <c r="B206" s="71"/>
      <c r="C206" s="72"/>
      <c r="D206" s="72"/>
      <c r="E206" s="72"/>
      <c r="F206" s="75"/>
      <c r="G206" s="76"/>
      <c r="H206" s="73"/>
      <c r="I206" s="73"/>
      <c r="J206" s="74"/>
      <c r="K206" s="74"/>
      <c r="L206" s="14"/>
      <c r="M206" s="14"/>
      <c r="N206" s="14"/>
      <c r="O206" s="14"/>
      <c r="P206" s="72"/>
      <c r="Q206" s="72"/>
      <c r="R206" s="72"/>
      <c r="S206" s="86"/>
      <c r="T206" s="87"/>
      <c r="U206" s="72"/>
      <c r="V206" s="72"/>
      <c r="W206" s="88"/>
    </row>
    <row r="207" s="57" customFormat="1" ht="15" customHeight="1" spans="1:23">
      <c r="A207" s="74">
        <v>204</v>
      </c>
      <c r="B207" s="71"/>
      <c r="C207" s="72"/>
      <c r="D207" s="72"/>
      <c r="E207" s="72"/>
      <c r="F207" s="75"/>
      <c r="G207" s="76"/>
      <c r="H207" s="73"/>
      <c r="I207" s="73"/>
      <c r="J207" s="74"/>
      <c r="K207" s="74"/>
      <c r="L207" s="14"/>
      <c r="M207" s="14"/>
      <c r="N207" s="14"/>
      <c r="O207" s="14"/>
      <c r="P207" s="72"/>
      <c r="Q207" s="72"/>
      <c r="R207" s="72"/>
      <c r="S207" s="86"/>
      <c r="T207" s="87"/>
      <c r="U207" s="72"/>
      <c r="V207" s="72"/>
      <c r="W207" s="88"/>
    </row>
    <row r="208" s="57" customFormat="1" ht="15" customHeight="1" spans="1:23">
      <c r="A208" s="74">
        <v>205</v>
      </c>
      <c r="B208" s="71"/>
      <c r="C208" s="72"/>
      <c r="D208" s="72"/>
      <c r="E208" s="72"/>
      <c r="F208" s="75"/>
      <c r="G208" s="76"/>
      <c r="H208" s="73"/>
      <c r="I208" s="73"/>
      <c r="J208" s="74"/>
      <c r="K208" s="74"/>
      <c r="L208" s="14"/>
      <c r="M208" s="14"/>
      <c r="N208" s="14"/>
      <c r="O208" s="14"/>
      <c r="P208" s="72"/>
      <c r="Q208" s="72"/>
      <c r="R208" s="72"/>
      <c r="S208" s="86"/>
      <c r="T208" s="87"/>
      <c r="U208" s="72"/>
      <c r="V208" s="72"/>
      <c r="W208" s="88"/>
    </row>
    <row r="209" s="57" customFormat="1" ht="15" customHeight="1" spans="1:23">
      <c r="A209" s="74">
        <v>206</v>
      </c>
      <c r="B209" s="71"/>
      <c r="C209" s="72"/>
      <c r="D209" s="72"/>
      <c r="E209" s="72"/>
      <c r="F209" s="75"/>
      <c r="G209" s="76"/>
      <c r="H209" s="73"/>
      <c r="I209" s="73"/>
      <c r="J209" s="74"/>
      <c r="K209" s="74"/>
      <c r="L209" s="14"/>
      <c r="M209" s="14"/>
      <c r="N209" s="14"/>
      <c r="O209" s="14"/>
      <c r="P209" s="72"/>
      <c r="Q209" s="72"/>
      <c r="R209" s="72"/>
      <c r="S209" s="86"/>
      <c r="T209" s="87"/>
      <c r="U209" s="72"/>
      <c r="V209" s="72"/>
      <c r="W209" s="88"/>
    </row>
    <row r="210" s="57" customFormat="1" ht="15" customHeight="1" spans="1:23">
      <c r="A210" s="74">
        <v>207</v>
      </c>
      <c r="B210" s="71"/>
      <c r="C210" s="72"/>
      <c r="D210" s="72"/>
      <c r="E210" s="72"/>
      <c r="F210" s="75"/>
      <c r="G210" s="76"/>
      <c r="H210" s="73"/>
      <c r="I210" s="73"/>
      <c r="J210" s="74"/>
      <c r="K210" s="74"/>
      <c r="L210" s="14"/>
      <c r="M210" s="14"/>
      <c r="N210" s="14"/>
      <c r="O210" s="14"/>
      <c r="P210" s="72"/>
      <c r="Q210" s="72"/>
      <c r="R210" s="72"/>
      <c r="S210" s="86"/>
      <c r="T210" s="87"/>
      <c r="U210" s="72"/>
      <c r="V210" s="72"/>
      <c r="W210" s="88"/>
    </row>
    <row r="211" s="57" customFormat="1" ht="15" customHeight="1" spans="1:23">
      <c r="A211" s="74">
        <v>208</v>
      </c>
      <c r="B211" s="71"/>
      <c r="C211" s="72"/>
      <c r="D211" s="72"/>
      <c r="E211" s="72"/>
      <c r="F211" s="75"/>
      <c r="G211" s="76"/>
      <c r="H211" s="73"/>
      <c r="I211" s="73"/>
      <c r="J211" s="74"/>
      <c r="K211" s="74"/>
      <c r="L211" s="14"/>
      <c r="M211" s="14"/>
      <c r="N211" s="14"/>
      <c r="O211" s="14"/>
      <c r="P211" s="72"/>
      <c r="Q211" s="72"/>
      <c r="R211" s="72"/>
      <c r="S211" s="86"/>
      <c r="T211" s="87"/>
      <c r="U211" s="72"/>
      <c r="V211" s="72"/>
      <c r="W211" s="88"/>
    </row>
    <row r="212" s="57" customFormat="1" ht="15" customHeight="1" spans="1:23">
      <c r="A212" s="74">
        <v>209</v>
      </c>
      <c r="B212" s="71"/>
      <c r="C212" s="72"/>
      <c r="D212" s="72"/>
      <c r="E212" s="72"/>
      <c r="F212" s="75"/>
      <c r="G212" s="76"/>
      <c r="H212" s="73"/>
      <c r="I212" s="73"/>
      <c r="J212" s="74"/>
      <c r="K212" s="74"/>
      <c r="L212" s="14"/>
      <c r="M212" s="14"/>
      <c r="N212" s="14"/>
      <c r="O212" s="14"/>
      <c r="P212" s="72"/>
      <c r="Q212" s="72"/>
      <c r="R212" s="72"/>
      <c r="S212" s="86"/>
      <c r="T212" s="87"/>
      <c r="U212" s="72"/>
      <c r="V212" s="72"/>
      <c r="W212" s="88"/>
    </row>
    <row r="213" s="57" customFormat="1" ht="15" customHeight="1" spans="1:23">
      <c r="A213" s="74">
        <v>210</v>
      </c>
      <c r="B213" s="71"/>
      <c r="C213" s="72"/>
      <c r="D213" s="72"/>
      <c r="E213" s="72"/>
      <c r="F213" s="75"/>
      <c r="G213" s="76"/>
      <c r="H213" s="73"/>
      <c r="I213" s="73"/>
      <c r="J213" s="74"/>
      <c r="K213" s="74"/>
      <c r="L213" s="14"/>
      <c r="M213" s="14"/>
      <c r="N213" s="14"/>
      <c r="O213" s="14"/>
      <c r="P213" s="72"/>
      <c r="Q213" s="72"/>
      <c r="R213" s="72"/>
      <c r="S213" s="86"/>
      <c r="T213" s="87"/>
      <c r="U213" s="72"/>
      <c r="V213" s="72"/>
      <c r="W213" s="88"/>
    </row>
    <row r="214" s="57" customFormat="1" ht="15" customHeight="1" spans="1:23">
      <c r="A214" s="74">
        <v>211</v>
      </c>
      <c r="B214" s="71"/>
      <c r="C214" s="72"/>
      <c r="D214" s="72"/>
      <c r="E214" s="72"/>
      <c r="F214" s="75"/>
      <c r="G214" s="76"/>
      <c r="H214" s="73"/>
      <c r="I214" s="73"/>
      <c r="J214" s="74"/>
      <c r="K214" s="74"/>
      <c r="L214" s="14"/>
      <c r="M214" s="14"/>
      <c r="N214" s="14"/>
      <c r="O214" s="14"/>
      <c r="P214" s="72"/>
      <c r="Q214" s="72"/>
      <c r="R214" s="72"/>
      <c r="S214" s="86"/>
      <c r="T214" s="87"/>
      <c r="U214" s="72"/>
      <c r="V214" s="72"/>
      <c r="W214" s="88"/>
    </row>
    <row r="215" s="57" customFormat="1" ht="15" customHeight="1" spans="1:23">
      <c r="A215" s="74">
        <v>212</v>
      </c>
      <c r="B215" s="71"/>
      <c r="C215" s="72"/>
      <c r="D215" s="72"/>
      <c r="E215" s="72"/>
      <c r="F215" s="75"/>
      <c r="G215" s="76"/>
      <c r="H215" s="73"/>
      <c r="I215" s="73"/>
      <c r="J215" s="74"/>
      <c r="K215" s="74"/>
      <c r="L215" s="14"/>
      <c r="M215" s="14"/>
      <c r="N215" s="14"/>
      <c r="O215" s="14"/>
      <c r="P215" s="72"/>
      <c r="Q215" s="72"/>
      <c r="R215" s="72"/>
      <c r="S215" s="86"/>
      <c r="T215" s="87"/>
      <c r="U215" s="72"/>
      <c r="V215" s="72"/>
      <c r="W215" s="88"/>
    </row>
    <row r="216" s="57" customFormat="1" ht="15" customHeight="1" spans="1:23">
      <c r="A216" s="74">
        <v>213</v>
      </c>
      <c r="B216" s="71"/>
      <c r="C216" s="72"/>
      <c r="D216" s="72"/>
      <c r="E216" s="72"/>
      <c r="F216" s="75"/>
      <c r="G216" s="76"/>
      <c r="H216" s="73"/>
      <c r="I216" s="73"/>
      <c r="J216" s="74"/>
      <c r="K216" s="74"/>
      <c r="L216" s="14"/>
      <c r="M216" s="14"/>
      <c r="N216" s="14"/>
      <c r="O216" s="14"/>
      <c r="P216" s="72"/>
      <c r="Q216" s="72"/>
      <c r="R216" s="72"/>
      <c r="S216" s="86"/>
      <c r="T216" s="87"/>
      <c r="U216" s="72"/>
      <c r="V216" s="72"/>
      <c r="W216" s="88"/>
    </row>
    <row r="217" s="57" customFormat="1" ht="15" customHeight="1" spans="1:23">
      <c r="A217" s="74">
        <v>214</v>
      </c>
      <c r="B217" s="71"/>
      <c r="C217" s="72"/>
      <c r="D217" s="72"/>
      <c r="E217" s="72"/>
      <c r="F217" s="75"/>
      <c r="G217" s="76"/>
      <c r="H217" s="73"/>
      <c r="I217" s="73"/>
      <c r="J217" s="74"/>
      <c r="K217" s="74"/>
      <c r="L217" s="14"/>
      <c r="M217" s="14"/>
      <c r="N217" s="14"/>
      <c r="O217" s="14"/>
      <c r="P217" s="72"/>
      <c r="Q217" s="72"/>
      <c r="R217" s="72"/>
      <c r="S217" s="86"/>
      <c r="T217" s="87"/>
      <c r="U217" s="72"/>
      <c r="V217" s="72"/>
      <c r="W217" s="88"/>
    </row>
    <row r="218" s="57" customFormat="1" ht="15" customHeight="1" spans="1:23">
      <c r="A218" s="74">
        <v>215</v>
      </c>
      <c r="B218" s="71"/>
      <c r="C218" s="72"/>
      <c r="D218" s="72"/>
      <c r="E218" s="72"/>
      <c r="F218" s="75"/>
      <c r="G218" s="76"/>
      <c r="H218" s="73"/>
      <c r="I218" s="73"/>
      <c r="J218" s="74"/>
      <c r="K218" s="74"/>
      <c r="L218" s="14"/>
      <c r="M218" s="14"/>
      <c r="N218" s="14"/>
      <c r="O218" s="14"/>
      <c r="P218" s="72"/>
      <c r="Q218" s="72"/>
      <c r="R218" s="72"/>
      <c r="S218" s="86"/>
      <c r="T218" s="87"/>
      <c r="U218" s="72"/>
      <c r="V218" s="72"/>
      <c r="W218" s="88"/>
    </row>
    <row r="219" s="57" customFormat="1" ht="15" customHeight="1" spans="1:23">
      <c r="A219" s="74">
        <v>216</v>
      </c>
      <c r="B219" s="71"/>
      <c r="C219" s="72"/>
      <c r="D219" s="72"/>
      <c r="E219" s="72"/>
      <c r="F219" s="75"/>
      <c r="G219" s="76"/>
      <c r="H219" s="73"/>
      <c r="I219" s="73"/>
      <c r="J219" s="74"/>
      <c r="K219" s="74"/>
      <c r="L219" s="14"/>
      <c r="M219" s="14"/>
      <c r="N219" s="14"/>
      <c r="O219" s="14"/>
      <c r="P219" s="72"/>
      <c r="Q219" s="72"/>
      <c r="R219" s="72"/>
      <c r="S219" s="86"/>
      <c r="T219" s="87"/>
      <c r="U219" s="72"/>
      <c r="V219" s="72"/>
      <c r="W219" s="88"/>
    </row>
    <row r="220" s="57" customFormat="1" ht="15" customHeight="1" spans="1:23">
      <c r="A220" s="74">
        <v>217</v>
      </c>
      <c r="B220" s="71"/>
      <c r="C220" s="72"/>
      <c r="D220" s="72"/>
      <c r="E220" s="72"/>
      <c r="F220" s="75"/>
      <c r="G220" s="76"/>
      <c r="H220" s="73"/>
      <c r="I220" s="73"/>
      <c r="J220" s="74"/>
      <c r="K220" s="74"/>
      <c r="L220" s="14"/>
      <c r="M220" s="14"/>
      <c r="N220" s="14"/>
      <c r="O220" s="14"/>
      <c r="P220" s="72"/>
      <c r="Q220" s="72"/>
      <c r="R220" s="72"/>
      <c r="S220" s="86"/>
      <c r="T220" s="87"/>
      <c r="U220" s="72"/>
      <c r="V220" s="72"/>
      <c r="W220" s="88"/>
    </row>
    <row r="221" s="57" customFormat="1" ht="15" customHeight="1" spans="1:23">
      <c r="A221" s="74">
        <v>218</v>
      </c>
      <c r="B221" s="71"/>
      <c r="C221" s="72"/>
      <c r="D221" s="72"/>
      <c r="E221" s="72"/>
      <c r="F221" s="75"/>
      <c r="G221" s="76"/>
      <c r="H221" s="73"/>
      <c r="I221" s="73"/>
      <c r="J221" s="74"/>
      <c r="K221" s="74"/>
      <c r="L221" s="14"/>
      <c r="M221" s="14"/>
      <c r="N221" s="14"/>
      <c r="O221" s="14"/>
      <c r="P221" s="72"/>
      <c r="Q221" s="72"/>
      <c r="R221" s="72"/>
      <c r="S221" s="86"/>
      <c r="T221" s="87"/>
      <c r="U221" s="72"/>
      <c r="V221" s="72"/>
      <c r="W221" s="88"/>
    </row>
    <row r="222" s="57" customFormat="1" ht="15" customHeight="1" spans="1:23">
      <c r="A222" s="74">
        <v>219</v>
      </c>
      <c r="B222" s="71"/>
      <c r="C222" s="72"/>
      <c r="D222" s="72"/>
      <c r="E222" s="72"/>
      <c r="F222" s="75"/>
      <c r="G222" s="76"/>
      <c r="H222" s="73"/>
      <c r="I222" s="73"/>
      <c r="J222" s="74"/>
      <c r="K222" s="74"/>
      <c r="L222" s="14"/>
      <c r="M222" s="14"/>
      <c r="N222" s="14"/>
      <c r="O222" s="14"/>
      <c r="P222" s="72"/>
      <c r="Q222" s="72"/>
      <c r="R222" s="72"/>
      <c r="S222" s="86"/>
      <c r="T222" s="87"/>
      <c r="U222" s="72"/>
      <c r="V222" s="72"/>
      <c r="W222" s="88"/>
    </row>
    <row r="223" s="57" customFormat="1" ht="15" customHeight="1" spans="1:23">
      <c r="A223" s="74">
        <v>220</v>
      </c>
      <c r="B223" s="71"/>
      <c r="C223" s="72"/>
      <c r="D223" s="72"/>
      <c r="E223" s="72"/>
      <c r="F223" s="75"/>
      <c r="G223" s="76"/>
      <c r="H223" s="73"/>
      <c r="I223" s="73"/>
      <c r="J223" s="74"/>
      <c r="K223" s="74"/>
      <c r="L223" s="14"/>
      <c r="M223" s="14"/>
      <c r="N223" s="14"/>
      <c r="O223" s="14"/>
      <c r="P223" s="72"/>
      <c r="Q223" s="72"/>
      <c r="R223" s="72"/>
      <c r="S223" s="86"/>
      <c r="T223" s="87"/>
      <c r="U223" s="72"/>
      <c r="V223" s="72"/>
      <c r="W223" s="88"/>
    </row>
    <row r="224" s="57" customFormat="1" ht="15" customHeight="1" spans="1:23">
      <c r="A224" s="74">
        <v>221</v>
      </c>
      <c r="B224" s="71"/>
      <c r="C224" s="72"/>
      <c r="D224" s="72"/>
      <c r="E224" s="72"/>
      <c r="F224" s="75"/>
      <c r="G224" s="76"/>
      <c r="H224" s="73"/>
      <c r="I224" s="73"/>
      <c r="J224" s="74"/>
      <c r="K224" s="74"/>
      <c r="L224" s="14"/>
      <c r="M224" s="14"/>
      <c r="N224" s="14"/>
      <c r="O224" s="14"/>
      <c r="P224" s="72"/>
      <c r="Q224" s="72"/>
      <c r="R224" s="72"/>
      <c r="S224" s="86"/>
      <c r="T224" s="87"/>
      <c r="U224" s="72"/>
      <c r="V224" s="72"/>
      <c r="W224" s="88"/>
    </row>
    <row r="225" s="57" customFormat="1" ht="15" customHeight="1" spans="1:23">
      <c r="A225" s="74">
        <v>222</v>
      </c>
      <c r="B225" s="71"/>
      <c r="C225" s="72"/>
      <c r="D225" s="72"/>
      <c r="E225" s="72"/>
      <c r="F225" s="75"/>
      <c r="G225" s="76"/>
      <c r="H225" s="73"/>
      <c r="I225" s="73"/>
      <c r="J225" s="74"/>
      <c r="K225" s="74"/>
      <c r="L225" s="14"/>
      <c r="M225" s="14"/>
      <c r="N225" s="14"/>
      <c r="O225" s="14"/>
      <c r="P225" s="72"/>
      <c r="Q225" s="72"/>
      <c r="R225" s="72"/>
      <c r="S225" s="86"/>
      <c r="T225" s="87"/>
      <c r="U225" s="72"/>
      <c r="V225" s="72"/>
      <c r="W225" s="88"/>
    </row>
    <row r="226" s="57" customFormat="1" ht="15" customHeight="1" spans="1:23">
      <c r="A226" s="74">
        <v>223</v>
      </c>
      <c r="B226" s="71"/>
      <c r="C226" s="72"/>
      <c r="D226" s="72"/>
      <c r="E226" s="72"/>
      <c r="F226" s="75"/>
      <c r="G226" s="76"/>
      <c r="H226" s="73"/>
      <c r="I226" s="73"/>
      <c r="J226" s="74"/>
      <c r="K226" s="74"/>
      <c r="L226" s="14"/>
      <c r="M226" s="14"/>
      <c r="N226" s="14"/>
      <c r="O226" s="14"/>
      <c r="P226" s="72"/>
      <c r="Q226" s="72"/>
      <c r="R226" s="72"/>
      <c r="S226" s="86"/>
      <c r="T226" s="87"/>
      <c r="U226" s="72"/>
      <c r="V226" s="72"/>
      <c r="W226" s="88"/>
    </row>
    <row r="227" s="57" customFormat="1" ht="15" customHeight="1" spans="1:23">
      <c r="A227" s="74">
        <v>224</v>
      </c>
      <c r="B227" s="71"/>
      <c r="C227" s="72"/>
      <c r="D227" s="72"/>
      <c r="E227" s="72"/>
      <c r="F227" s="75"/>
      <c r="G227" s="76"/>
      <c r="H227" s="73"/>
      <c r="I227" s="73"/>
      <c r="J227" s="74"/>
      <c r="K227" s="74"/>
      <c r="L227" s="14"/>
      <c r="M227" s="14"/>
      <c r="N227" s="14"/>
      <c r="O227" s="14"/>
      <c r="P227" s="72"/>
      <c r="Q227" s="72"/>
      <c r="R227" s="72"/>
      <c r="S227" s="86"/>
      <c r="T227" s="87"/>
      <c r="U227" s="72"/>
      <c r="V227" s="72"/>
      <c r="W227" s="88"/>
    </row>
    <row r="228" s="57" customFormat="1" ht="15" customHeight="1" spans="1:23">
      <c r="A228" s="74">
        <v>225</v>
      </c>
      <c r="B228" s="71"/>
      <c r="C228" s="72"/>
      <c r="D228" s="72"/>
      <c r="E228" s="72"/>
      <c r="F228" s="75"/>
      <c r="G228" s="76"/>
      <c r="H228" s="73"/>
      <c r="I228" s="73"/>
      <c r="J228" s="74"/>
      <c r="K228" s="74"/>
      <c r="L228" s="14"/>
      <c r="M228" s="14"/>
      <c r="N228" s="14"/>
      <c r="O228" s="14"/>
      <c r="P228" s="72"/>
      <c r="Q228" s="72"/>
      <c r="R228" s="72"/>
      <c r="S228" s="86"/>
      <c r="T228" s="87"/>
      <c r="U228" s="72"/>
      <c r="V228" s="72"/>
      <c r="W228" s="88"/>
    </row>
    <row r="229" s="57" customFormat="1" ht="15" customHeight="1" spans="1:23">
      <c r="A229" s="74">
        <v>226</v>
      </c>
      <c r="B229" s="71"/>
      <c r="C229" s="72"/>
      <c r="D229" s="72"/>
      <c r="E229" s="72"/>
      <c r="F229" s="75"/>
      <c r="G229" s="76"/>
      <c r="H229" s="73"/>
      <c r="I229" s="73"/>
      <c r="J229" s="74"/>
      <c r="K229" s="74"/>
      <c r="L229" s="14"/>
      <c r="M229" s="14"/>
      <c r="N229" s="14"/>
      <c r="O229" s="14"/>
      <c r="P229" s="72"/>
      <c r="Q229" s="72"/>
      <c r="R229" s="72"/>
      <c r="S229" s="86"/>
      <c r="T229" s="87"/>
      <c r="U229" s="72"/>
      <c r="V229" s="72"/>
      <c r="W229" s="88"/>
    </row>
    <row r="230" s="57" customFormat="1" ht="15" customHeight="1" spans="1:23">
      <c r="A230" s="74">
        <v>227</v>
      </c>
      <c r="B230" s="71"/>
      <c r="C230" s="72"/>
      <c r="D230" s="72"/>
      <c r="E230" s="72"/>
      <c r="F230" s="75"/>
      <c r="G230" s="76"/>
      <c r="H230" s="73"/>
      <c r="I230" s="73"/>
      <c r="J230" s="74"/>
      <c r="K230" s="74"/>
      <c r="L230" s="14"/>
      <c r="M230" s="14"/>
      <c r="N230" s="14"/>
      <c r="O230" s="14"/>
      <c r="P230" s="72"/>
      <c r="Q230" s="72"/>
      <c r="R230" s="72"/>
      <c r="S230" s="86"/>
      <c r="T230" s="87"/>
      <c r="U230" s="72"/>
      <c r="V230" s="72"/>
      <c r="W230" s="88"/>
    </row>
    <row r="231" s="57" customFormat="1" ht="15" customHeight="1" spans="1:23">
      <c r="A231" s="74">
        <v>228</v>
      </c>
      <c r="B231" s="71"/>
      <c r="C231" s="72"/>
      <c r="D231" s="72"/>
      <c r="E231" s="72"/>
      <c r="F231" s="75"/>
      <c r="G231" s="76"/>
      <c r="H231" s="73"/>
      <c r="I231" s="73"/>
      <c r="J231" s="74"/>
      <c r="K231" s="74"/>
      <c r="L231" s="14"/>
      <c r="M231" s="14"/>
      <c r="N231" s="14"/>
      <c r="O231" s="14"/>
      <c r="P231" s="72"/>
      <c r="Q231" s="72"/>
      <c r="R231" s="72"/>
      <c r="S231" s="86"/>
      <c r="T231" s="87"/>
      <c r="U231" s="72"/>
      <c r="V231" s="72"/>
      <c r="W231" s="88"/>
    </row>
    <row r="232" s="57" customFormat="1" ht="15" customHeight="1" spans="1:23">
      <c r="A232" s="74">
        <v>229</v>
      </c>
      <c r="B232" s="71"/>
      <c r="C232" s="72"/>
      <c r="D232" s="72"/>
      <c r="E232" s="72"/>
      <c r="F232" s="75"/>
      <c r="G232" s="76"/>
      <c r="H232" s="73"/>
      <c r="I232" s="73"/>
      <c r="J232" s="74"/>
      <c r="K232" s="74"/>
      <c r="L232" s="14"/>
      <c r="M232" s="14"/>
      <c r="N232" s="14"/>
      <c r="O232" s="14"/>
      <c r="P232" s="72"/>
      <c r="Q232" s="72"/>
      <c r="R232" s="72"/>
      <c r="S232" s="86"/>
      <c r="T232" s="87"/>
      <c r="U232" s="72"/>
      <c r="V232" s="72"/>
      <c r="W232" s="88"/>
    </row>
    <row r="233" s="57" customFormat="1" ht="15" customHeight="1" spans="1:23">
      <c r="A233" s="74">
        <v>230</v>
      </c>
      <c r="B233" s="71"/>
      <c r="C233" s="72"/>
      <c r="D233" s="72"/>
      <c r="E233" s="72"/>
      <c r="F233" s="75"/>
      <c r="G233" s="76"/>
      <c r="H233" s="73"/>
      <c r="I233" s="73"/>
      <c r="J233" s="74"/>
      <c r="K233" s="74"/>
      <c r="L233" s="14"/>
      <c r="M233" s="14"/>
      <c r="N233" s="14"/>
      <c r="O233" s="14"/>
      <c r="P233" s="72"/>
      <c r="Q233" s="72"/>
      <c r="R233" s="72"/>
      <c r="S233" s="86"/>
      <c r="T233" s="87"/>
      <c r="U233" s="72"/>
      <c r="V233" s="72"/>
      <c r="W233" s="88"/>
    </row>
    <row r="234" s="57" customFormat="1" ht="15" customHeight="1" spans="1:23">
      <c r="A234" s="74">
        <v>231</v>
      </c>
      <c r="B234" s="71"/>
      <c r="C234" s="72"/>
      <c r="D234" s="72"/>
      <c r="E234" s="72"/>
      <c r="F234" s="75"/>
      <c r="G234" s="76"/>
      <c r="H234" s="73"/>
      <c r="I234" s="73"/>
      <c r="J234" s="74"/>
      <c r="K234" s="74"/>
      <c r="L234" s="14"/>
      <c r="M234" s="14"/>
      <c r="N234" s="14"/>
      <c r="O234" s="14"/>
      <c r="P234" s="72"/>
      <c r="Q234" s="72"/>
      <c r="R234" s="72"/>
      <c r="S234" s="86"/>
      <c r="T234" s="87"/>
      <c r="U234" s="72"/>
      <c r="V234" s="72"/>
      <c r="W234" s="88"/>
    </row>
    <row r="235" s="57" customFormat="1" ht="15" customHeight="1" spans="1:23">
      <c r="A235" s="74">
        <v>232</v>
      </c>
      <c r="B235" s="71"/>
      <c r="C235" s="72"/>
      <c r="D235" s="72"/>
      <c r="E235" s="72"/>
      <c r="F235" s="75"/>
      <c r="G235" s="76"/>
      <c r="H235" s="73"/>
      <c r="I235" s="73"/>
      <c r="J235" s="74"/>
      <c r="K235" s="74"/>
      <c r="L235" s="14"/>
      <c r="M235" s="14"/>
      <c r="N235" s="14"/>
      <c r="O235" s="14"/>
      <c r="P235" s="72"/>
      <c r="Q235" s="72"/>
      <c r="R235" s="72"/>
      <c r="S235" s="86"/>
      <c r="T235" s="87"/>
      <c r="U235" s="72"/>
      <c r="V235" s="72"/>
      <c r="W235" s="88"/>
    </row>
    <row r="236" s="57" customFormat="1" ht="15" customHeight="1" spans="1:23">
      <c r="A236" s="74">
        <v>233</v>
      </c>
      <c r="B236" s="71"/>
      <c r="C236" s="72"/>
      <c r="D236" s="72"/>
      <c r="E236" s="72"/>
      <c r="F236" s="75"/>
      <c r="G236" s="76"/>
      <c r="H236" s="73"/>
      <c r="I236" s="73"/>
      <c r="J236" s="74"/>
      <c r="K236" s="74"/>
      <c r="L236" s="14"/>
      <c r="M236" s="14"/>
      <c r="N236" s="14"/>
      <c r="O236" s="14"/>
      <c r="P236" s="72"/>
      <c r="Q236" s="72"/>
      <c r="R236" s="72"/>
      <c r="S236" s="86"/>
      <c r="T236" s="87"/>
      <c r="U236" s="72"/>
      <c r="V236" s="72"/>
      <c r="W236" s="88"/>
    </row>
    <row r="237" s="57" customFormat="1" ht="15" customHeight="1" spans="1:23">
      <c r="A237" s="74">
        <v>234</v>
      </c>
      <c r="B237" s="71"/>
      <c r="C237" s="72"/>
      <c r="D237" s="72"/>
      <c r="E237" s="72"/>
      <c r="F237" s="75"/>
      <c r="G237" s="76"/>
      <c r="H237" s="73"/>
      <c r="I237" s="73"/>
      <c r="J237" s="74"/>
      <c r="K237" s="74"/>
      <c r="L237" s="14"/>
      <c r="M237" s="14"/>
      <c r="N237" s="14"/>
      <c r="O237" s="14"/>
      <c r="P237" s="72"/>
      <c r="Q237" s="72"/>
      <c r="R237" s="72"/>
      <c r="S237" s="86"/>
      <c r="T237" s="87"/>
      <c r="U237" s="72"/>
      <c r="V237" s="72"/>
      <c r="W237" s="88"/>
    </row>
    <row r="238" s="57" customFormat="1" ht="15" customHeight="1" spans="1:23">
      <c r="A238" s="74">
        <v>235</v>
      </c>
      <c r="B238" s="71"/>
      <c r="C238" s="72"/>
      <c r="D238" s="72"/>
      <c r="E238" s="72"/>
      <c r="F238" s="75"/>
      <c r="G238" s="76"/>
      <c r="H238" s="73"/>
      <c r="I238" s="73"/>
      <c r="J238" s="74"/>
      <c r="K238" s="74"/>
      <c r="L238" s="14"/>
      <c r="M238" s="14"/>
      <c r="N238" s="14"/>
      <c r="O238" s="14"/>
      <c r="P238" s="72"/>
      <c r="Q238" s="72"/>
      <c r="R238" s="72"/>
      <c r="S238" s="86"/>
      <c r="T238" s="87"/>
      <c r="U238" s="72"/>
      <c r="V238" s="72"/>
      <c r="W238" s="88"/>
    </row>
    <row r="239" s="57" customFormat="1" ht="15" customHeight="1" spans="1:23">
      <c r="A239" s="74">
        <v>236</v>
      </c>
      <c r="B239" s="71"/>
      <c r="C239" s="72"/>
      <c r="D239" s="72"/>
      <c r="E239" s="72"/>
      <c r="F239" s="75"/>
      <c r="G239" s="76"/>
      <c r="H239" s="73"/>
      <c r="I239" s="73"/>
      <c r="J239" s="74"/>
      <c r="K239" s="74"/>
      <c r="L239" s="14"/>
      <c r="M239" s="14"/>
      <c r="N239" s="14"/>
      <c r="O239" s="14"/>
      <c r="P239" s="72"/>
      <c r="Q239" s="72"/>
      <c r="R239" s="72"/>
      <c r="S239" s="86"/>
      <c r="T239" s="87"/>
      <c r="U239" s="72"/>
      <c r="V239" s="72"/>
      <c r="W239" s="88"/>
    </row>
    <row r="240" s="57" customFormat="1" ht="15" customHeight="1" spans="1:23">
      <c r="A240" s="74">
        <v>237</v>
      </c>
      <c r="B240" s="71"/>
      <c r="C240" s="72"/>
      <c r="D240" s="72"/>
      <c r="E240" s="72"/>
      <c r="F240" s="75"/>
      <c r="G240" s="76"/>
      <c r="H240" s="73"/>
      <c r="I240" s="73"/>
      <c r="J240" s="74"/>
      <c r="K240" s="74"/>
      <c r="L240" s="14"/>
      <c r="M240" s="14"/>
      <c r="N240" s="14"/>
      <c r="O240" s="14"/>
      <c r="P240" s="72"/>
      <c r="Q240" s="72"/>
      <c r="R240" s="72"/>
      <c r="S240" s="86"/>
      <c r="T240" s="87"/>
      <c r="U240" s="72"/>
      <c r="V240" s="72"/>
      <c r="W240" s="88"/>
    </row>
    <row r="241" s="57" customFormat="1" ht="15" customHeight="1" spans="1:23">
      <c r="A241" s="74">
        <v>238</v>
      </c>
      <c r="B241" s="71"/>
      <c r="C241" s="72"/>
      <c r="D241" s="72"/>
      <c r="E241" s="72"/>
      <c r="F241" s="75"/>
      <c r="G241" s="76"/>
      <c r="H241" s="73"/>
      <c r="I241" s="73"/>
      <c r="J241" s="74"/>
      <c r="K241" s="74"/>
      <c r="L241" s="14"/>
      <c r="M241" s="14"/>
      <c r="N241" s="14"/>
      <c r="O241" s="14"/>
      <c r="P241" s="72"/>
      <c r="Q241" s="72"/>
      <c r="R241" s="72"/>
      <c r="S241" s="86"/>
      <c r="T241" s="87"/>
      <c r="U241" s="72"/>
      <c r="V241" s="72"/>
      <c r="W241" s="88"/>
    </row>
    <row r="242" s="57" customFormat="1" ht="15" customHeight="1" spans="1:23">
      <c r="A242" s="74">
        <v>239</v>
      </c>
      <c r="B242" s="71"/>
      <c r="C242" s="72"/>
      <c r="D242" s="72"/>
      <c r="E242" s="72"/>
      <c r="F242" s="75"/>
      <c r="G242" s="76"/>
      <c r="H242" s="73"/>
      <c r="I242" s="73"/>
      <c r="J242" s="74"/>
      <c r="K242" s="74"/>
      <c r="L242" s="14"/>
      <c r="M242" s="14"/>
      <c r="N242" s="14"/>
      <c r="O242" s="14"/>
      <c r="P242" s="72"/>
      <c r="Q242" s="72"/>
      <c r="R242" s="72"/>
      <c r="S242" s="86"/>
      <c r="T242" s="87"/>
      <c r="U242" s="72"/>
      <c r="V242" s="72"/>
      <c r="W242" s="88"/>
    </row>
    <row r="243" s="57" customFormat="1" ht="15" customHeight="1" spans="1:23">
      <c r="A243" s="74">
        <v>240</v>
      </c>
      <c r="B243" s="71"/>
      <c r="C243" s="72"/>
      <c r="D243" s="72"/>
      <c r="E243" s="72"/>
      <c r="F243" s="75"/>
      <c r="G243" s="76"/>
      <c r="H243" s="73"/>
      <c r="I243" s="73"/>
      <c r="J243" s="74"/>
      <c r="K243" s="74"/>
      <c r="L243" s="14"/>
      <c r="M243" s="14"/>
      <c r="N243" s="14"/>
      <c r="O243" s="14"/>
      <c r="P243" s="72"/>
      <c r="Q243" s="72"/>
      <c r="R243" s="72"/>
      <c r="S243" s="86"/>
      <c r="T243" s="87"/>
      <c r="U243" s="72"/>
      <c r="V243" s="72"/>
      <c r="W243" s="88"/>
    </row>
    <row r="244" s="57" customFormat="1" ht="15" customHeight="1" spans="1:23">
      <c r="A244" s="74">
        <v>241</v>
      </c>
      <c r="B244" s="71"/>
      <c r="C244" s="72"/>
      <c r="D244" s="72"/>
      <c r="E244" s="72"/>
      <c r="F244" s="75"/>
      <c r="G244" s="76"/>
      <c r="H244" s="73"/>
      <c r="I244" s="73"/>
      <c r="J244" s="74"/>
      <c r="K244" s="74"/>
      <c r="L244" s="14"/>
      <c r="M244" s="14"/>
      <c r="N244" s="14"/>
      <c r="O244" s="14"/>
      <c r="P244" s="72"/>
      <c r="Q244" s="72"/>
      <c r="R244" s="72"/>
      <c r="S244" s="86"/>
      <c r="T244" s="87"/>
      <c r="U244" s="72"/>
      <c r="V244" s="72"/>
      <c r="W244" s="88"/>
    </row>
    <row r="245" s="57" customFormat="1" ht="15" customHeight="1" spans="1:23">
      <c r="A245" s="74">
        <v>242</v>
      </c>
      <c r="B245" s="71"/>
      <c r="C245" s="72"/>
      <c r="D245" s="72"/>
      <c r="E245" s="72"/>
      <c r="F245" s="75"/>
      <c r="G245" s="76"/>
      <c r="H245" s="73"/>
      <c r="I245" s="73"/>
      <c r="J245" s="74"/>
      <c r="K245" s="74"/>
      <c r="L245" s="14"/>
      <c r="M245" s="14"/>
      <c r="N245" s="14"/>
      <c r="O245" s="14"/>
      <c r="P245" s="72"/>
      <c r="Q245" s="72"/>
      <c r="R245" s="72"/>
      <c r="S245" s="86"/>
      <c r="T245" s="87"/>
      <c r="U245" s="72"/>
      <c r="V245" s="72"/>
      <c r="W245" s="88"/>
    </row>
    <row r="246" s="57" customFormat="1" ht="15" customHeight="1" spans="1:23">
      <c r="A246" s="74">
        <v>243</v>
      </c>
      <c r="B246" s="71"/>
      <c r="C246" s="72"/>
      <c r="D246" s="72"/>
      <c r="E246" s="72"/>
      <c r="F246" s="75"/>
      <c r="G246" s="76"/>
      <c r="H246" s="73"/>
      <c r="I246" s="73"/>
      <c r="J246" s="74"/>
      <c r="K246" s="74"/>
      <c r="L246" s="14"/>
      <c r="M246" s="14"/>
      <c r="N246" s="14"/>
      <c r="O246" s="14"/>
      <c r="P246" s="72"/>
      <c r="Q246" s="72"/>
      <c r="R246" s="72"/>
      <c r="S246" s="86"/>
      <c r="T246" s="87"/>
      <c r="U246" s="72"/>
      <c r="V246" s="72"/>
      <c r="W246" s="88"/>
    </row>
    <row r="247" s="57" customFormat="1" ht="15" customHeight="1" spans="1:23">
      <c r="A247" s="74">
        <v>244</v>
      </c>
      <c r="B247" s="71"/>
      <c r="C247" s="72"/>
      <c r="D247" s="72"/>
      <c r="E247" s="72"/>
      <c r="F247" s="75"/>
      <c r="G247" s="76"/>
      <c r="H247" s="73"/>
      <c r="I247" s="73"/>
      <c r="J247" s="74"/>
      <c r="K247" s="74"/>
      <c r="L247" s="14"/>
      <c r="M247" s="14"/>
      <c r="N247" s="14"/>
      <c r="O247" s="14"/>
      <c r="P247" s="72"/>
      <c r="Q247" s="72"/>
      <c r="R247" s="72"/>
      <c r="S247" s="86"/>
      <c r="T247" s="87"/>
      <c r="U247" s="72"/>
      <c r="V247" s="72"/>
      <c r="W247" s="88"/>
    </row>
    <row r="248" s="57" customFormat="1" ht="15" customHeight="1" spans="1:23">
      <c r="A248" s="74">
        <v>245</v>
      </c>
      <c r="B248" s="71"/>
      <c r="C248" s="72"/>
      <c r="D248" s="72"/>
      <c r="E248" s="72"/>
      <c r="F248" s="75"/>
      <c r="G248" s="76"/>
      <c r="H248" s="73"/>
      <c r="I248" s="73"/>
      <c r="J248" s="74"/>
      <c r="K248" s="74"/>
      <c r="L248" s="14"/>
      <c r="M248" s="14"/>
      <c r="N248" s="14"/>
      <c r="O248" s="14"/>
      <c r="P248" s="72"/>
      <c r="Q248" s="72"/>
      <c r="R248" s="72"/>
      <c r="S248" s="86"/>
      <c r="T248" s="87"/>
      <c r="U248" s="72"/>
      <c r="V248" s="72"/>
      <c r="W248" s="88"/>
    </row>
    <row r="249" s="57" customFormat="1" ht="15" customHeight="1" spans="1:23">
      <c r="A249" s="74">
        <v>246</v>
      </c>
      <c r="B249" s="71"/>
      <c r="C249" s="72"/>
      <c r="D249" s="72"/>
      <c r="E249" s="72"/>
      <c r="F249" s="75"/>
      <c r="G249" s="76"/>
      <c r="H249" s="73"/>
      <c r="I249" s="73"/>
      <c r="J249" s="74"/>
      <c r="K249" s="74"/>
      <c r="L249" s="14"/>
      <c r="M249" s="14"/>
      <c r="N249" s="14"/>
      <c r="O249" s="14"/>
      <c r="P249" s="72"/>
      <c r="Q249" s="72"/>
      <c r="R249" s="72"/>
      <c r="S249" s="86"/>
      <c r="T249" s="87"/>
      <c r="U249" s="72"/>
      <c r="V249" s="72"/>
      <c r="W249" s="88"/>
    </row>
    <row r="250" s="57" customFormat="1" ht="15" customHeight="1" spans="1:23">
      <c r="A250" s="74">
        <v>247</v>
      </c>
      <c r="B250" s="71"/>
      <c r="C250" s="72"/>
      <c r="D250" s="72"/>
      <c r="E250" s="72"/>
      <c r="F250" s="75"/>
      <c r="G250" s="76"/>
      <c r="H250" s="73"/>
      <c r="I250" s="73"/>
      <c r="J250" s="74"/>
      <c r="K250" s="74"/>
      <c r="L250" s="14"/>
      <c r="M250" s="14"/>
      <c r="N250" s="14"/>
      <c r="O250" s="14"/>
      <c r="P250" s="72"/>
      <c r="Q250" s="72"/>
      <c r="R250" s="72"/>
      <c r="S250" s="86"/>
      <c r="T250" s="87"/>
      <c r="U250" s="72"/>
      <c r="V250" s="72"/>
      <c r="W250" s="88"/>
    </row>
    <row r="251" s="57" customFormat="1" ht="15" customHeight="1" spans="1:23">
      <c r="A251" s="74">
        <v>248</v>
      </c>
      <c r="B251" s="71"/>
      <c r="C251" s="72"/>
      <c r="D251" s="72"/>
      <c r="E251" s="72"/>
      <c r="F251" s="75"/>
      <c r="G251" s="76"/>
      <c r="H251" s="73"/>
      <c r="I251" s="73"/>
      <c r="J251" s="74"/>
      <c r="K251" s="74"/>
      <c r="L251" s="14"/>
      <c r="M251" s="14"/>
      <c r="N251" s="14"/>
      <c r="O251" s="14"/>
      <c r="P251" s="72"/>
      <c r="Q251" s="72"/>
      <c r="R251" s="72"/>
      <c r="S251" s="86"/>
      <c r="T251" s="87"/>
      <c r="U251" s="72"/>
      <c r="V251" s="72"/>
      <c r="W251" s="88"/>
    </row>
    <row r="252" s="57" customFormat="1" ht="15" customHeight="1" spans="1:23">
      <c r="A252" s="74">
        <v>249</v>
      </c>
      <c r="B252" s="71"/>
      <c r="C252" s="72"/>
      <c r="D252" s="72"/>
      <c r="E252" s="72"/>
      <c r="F252" s="75"/>
      <c r="G252" s="76"/>
      <c r="H252" s="73"/>
      <c r="I252" s="73"/>
      <c r="J252" s="74"/>
      <c r="K252" s="74"/>
      <c r="L252" s="14"/>
      <c r="M252" s="14"/>
      <c r="N252" s="14"/>
      <c r="O252" s="14"/>
      <c r="P252" s="72"/>
      <c r="Q252" s="72"/>
      <c r="R252" s="72"/>
      <c r="S252" s="86"/>
      <c r="T252" s="87"/>
      <c r="U252" s="72"/>
      <c r="V252" s="72"/>
      <c r="W252" s="88"/>
    </row>
    <row r="253" s="57" customFormat="1" ht="15" customHeight="1" spans="1:23">
      <c r="A253" s="74">
        <v>250</v>
      </c>
      <c r="B253" s="71"/>
      <c r="C253" s="72"/>
      <c r="D253" s="72"/>
      <c r="E253" s="72"/>
      <c r="F253" s="75"/>
      <c r="G253" s="76"/>
      <c r="H253" s="73"/>
      <c r="I253" s="73"/>
      <c r="J253" s="74"/>
      <c r="K253" s="74"/>
      <c r="L253" s="14"/>
      <c r="M253" s="14"/>
      <c r="N253" s="14"/>
      <c r="O253" s="14"/>
      <c r="P253" s="72"/>
      <c r="Q253" s="72"/>
      <c r="R253" s="72"/>
      <c r="S253" s="86"/>
      <c r="T253" s="87"/>
      <c r="U253" s="72"/>
      <c r="V253" s="72"/>
      <c r="W253" s="88"/>
    </row>
    <row r="254" s="57" customFormat="1" ht="15" customHeight="1" spans="1:23">
      <c r="A254" s="74">
        <v>251</v>
      </c>
      <c r="B254" s="71"/>
      <c r="C254" s="72"/>
      <c r="D254" s="72"/>
      <c r="E254" s="72"/>
      <c r="F254" s="75"/>
      <c r="G254" s="76"/>
      <c r="H254" s="73"/>
      <c r="I254" s="73"/>
      <c r="J254" s="74"/>
      <c r="K254" s="74"/>
      <c r="L254" s="14"/>
      <c r="M254" s="14"/>
      <c r="N254" s="14"/>
      <c r="O254" s="14"/>
      <c r="P254" s="72"/>
      <c r="Q254" s="72"/>
      <c r="R254" s="72"/>
      <c r="S254" s="86"/>
      <c r="T254" s="87"/>
      <c r="U254" s="72"/>
      <c r="V254" s="72"/>
      <c r="W254" s="88"/>
    </row>
    <row r="255" s="57" customFormat="1" ht="15" customHeight="1" spans="1:23">
      <c r="A255" s="74">
        <v>252</v>
      </c>
      <c r="B255" s="71"/>
      <c r="C255" s="72"/>
      <c r="D255" s="72"/>
      <c r="E255" s="72"/>
      <c r="F255" s="75"/>
      <c r="G255" s="76"/>
      <c r="H255" s="73"/>
      <c r="I255" s="73"/>
      <c r="J255" s="74"/>
      <c r="K255" s="74"/>
      <c r="L255" s="14"/>
      <c r="M255" s="14"/>
      <c r="N255" s="14"/>
      <c r="O255" s="14"/>
      <c r="P255" s="72"/>
      <c r="Q255" s="72"/>
      <c r="R255" s="72"/>
      <c r="S255" s="86"/>
      <c r="T255" s="87"/>
      <c r="U255" s="72"/>
      <c r="V255" s="72"/>
      <c r="W255" s="88"/>
    </row>
    <row r="256" s="57" customFormat="1" ht="15" customHeight="1" spans="1:23">
      <c r="A256" s="74">
        <v>253</v>
      </c>
      <c r="B256" s="71"/>
      <c r="C256" s="72"/>
      <c r="D256" s="72"/>
      <c r="E256" s="72"/>
      <c r="F256" s="75"/>
      <c r="G256" s="76"/>
      <c r="H256" s="73"/>
      <c r="I256" s="73"/>
      <c r="J256" s="74"/>
      <c r="K256" s="74"/>
      <c r="L256" s="14"/>
      <c r="M256" s="14"/>
      <c r="N256" s="14"/>
      <c r="O256" s="14"/>
      <c r="P256" s="72"/>
      <c r="Q256" s="72"/>
      <c r="R256" s="72"/>
      <c r="S256" s="86"/>
      <c r="T256" s="87"/>
      <c r="U256" s="72"/>
      <c r="V256" s="72"/>
      <c r="W256" s="88"/>
    </row>
    <row r="257" s="57" customFormat="1" ht="15" customHeight="1" spans="1:23">
      <c r="A257" s="74">
        <v>254</v>
      </c>
      <c r="B257" s="71"/>
      <c r="C257" s="72"/>
      <c r="D257" s="72"/>
      <c r="E257" s="72"/>
      <c r="F257" s="75"/>
      <c r="G257" s="76"/>
      <c r="H257" s="73"/>
      <c r="I257" s="73"/>
      <c r="J257" s="74"/>
      <c r="K257" s="74"/>
      <c r="L257" s="14"/>
      <c r="M257" s="14"/>
      <c r="N257" s="14"/>
      <c r="O257" s="14"/>
      <c r="P257" s="72"/>
      <c r="Q257" s="72"/>
      <c r="R257" s="72"/>
      <c r="S257" s="86"/>
      <c r="T257" s="87"/>
      <c r="U257" s="72"/>
      <c r="V257" s="72"/>
      <c r="W257" s="88"/>
    </row>
    <row r="258" s="57" customFormat="1" ht="15" customHeight="1" spans="1:23">
      <c r="A258" s="74">
        <v>255</v>
      </c>
      <c r="B258" s="71"/>
      <c r="C258" s="72"/>
      <c r="D258" s="72"/>
      <c r="E258" s="72"/>
      <c r="F258" s="75"/>
      <c r="G258" s="76"/>
      <c r="H258" s="73"/>
      <c r="I258" s="73"/>
      <c r="J258" s="74"/>
      <c r="K258" s="74"/>
      <c r="L258" s="14"/>
      <c r="M258" s="14"/>
      <c r="N258" s="14"/>
      <c r="O258" s="14"/>
      <c r="P258" s="72"/>
      <c r="Q258" s="72"/>
      <c r="R258" s="72"/>
      <c r="S258" s="86"/>
      <c r="T258" s="87"/>
      <c r="U258" s="72"/>
      <c r="V258" s="72"/>
      <c r="W258" s="88"/>
    </row>
    <row r="259" s="57" customFormat="1" ht="15" customHeight="1" spans="1:23">
      <c r="A259" s="74">
        <v>256</v>
      </c>
      <c r="B259" s="71"/>
      <c r="C259" s="72"/>
      <c r="D259" s="72"/>
      <c r="E259" s="72"/>
      <c r="F259" s="75"/>
      <c r="G259" s="76"/>
      <c r="H259" s="73"/>
      <c r="I259" s="73"/>
      <c r="J259" s="74"/>
      <c r="K259" s="74"/>
      <c r="L259" s="14"/>
      <c r="M259" s="14"/>
      <c r="N259" s="14"/>
      <c r="O259" s="14"/>
      <c r="P259" s="72"/>
      <c r="Q259" s="72"/>
      <c r="R259" s="72"/>
      <c r="S259" s="86"/>
      <c r="T259" s="87"/>
      <c r="U259" s="72"/>
      <c r="V259" s="72"/>
      <c r="W259" s="88"/>
    </row>
    <row r="260" s="57" customFormat="1" ht="15" customHeight="1" spans="1:23">
      <c r="A260" s="74">
        <v>257</v>
      </c>
      <c r="B260" s="71"/>
      <c r="C260" s="72"/>
      <c r="D260" s="72"/>
      <c r="E260" s="72"/>
      <c r="F260" s="75"/>
      <c r="G260" s="76"/>
      <c r="H260" s="73"/>
      <c r="I260" s="73"/>
      <c r="J260" s="74"/>
      <c r="K260" s="74"/>
      <c r="L260" s="14"/>
      <c r="M260" s="14"/>
      <c r="N260" s="14"/>
      <c r="O260" s="14"/>
      <c r="P260" s="72"/>
      <c r="Q260" s="72"/>
      <c r="R260" s="72"/>
      <c r="S260" s="86"/>
      <c r="T260" s="87"/>
      <c r="U260" s="72"/>
      <c r="V260" s="72"/>
      <c r="W260" s="88"/>
    </row>
    <row r="261" s="57" customFormat="1" ht="15" customHeight="1" spans="1:23">
      <c r="A261" s="74">
        <v>258</v>
      </c>
      <c r="B261" s="71"/>
      <c r="C261" s="72"/>
      <c r="D261" s="72"/>
      <c r="E261" s="72"/>
      <c r="F261" s="75"/>
      <c r="G261" s="76"/>
      <c r="H261" s="73"/>
      <c r="I261" s="73"/>
      <c r="J261" s="74"/>
      <c r="K261" s="74"/>
      <c r="L261" s="14"/>
      <c r="M261" s="14"/>
      <c r="N261" s="14"/>
      <c r="O261" s="14"/>
      <c r="P261" s="72"/>
      <c r="Q261" s="72"/>
      <c r="R261" s="72"/>
      <c r="S261" s="86"/>
      <c r="T261" s="87"/>
      <c r="U261" s="72"/>
      <c r="V261" s="72"/>
      <c r="W261" s="88"/>
    </row>
    <row r="262" s="57" customFormat="1" ht="15" customHeight="1" spans="1:23">
      <c r="A262" s="74">
        <v>259</v>
      </c>
      <c r="B262" s="71"/>
      <c r="C262" s="72"/>
      <c r="D262" s="72"/>
      <c r="E262" s="72"/>
      <c r="F262" s="75"/>
      <c r="G262" s="76"/>
      <c r="H262" s="73"/>
      <c r="I262" s="73"/>
      <c r="J262" s="74"/>
      <c r="K262" s="74"/>
      <c r="L262" s="14"/>
      <c r="M262" s="14"/>
      <c r="N262" s="14"/>
      <c r="O262" s="14"/>
      <c r="P262" s="72"/>
      <c r="Q262" s="72"/>
      <c r="R262" s="72"/>
      <c r="S262" s="86"/>
      <c r="T262" s="87"/>
      <c r="U262" s="72"/>
      <c r="V262" s="72"/>
      <c r="W262" s="88"/>
    </row>
    <row r="263" s="57" customFormat="1" ht="15" customHeight="1" spans="1:23">
      <c r="A263" s="74">
        <v>260</v>
      </c>
      <c r="B263" s="71"/>
      <c r="C263" s="72"/>
      <c r="D263" s="72"/>
      <c r="E263" s="72"/>
      <c r="F263" s="75"/>
      <c r="G263" s="76"/>
      <c r="H263" s="73"/>
      <c r="I263" s="73"/>
      <c r="J263" s="74"/>
      <c r="K263" s="74"/>
      <c r="L263" s="14"/>
      <c r="M263" s="14"/>
      <c r="N263" s="14"/>
      <c r="O263" s="14"/>
      <c r="P263" s="72"/>
      <c r="Q263" s="72"/>
      <c r="R263" s="72"/>
      <c r="S263" s="86"/>
      <c r="T263" s="87"/>
      <c r="U263" s="72"/>
      <c r="V263" s="72"/>
      <c r="W263" s="88"/>
    </row>
    <row r="264" s="57" customFormat="1" ht="15" customHeight="1" spans="1:23">
      <c r="A264" s="74">
        <v>261</v>
      </c>
      <c r="B264" s="71"/>
      <c r="C264" s="72"/>
      <c r="D264" s="72"/>
      <c r="E264" s="72"/>
      <c r="F264" s="75"/>
      <c r="G264" s="76"/>
      <c r="H264" s="73"/>
      <c r="I264" s="73"/>
      <c r="J264" s="74"/>
      <c r="K264" s="74"/>
      <c r="L264" s="14"/>
      <c r="M264" s="14"/>
      <c r="N264" s="14"/>
      <c r="O264" s="14"/>
      <c r="P264" s="72"/>
      <c r="Q264" s="72"/>
      <c r="R264" s="72"/>
      <c r="S264" s="86"/>
      <c r="T264" s="87"/>
      <c r="U264" s="72"/>
      <c r="V264" s="72"/>
      <c r="W264" s="88"/>
    </row>
    <row r="265" s="57" customFormat="1" ht="15" customHeight="1" spans="1:23">
      <c r="A265" s="74">
        <v>262</v>
      </c>
      <c r="B265" s="71"/>
      <c r="C265" s="72"/>
      <c r="D265" s="72"/>
      <c r="E265" s="72"/>
      <c r="F265" s="75"/>
      <c r="G265" s="76"/>
      <c r="H265" s="73"/>
      <c r="I265" s="73"/>
      <c r="J265" s="74"/>
      <c r="K265" s="74"/>
      <c r="L265" s="14"/>
      <c r="M265" s="14"/>
      <c r="N265" s="14"/>
      <c r="O265" s="14"/>
      <c r="P265" s="72"/>
      <c r="Q265" s="72"/>
      <c r="R265" s="72"/>
      <c r="S265" s="86"/>
      <c r="T265" s="87"/>
      <c r="U265" s="72"/>
      <c r="V265" s="72"/>
      <c r="W265" s="88"/>
    </row>
    <row r="266" s="57" customFormat="1" ht="15" customHeight="1" spans="1:23">
      <c r="A266" s="74">
        <v>263</v>
      </c>
      <c r="B266" s="71"/>
      <c r="C266" s="72"/>
      <c r="D266" s="72"/>
      <c r="E266" s="72"/>
      <c r="F266" s="75"/>
      <c r="G266" s="76"/>
      <c r="H266" s="73"/>
      <c r="I266" s="73"/>
      <c r="J266" s="74"/>
      <c r="K266" s="74"/>
      <c r="L266" s="14"/>
      <c r="M266" s="14"/>
      <c r="N266" s="14"/>
      <c r="O266" s="14"/>
      <c r="P266" s="72"/>
      <c r="Q266" s="72"/>
      <c r="R266" s="72"/>
      <c r="S266" s="86"/>
      <c r="T266" s="87"/>
      <c r="U266" s="72"/>
      <c r="V266" s="72"/>
      <c r="W266" s="88"/>
    </row>
    <row r="267" s="57" customFormat="1" ht="15" customHeight="1" spans="1:23">
      <c r="A267" s="74">
        <v>264</v>
      </c>
      <c r="B267" s="71"/>
      <c r="C267" s="72"/>
      <c r="D267" s="72"/>
      <c r="E267" s="72"/>
      <c r="F267" s="75"/>
      <c r="G267" s="76"/>
      <c r="H267" s="73"/>
      <c r="I267" s="73"/>
      <c r="J267" s="74"/>
      <c r="K267" s="74"/>
      <c r="L267" s="14"/>
      <c r="M267" s="14"/>
      <c r="N267" s="14"/>
      <c r="O267" s="14"/>
      <c r="P267" s="72"/>
      <c r="Q267" s="72"/>
      <c r="R267" s="72"/>
      <c r="S267" s="86"/>
      <c r="T267" s="87"/>
      <c r="U267" s="72"/>
      <c r="V267" s="72"/>
      <c r="W267" s="88"/>
    </row>
    <row r="268" s="57" customFormat="1" ht="15" customHeight="1" spans="1:23">
      <c r="A268" s="74">
        <v>265</v>
      </c>
      <c r="B268" s="71"/>
      <c r="C268" s="72"/>
      <c r="D268" s="72"/>
      <c r="E268" s="72"/>
      <c r="F268" s="75"/>
      <c r="G268" s="76"/>
      <c r="H268" s="73"/>
      <c r="I268" s="73"/>
      <c r="J268" s="74"/>
      <c r="K268" s="74"/>
      <c r="L268" s="14"/>
      <c r="M268" s="14"/>
      <c r="N268" s="14"/>
      <c r="O268" s="14"/>
      <c r="P268" s="72"/>
      <c r="Q268" s="72"/>
      <c r="R268" s="72"/>
      <c r="S268" s="86"/>
      <c r="T268" s="87"/>
      <c r="U268" s="72"/>
      <c r="V268" s="72"/>
      <c r="W268" s="88"/>
    </row>
    <row r="269" s="57" customFormat="1" ht="15" customHeight="1" spans="1:23">
      <c r="A269" s="74">
        <v>266</v>
      </c>
      <c r="B269" s="71"/>
      <c r="C269" s="72"/>
      <c r="D269" s="72"/>
      <c r="E269" s="72"/>
      <c r="F269" s="75"/>
      <c r="G269" s="76"/>
      <c r="H269" s="73"/>
      <c r="I269" s="73"/>
      <c r="J269" s="74"/>
      <c r="K269" s="74"/>
      <c r="L269" s="14"/>
      <c r="M269" s="14"/>
      <c r="N269" s="14"/>
      <c r="O269" s="14"/>
      <c r="P269" s="72"/>
      <c r="Q269" s="72"/>
      <c r="R269" s="72"/>
      <c r="S269" s="86"/>
      <c r="T269" s="87"/>
      <c r="U269" s="72"/>
      <c r="V269" s="72"/>
      <c r="W269" s="88"/>
    </row>
    <row r="270" s="57" customFormat="1" ht="15" customHeight="1" spans="1:23">
      <c r="A270" s="74">
        <v>267</v>
      </c>
      <c r="B270" s="71"/>
      <c r="C270" s="72"/>
      <c r="D270" s="72"/>
      <c r="E270" s="72"/>
      <c r="F270" s="75"/>
      <c r="G270" s="76"/>
      <c r="H270" s="73"/>
      <c r="I270" s="73"/>
      <c r="J270" s="74"/>
      <c r="K270" s="74"/>
      <c r="L270" s="14"/>
      <c r="M270" s="14"/>
      <c r="N270" s="14"/>
      <c r="O270" s="14"/>
      <c r="P270" s="72"/>
      <c r="Q270" s="72"/>
      <c r="R270" s="72"/>
      <c r="S270" s="86"/>
      <c r="T270" s="87"/>
      <c r="U270" s="72"/>
      <c r="V270" s="72"/>
      <c r="W270" s="88"/>
    </row>
    <row r="271" s="57" customFormat="1" ht="15" customHeight="1" spans="1:23">
      <c r="A271" s="74">
        <v>268</v>
      </c>
      <c r="B271" s="71"/>
      <c r="C271" s="72"/>
      <c r="D271" s="72"/>
      <c r="E271" s="72"/>
      <c r="F271" s="75"/>
      <c r="G271" s="76"/>
      <c r="H271" s="73"/>
      <c r="I271" s="73"/>
      <c r="J271" s="74"/>
      <c r="K271" s="74"/>
      <c r="L271" s="14"/>
      <c r="M271" s="14"/>
      <c r="N271" s="14"/>
      <c r="O271" s="14"/>
      <c r="P271" s="72"/>
      <c r="Q271" s="72"/>
      <c r="R271" s="72"/>
      <c r="S271" s="86"/>
      <c r="T271" s="87"/>
      <c r="U271" s="72"/>
      <c r="V271" s="72"/>
      <c r="W271" s="88"/>
    </row>
    <row r="272" s="57" customFormat="1" ht="15" customHeight="1" spans="1:23">
      <c r="A272" s="74">
        <v>269</v>
      </c>
      <c r="B272" s="71"/>
      <c r="C272" s="72"/>
      <c r="D272" s="72"/>
      <c r="E272" s="72"/>
      <c r="F272" s="75"/>
      <c r="G272" s="76"/>
      <c r="H272" s="73"/>
      <c r="I272" s="73"/>
      <c r="J272" s="74"/>
      <c r="K272" s="74"/>
      <c r="L272" s="14"/>
      <c r="M272" s="14"/>
      <c r="N272" s="14"/>
      <c r="O272" s="14"/>
      <c r="P272" s="72"/>
      <c r="Q272" s="72"/>
      <c r="R272" s="72"/>
      <c r="S272" s="86"/>
      <c r="T272" s="87"/>
      <c r="U272" s="72"/>
      <c r="V272" s="72"/>
      <c r="W272" s="88"/>
    </row>
    <row r="273" s="57" customFormat="1" ht="15" customHeight="1" spans="1:23">
      <c r="A273" s="74">
        <v>270</v>
      </c>
      <c r="B273" s="71"/>
      <c r="C273" s="72"/>
      <c r="D273" s="72"/>
      <c r="E273" s="72"/>
      <c r="F273" s="75"/>
      <c r="G273" s="76"/>
      <c r="H273" s="73"/>
      <c r="I273" s="73"/>
      <c r="J273" s="74"/>
      <c r="K273" s="74"/>
      <c r="L273" s="14"/>
      <c r="M273" s="14"/>
      <c r="N273" s="14"/>
      <c r="O273" s="14"/>
      <c r="P273" s="72"/>
      <c r="Q273" s="72"/>
      <c r="R273" s="72"/>
      <c r="S273" s="86"/>
      <c r="T273" s="87"/>
      <c r="U273" s="72"/>
      <c r="V273" s="72"/>
      <c r="W273" s="88"/>
    </row>
    <row r="274" s="57" customFormat="1" ht="15" customHeight="1" spans="1:23">
      <c r="A274" s="74">
        <v>271</v>
      </c>
      <c r="B274" s="71"/>
      <c r="C274" s="72"/>
      <c r="D274" s="72"/>
      <c r="E274" s="72"/>
      <c r="F274" s="75"/>
      <c r="G274" s="76"/>
      <c r="H274" s="73"/>
      <c r="I274" s="73"/>
      <c r="J274" s="74"/>
      <c r="K274" s="74"/>
      <c r="L274" s="14"/>
      <c r="M274" s="14"/>
      <c r="N274" s="14"/>
      <c r="O274" s="14"/>
      <c r="P274" s="72"/>
      <c r="Q274" s="72"/>
      <c r="R274" s="72"/>
      <c r="S274" s="86"/>
      <c r="T274" s="87"/>
      <c r="U274" s="72"/>
      <c r="V274" s="72"/>
      <c r="W274" s="88"/>
    </row>
    <row r="275" s="57" customFormat="1" ht="15" customHeight="1" spans="1:23">
      <c r="A275" s="74">
        <v>272</v>
      </c>
      <c r="B275" s="71"/>
      <c r="C275" s="72"/>
      <c r="D275" s="72"/>
      <c r="E275" s="72"/>
      <c r="F275" s="75"/>
      <c r="G275" s="76"/>
      <c r="H275" s="73"/>
      <c r="I275" s="73"/>
      <c r="J275" s="74"/>
      <c r="K275" s="74"/>
      <c r="L275" s="14"/>
      <c r="M275" s="14"/>
      <c r="N275" s="14"/>
      <c r="O275" s="14"/>
      <c r="P275" s="72"/>
      <c r="Q275" s="72"/>
      <c r="R275" s="72"/>
      <c r="S275" s="86"/>
      <c r="T275" s="87"/>
      <c r="U275" s="72"/>
      <c r="V275" s="72"/>
      <c r="W275" s="88"/>
    </row>
    <row r="276" s="57" customFormat="1" ht="15" customHeight="1" spans="1:23">
      <c r="A276" s="74">
        <v>273</v>
      </c>
      <c r="B276" s="71"/>
      <c r="C276" s="72"/>
      <c r="D276" s="72"/>
      <c r="E276" s="72"/>
      <c r="F276" s="75"/>
      <c r="G276" s="76"/>
      <c r="H276" s="73"/>
      <c r="I276" s="73"/>
      <c r="J276" s="74"/>
      <c r="K276" s="74"/>
      <c r="L276" s="14"/>
      <c r="M276" s="14"/>
      <c r="N276" s="14"/>
      <c r="O276" s="14"/>
      <c r="P276" s="72"/>
      <c r="Q276" s="72"/>
      <c r="R276" s="72"/>
      <c r="S276" s="86"/>
      <c r="T276" s="87"/>
      <c r="U276" s="72"/>
      <c r="V276" s="72"/>
      <c r="W276" s="88"/>
    </row>
    <row r="277" s="57" customFormat="1" ht="15" customHeight="1" spans="1:23">
      <c r="A277" s="74">
        <v>274</v>
      </c>
      <c r="B277" s="71"/>
      <c r="C277" s="72"/>
      <c r="D277" s="72"/>
      <c r="E277" s="72"/>
      <c r="F277" s="75"/>
      <c r="G277" s="76"/>
      <c r="H277" s="73"/>
      <c r="I277" s="73"/>
      <c r="J277" s="74"/>
      <c r="K277" s="74"/>
      <c r="L277" s="14"/>
      <c r="M277" s="14"/>
      <c r="N277" s="14"/>
      <c r="O277" s="14"/>
      <c r="P277" s="72"/>
      <c r="Q277" s="72"/>
      <c r="R277" s="72"/>
      <c r="S277" s="86"/>
      <c r="T277" s="87"/>
      <c r="U277" s="72"/>
      <c r="V277" s="72"/>
      <c r="W277" s="88"/>
    </row>
    <row r="278" s="57" customFormat="1" ht="15" customHeight="1" spans="1:23">
      <c r="A278" s="74">
        <v>275</v>
      </c>
      <c r="B278" s="71"/>
      <c r="C278" s="72"/>
      <c r="D278" s="72"/>
      <c r="E278" s="72"/>
      <c r="F278" s="75"/>
      <c r="G278" s="76"/>
      <c r="H278" s="73"/>
      <c r="I278" s="73"/>
      <c r="J278" s="74"/>
      <c r="K278" s="74"/>
      <c r="L278" s="14"/>
      <c r="M278" s="14"/>
      <c r="N278" s="14"/>
      <c r="O278" s="14"/>
      <c r="P278" s="72"/>
      <c r="Q278" s="72"/>
      <c r="R278" s="72"/>
      <c r="S278" s="86"/>
      <c r="T278" s="87"/>
      <c r="U278" s="72"/>
      <c r="V278" s="72"/>
      <c r="W278" s="88"/>
    </row>
    <row r="279" s="57" customFormat="1" ht="15" customHeight="1" spans="1:23">
      <c r="A279" s="74">
        <v>276</v>
      </c>
      <c r="B279" s="71"/>
      <c r="C279" s="72"/>
      <c r="D279" s="72"/>
      <c r="E279" s="72"/>
      <c r="F279" s="75"/>
      <c r="G279" s="76"/>
      <c r="H279" s="73"/>
      <c r="I279" s="73"/>
      <c r="J279" s="74"/>
      <c r="K279" s="74"/>
      <c r="L279" s="14"/>
      <c r="M279" s="14"/>
      <c r="N279" s="14"/>
      <c r="O279" s="14"/>
      <c r="P279" s="72"/>
      <c r="Q279" s="72"/>
      <c r="R279" s="72"/>
      <c r="S279" s="86"/>
      <c r="T279" s="87"/>
      <c r="U279" s="72"/>
      <c r="V279" s="72"/>
      <c r="W279" s="88"/>
    </row>
    <row r="280" s="57" customFormat="1" ht="15" customHeight="1" spans="1:23">
      <c r="A280" s="74">
        <v>277</v>
      </c>
      <c r="B280" s="71"/>
      <c r="C280" s="72"/>
      <c r="D280" s="72"/>
      <c r="E280" s="72"/>
      <c r="F280" s="75"/>
      <c r="G280" s="76"/>
      <c r="H280" s="73"/>
      <c r="I280" s="73"/>
      <c r="J280" s="74"/>
      <c r="K280" s="74"/>
      <c r="L280" s="14"/>
      <c r="M280" s="14"/>
      <c r="N280" s="14"/>
      <c r="O280" s="14"/>
      <c r="P280" s="72"/>
      <c r="Q280" s="72"/>
      <c r="R280" s="72"/>
      <c r="S280" s="86"/>
      <c r="T280" s="87"/>
      <c r="U280" s="72"/>
      <c r="V280" s="72"/>
      <c r="W280" s="88"/>
    </row>
    <row r="281" s="57" customFormat="1" ht="15" customHeight="1" spans="1:23">
      <c r="A281" s="74">
        <v>278</v>
      </c>
      <c r="B281" s="71"/>
      <c r="C281" s="72"/>
      <c r="D281" s="72"/>
      <c r="E281" s="72"/>
      <c r="F281" s="75"/>
      <c r="G281" s="76"/>
      <c r="H281" s="73"/>
      <c r="I281" s="73"/>
      <c r="J281" s="74"/>
      <c r="K281" s="74"/>
      <c r="L281" s="14"/>
      <c r="M281" s="14"/>
      <c r="N281" s="14"/>
      <c r="O281" s="14"/>
      <c r="P281" s="72"/>
      <c r="Q281" s="72"/>
      <c r="R281" s="72"/>
      <c r="S281" s="86"/>
      <c r="T281" s="87"/>
      <c r="U281" s="72"/>
      <c r="V281" s="72"/>
      <c r="W281" s="88"/>
    </row>
    <row r="282" s="57" customFormat="1" ht="15" customHeight="1" spans="1:23">
      <c r="A282" s="74">
        <v>279</v>
      </c>
      <c r="B282" s="71"/>
      <c r="C282" s="72"/>
      <c r="D282" s="72"/>
      <c r="E282" s="72"/>
      <c r="F282" s="75"/>
      <c r="G282" s="76"/>
      <c r="H282" s="73"/>
      <c r="I282" s="73"/>
      <c r="J282" s="74"/>
      <c r="K282" s="74"/>
      <c r="L282" s="14"/>
      <c r="M282" s="14"/>
      <c r="N282" s="14"/>
      <c r="O282" s="14"/>
      <c r="P282" s="72"/>
      <c r="Q282" s="72"/>
      <c r="R282" s="72"/>
      <c r="S282" s="86"/>
      <c r="T282" s="87"/>
      <c r="U282" s="72"/>
      <c r="V282" s="72"/>
      <c r="W282" s="88"/>
    </row>
    <row r="283" s="57" customFormat="1" ht="15" customHeight="1" spans="1:23">
      <c r="A283" s="74">
        <v>280</v>
      </c>
      <c r="B283" s="71"/>
      <c r="C283" s="72"/>
      <c r="D283" s="72"/>
      <c r="E283" s="72"/>
      <c r="F283" s="75"/>
      <c r="G283" s="76"/>
      <c r="H283" s="73"/>
      <c r="I283" s="73"/>
      <c r="J283" s="74"/>
      <c r="K283" s="74"/>
      <c r="L283" s="14"/>
      <c r="M283" s="14"/>
      <c r="N283" s="14"/>
      <c r="O283" s="14"/>
      <c r="P283" s="72"/>
      <c r="Q283" s="72"/>
      <c r="R283" s="72"/>
      <c r="S283" s="86"/>
      <c r="T283" s="87"/>
      <c r="U283" s="72"/>
      <c r="V283" s="72"/>
      <c r="W283" s="88"/>
    </row>
    <row r="284" s="57" customFormat="1" ht="15" customHeight="1" spans="1:23">
      <c r="A284" s="74">
        <v>281</v>
      </c>
      <c r="B284" s="71"/>
      <c r="C284" s="72"/>
      <c r="D284" s="72"/>
      <c r="E284" s="72"/>
      <c r="F284" s="75"/>
      <c r="G284" s="76"/>
      <c r="H284" s="73"/>
      <c r="I284" s="73"/>
      <c r="J284" s="74"/>
      <c r="K284" s="74"/>
      <c r="L284" s="14"/>
      <c r="M284" s="14"/>
      <c r="N284" s="14"/>
      <c r="O284" s="14"/>
      <c r="P284" s="72"/>
      <c r="Q284" s="72"/>
      <c r="R284" s="72"/>
      <c r="S284" s="86"/>
      <c r="T284" s="87"/>
      <c r="U284" s="72"/>
      <c r="V284" s="72"/>
      <c r="W284" s="88"/>
    </row>
    <row r="285" s="57" customFormat="1" ht="15" customHeight="1" spans="1:23">
      <c r="A285" s="74">
        <v>282</v>
      </c>
      <c r="B285" s="71"/>
      <c r="C285" s="72"/>
      <c r="D285" s="72"/>
      <c r="E285" s="72"/>
      <c r="F285" s="75"/>
      <c r="G285" s="76"/>
      <c r="H285" s="73"/>
      <c r="I285" s="73"/>
      <c r="J285" s="74"/>
      <c r="K285" s="74"/>
      <c r="L285" s="14"/>
      <c r="M285" s="14"/>
      <c r="N285" s="14"/>
      <c r="O285" s="14"/>
      <c r="P285" s="72"/>
      <c r="Q285" s="72"/>
      <c r="R285" s="72"/>
      <c r="S285" s="86"/>
      <c r="T285" s="87"/>
      <c r="U285" s="72"/>
      <c r="V285" s="72"/>
      <c r="W285" s="88"/>
    </row>
    <row r="286" s="57" customFormat="1" ht="15" customHeight="1" spans="1:23">
      <c r="A286" s="74">
        <v>283</v>
      </c>
      <c r="B286" s="71"/>
      <c r="C286" s="72"/>
      <c r="D286" s="72"/>
      <c r="E286" s="72"/>
      <c r="F286" s="75"/>
      <c r="G286" s="76"/>
      <c r="H286" s="73"/>
      <c r="I286" s="73"/>
      <c r="J286" s="74"/>
      <c r="K286" s="74"/>
      <c r="L286" s="14"/>
      <c r="M286" s="14"/>
      <c r="N286" s="14"/>
      <c r="O286" s="14"/>
      <c r="P286" s="72"/>
      <c r="Q286" s="72"/>
      <c r="R286" s="72"/>
      <c r="S286" s="86"/>
      <c r="T286" s="87"/>
      <c r="U286" s="72"/>
      <c r="V286" s="72"/>
      <c r="W286" s="88"/>
    </row>
    <row r="287" s="57" customFormat="1" ht="15" customHeight="1" spans="1:23">
      <c r="A287" s="74">
        <v>284</v>
      </c>
      <c r="B287" s="71"/>
      <c r="C287" s="72"/>
      <c r="D287" s="72"/>
      <c r="E287" s="72"/>
      <c r="F287" s="75"/>
      <c r="G287" s="76"/>
      <c r="H287" s="73"/>
      <c r="I287" s="73"/>
      <c r="J287" s="74"/>
      <c r="K287" s="74"/>
      <c r="L287" s="14"/>
      <c r="M287" s="14"/>
      <c r="N287" s="14"/>
      <c r="O287" s="14"/>
      <c r="P287" s="72"/>
      <c r="Q287" s="72"/>
      <c r="R287" s="72"/>
      <c r="S287" s="86"/>
      <c r="T287" s="87"/>
      <c r="U287" s="72"/>
      <c r="V287" s="72"/>
      <c r="W287" s="88"/>
    </row>
    <row r="288" s="57" customFormat="1" ht="15" customHeight="1" spans="1:23">
      <c r="A288" s="74">
        <v>285</v>
      </c>
      <c r="B288" s="71"/>
      <c r="C288" s="72"/>
      <c r="D288" s="72"/>
      <c r="E288" s="72"/>
      <c r="F288" s="75"/>
      <c r="G288" s="76"/>
      <c r="H288" s="73"/>
      <c r="I288" s="73"/>
      <c r="J288" s="74"/>
      <c r="K288" s="74"/>
      <c r="L288" s="14"/>
      <c r="M288" s="14"/>
      <c r="N288" s="14"/>
      <c r="O288" s="14"/>
      <c r="P288" s="72"/>
      <c r="Q288" s="72"/>
      <c r="R288" s="72"/>
      <c r="S288" s="86"/>
      <c r="T288" s="87"/>
      <c r="U288" s="72"/>
      <c r="V288" s="72"/>
      <c r="W288" s="88"/>
    </row>
    <row r="289" s="57" customFormat="1" ht="15" customHeight="1" spans="1:23">
      <c r="A289" s="74">
        <v>286</v>
      </c>
      <c r="B289" s="71"/>
      <c r="C289" s="72"/>
      <c r="D289" s="72"/>
      <c r="E289" s="72"/>
      <c r="F289" s="75"/>
      <c r="G289" s="76"/>
      <c r="H289" s="73"/>
      <c r="I289" s="73"/>
      <c r="J289" s="74"/>
      <c r="K289" s="74"/>
      <c r="L289" s="14"/>
      <c r="M289" s="14"/>
      <c r="N289" s="14"/>
      <c r="O289" s="14"/>
      <c r="P289" s="72"/>
      <c r="Q289" s="72"/>
      <c r="R289" s="72"/>
      <c r="S289" s="86"/>
      <c r="T289" s="87"/>
      <c r="U289" s="72"/>
      <c r="V289" s="72"/>
      <c r="W289" s="88"/>
    </row>
    <row r="290" s="57" customFormat="1" ht="15" customHeight="1" spans="1:23">
      <c r="A290" s="74">
        <v>287</v>
      </c>
      <c r="B290" s="71"/>
      <c r="C290" s="72"/>
      <c r="D290" s="72"/>
      <c r="E290" s="72"/>
      <c r="F290" s="75"/>
      <c r="G290" s="76"/>
      <c r="H290" s="73"/>
      <c r="I290" s="73"/>
      <c r="J290" s="74"/>
      <c r="K290" s="74"/>
      <c r="L290" s="14"/>
      <c r="M290" s="14"/>
      <c r="N290" s="14"/>
      <c r="O290" s="14"/>
      <c r="P290" s="72"/>
      <c r="Q290" s="72"/>
      <c r="R290" s="72"/>
      <c r="S290" s="86"/>
      <c r="T290" s="87"/>
      <c r="U290" s="72"/>
      <c r="V290" s="72"/>
      <c r="W290" s="88"/>
    </row>
    <row r="291" s="57" customFormat="1" ht="15" customHeight="1" spans="1:23">
      <c r="A291" s="74">
        <v>288</v>
      </c>
      <c r="B291" s="71"/>
      <c r="C291" s="72"/>
      <c r="D291" s="72"/>
      <c r="E291" s="72"/>
      <c r="F291" s="75"/>
      <c r="G291" s="76"/>
      <c r="H291" s="73"/>
      <c r="I291" s="73"/>
      <c r="J291" s="74"/>
      <c r="K291" s="74"/>
      <c r="L291" s="14"/>
      <c r="M291" s="14"/>
      <c r="N291" s="14"/>
      <c r="O291" s="14"/>
      <c r="P291" s="72"/>
      <c r="Q291" s="72"/>
      <c r="R291" s="72"/>
      <c r="S291" s="86"/>
      <c r="T291" s="87"/>
      <c r="U291" s="72"/>
      <c r="V291" s="72"/>
      <c r="W291" s="88"/>
    </row>
    <row r="292" s="57" customFormat="1" ht="15" customHeight="1" spans="1:23">
      <c r="A292" s="74">
        <v>289</v>
      </c>
      <c r="B292" s="71"/>
      <c r="C292" s="72"/>
      <c r="D292" s="72"/>
      <c r="E292" s="72"/>
      <c r="F292" s="75"/>
      <c r="G292" s="76"/>
      <c r="H292" s="73"/>
      <c r="I292" s="73"/>
      <c r="J292" s="74"/>
      <c r="K292" s="74"/>
      <c r="L292" s="14"/>
      <c r="M292" s="14"/>
      <c r="N292" s="14"/>
      <c r="O292" s="14"/>
      <c r="P292" s="72"/>
      <c r="Q292" s="72"/>
      <c r="R292" s="72"/>
      <c r="S292" s="86"/>
      <c r="T292" s="87"/>
      <c r="U292" s="72"/>
      <c r="V292" s="72"/>
      <c r="W292" s="88"/>
    </row>
    <row r="293" s="57" customFormat="1" ht="15" customHeight="1" spans="1:23">
      <c r="A293" s="74">
        <v>290</v>
      </c>
      <c r="B293" s="71"/>
      <c r="C293" s="72"/>
      <c r="D293" s="72"/>
      <c r="E293" s="72"/>
      <c r="F293" s="75"/>
      <c r="G293" s="76"/>
      <c r="H293" s="73"/>
      <c r="I293" s="73"/>
      <c r="J293" s="74"/>
      <c r="K293" s="74"/>
      <c r="L293" s="14"/>
      <c r="M293" s="14"/>
      <c r="N293" s="14"/>
      <c r="O293" s="14"/>
      <c r="P293" s="72"/>
      <c r="Q293" s="72"/>
      <c r="R293" s="72"/>
      <c r="S293" s="86"/>
      <c r="T293" s="87"/>
      <c r="U293" s="72"/>
      <c r="V293" s="72"/>
      <c r="W293" s="88"/>
    </row>
    <row r="294" s="57" customFormat="1" ht="15" customHeight="1" spans="1:23">
      <c r="A294" s="74">
        <v>291</v>
      </c>
      <c r="B294" s="71"/>
      <c r="C294" s="72"/>
      <c r="D294" s="72"/>
      <c r="E294" s="72"/>
      <c r="F294" s="75"/>
      <c r="G294" s="76"/>
      <c r="H294" s="73"/>
      <c r="I294" s="73"/>
      <c r="J294" s="74"/>
      <c r="K294" s="74"/>
      <c r="L294" s="14"/>
      <c r="M294" s="14"/>
      <c r="N294" s="14"/>
      <c r="O294" s="14"/>
      <c r="P294" s="72"/>
      <c r="Q294" s="72"/>
      <c r="R294" s="72"/>
      <c r="S294" s="86"/>
      <c r="T294" s="87"/>
      <c r="U294" s="72"/>
      <c r="V294" s="72"/>
      <c r="W294" s="88"/>
    </row>
    <row r="295" s="57" customFormat="1" ht="15" customHeight="1" spans="1:23">
      <c r="A295" s="74">
        <v>292</v>
      </c>
      <c r="B295" s="71"/>
      <c r="C295" s="72"/>
      <c r="D295" s="72"/>
      <c r="E295" s="72"/>
      <c r="F295" s="75"/>
      <c r="G295" s="76"/>
      <c r="H295" s="73"/>
      <c r="I295" s="73"/>
      <c r="J295" s="74"/>
      <c r="K295" s="74"/>
      <c r="L295" s="14"/>
      <c r="M295" s="14"/>
      <c r="N295" s="14"/>
      <c r="O295" s="14"/>
      <c r="P295" s="72"/>
      <c r="Q295" s="72"/>
      <c r="R295" s="72"/>
      <c r="S295" s="86"/>
      <c r="T295" s="87"/>
      <c r="U295" s="72"/>
      <c r="V295" s="72"/>
      <c r="W295" s="88"/>
    </row>
    <row r="296" s="57" customFormat="1" ht="15" customHeight="1" spans="1:23">
      <c r="A296" s="74">
        <v>293</v>
      </c>
      <c r="B296" s="71"/>
      <c r="C296" s="72"/>
      <c r="D296" s="72"/>
      <c r="E296" s="72"/>
      <c r="F296" s="75"/>
      <c r="G296" s="76"/>
      <c r="H296" s="73"/>
      <c r="I296" s="73"/>
      <c r="J296" s="74"/>
      <c r="K296" s="74"/>
      <c r="L296" s="14"/>
      <c r="M296" s="14"/>
      <c r="N296" s="14"/>
      <c r="O296" s="14"/>
      <c r="P296" s="72"/>
      <c r="Q296" s="72"/>
      <c r="R296" s="72"/>
      <c r="S296" s="86"/>
      <c r="T296" s="87"/>
      <c r="U296" s="72"/>
      <c r="V296" s="72"/>
      <c r="W296" s="88"/>
    </row>
    <row r="297" s="57" customFormat="1" ht="15" customHeight="1" spans="1:23">
      <c r="A297" s="74">
        <v>294</v>
      </c>
      <c r="B297" s="71"/>
      <c r="C297" s="72"/>
      <c r="D297" s="72"/>
      <c r="E297" s="72"/>
      <c r="F297" s="75"/>
      <c r="G297" s="76"/>
      <c r="H297" s="73"/>
      <c r="I297" s="73"/>
      <c r="J297" s="74"/>
      <c r="K297" s="74"/>
      <c r="L297" s="14"/>
      <c r="M297" s="14"/>
      <c r="N297" s="14"/>
      <c r="O297" s="14"/>
      <c r="P297" s="72"/>
      <c r="Q297" s="72"/>
      <c r="R297" s="72"/>
      <c r="S297" s="86"/>
      <c r="T297" s="87"/>
      <c r="U297" s="72"/>
      <c r="V297" s="72"/>
      <c r="W297" s="88"/>
    </row>
    <row r="298" s="57" customFormat="1" ht="15" customHeight="1" spans="1:23">
      <c r="A298" s="74">
        <v>295</v>
      </c>
      <c r="B298" s="71"/>
      <c r="C298" s="72"/>
      <c r="D298" s="72"/>
      <c r="E298" s="72"/>
      <c r="F298" s="75"/>
      <c r="G298" s="76"/>
      <c r="H298" s="73"/>
      <c r="I298" s="73"/>
      <c r="J298" s="74"/>
      <c r="K298" s="74"/>
      <c r="L298" s="14"/>
      <c r="M298" s="14"/>
      <c r="N298" s="14"/>
      <c r="O298" s="14"/>
      <c r="P298" s="72"/>
      <c r="Q298" s="72"/>
      <c r="R298" s="72"/>
      <c r="S298" s="86"/>
      <c r="T298" s="87"/>
      <c r="U298" s="72"/>
      <c r="V298" s="72"/>
      <c r="W298" s="88"/>
    </row>
    <row r="299" s="57" customFormat="1" ht="15" customHeight="1" spans="1:23">
      <c r="A299" s="74">
        <v>296</v>
      </c>
      <c r="B299" s="71"/>
      <c r="C299" s="72"/>
      <c r="D299" s="72"/>
      <c r="E299" s="72"/>
      <c r="F299" s="75"/>
      <c r="G299" s="76"/>
      <c r="H299" s="73"/>
      <c r="I299" s="73"/>
      <c r="J299" s="74"/>
      <c r="K299" s="74"/>
      <c r="L299" s="14"/>
      <c r="M299" s="14"/>
      <c r="N299" s="14"/>
      <c r="O299" s="14"/>
      <c r="P299" s="72"/>
      <c r="Q299" s="72"/>
      <c r="R299" s="72"/>
      <c r="S299" s="86"/>
      <c r="T299" s="87"/>
      <c r="U299" s="72"/>
      <c r="V299" s="72"/>
      <c r="W299" s="88"/>
    </row>
    <row r="300" s="57" customFormat="1" ht="15" customHeight="1" spans="1:23">
      <c r="A300" s="74">
        <v>297</v>
      </c>
      <c r="B300" s="71"/>
      <c r="C300" s="72"/>
      <c r="D300" s="72"/>
      <c r="E300" s="72"/>
      <c r="F300" s="75"/>
      <c r="G300" s="76"/>
      <c r="H300" s="73"/>
      <c r="I300" s="73"/>
      <c r="J300" s="74"/>
      <c r="K300" s="74"/>
      <c r="L300" s="14"/>
      <c r="M300" s="14"/>
      <c r="N300" s="14"/>
      <c r="O300" s="14"/>
      <c r="P300" s="72"/>
      <c r="Q300" s="72"/>
      <c r="R300" s="72"/>
      <c r="S300" s="86"/>
      <c r="T300" s="87"/>
      <c r="U300" s="72"/>
      <c r="V300" s="72"/>
      <c r="W300" s="88"/>
    </row>
    <row r="301" s="57" customFormat="1" ht="15" customHeight="1" spans="1:23">
      <c r="A301" s="74">
        <v>298</v>
      </c>
      <c r="B301" s="71"/>
      <c r="C301" s="72"/>
      <c r="D301" s="72"/>
      <c r="E301" s="72"/>
      <c r="F301" s="75"/>
      <c r="G301" s="76"/>
      <c r="H301" s="73"/>
      <c r="I301" s="73"/>
      <c r="J301" s="74"/>
      <c r="K301" s="74"/>
      <c r="L301" s="14"/>
      <c r="M301" s="14"/>
      <c r="N301" s="14"/>
      <c r="O301" s="14"/>
      <c r="P301" s="72"/>
      <c r="Q301" s="72"/>
      <c r="R301" s="72"/>
      <c r="S301" s="86"/>
      <c r="T301" s="87"/>
      <c r="U301" s="72"/>
      <c r="V301" s="72"/>
      <c r="W301" s="88"/>
    </row>
    <row r="302" s="57" customFormat="1" ht="15" customHeight="1" spans="1:23">
      <c r="A302" s="74">
        <v>299</v>
      </c>
      <c r="B302" s="71"/>
      <c r="C302" s="72"/>
      <c r="D302" s="72"/>
      <c r="E302" s="72"/>
      <c r="F302" s="75"/>
      <c r="G302" s="76"/>
      <c r="H302" s="73"/>
      <c r="I302" s="73"/>
      <c r="J302" s="74"/>
      <c r="K302" s="74"/>
      <c r="L302" s="14"/>
      <c r="M302" s="14"/>
      <c r="N302" s="14"/>
      <c r="O302" s="14"/>
      <c r="P302" s="72"/>
      <c r="Q302" s="72"/>
      <c r="R302" s="72"/>
      <c r="S302" s="86"/>
      <c r="T302" s="87"/>
      <c r="U302" s="72"/>
      <c r="V302" s="72"/>
      <c r="W302" s="88"/>
    </row>
    <row r="303" s="57" customFormat="1" ht="15" customHeight="1" spans="1:23">
      <c r="A303" s="74">
        <v>300</v>
      </c>
      <c r="B303" s="71"/>
      <c r="C303" s="72"/>
      <c r="D303" s="72"/>
      <c r="E303" s="72"/>
      <c r="F303" s="75"/>
      <c r="G303" s="76"/>
      <c r="H303" s="73"/>
      <c r="I303" s="73"/>
      <c r="J303" s="74"/>
      <c r="K303" s="74"/>
      <c r="L303" s="14"/>
      <c r="M303" s="14"/>
      <c r="N303" s="14"/>
      <c r="O303" s="14"/>
      <c r="P303" s="72"/>
      <c r="Q303" s="72"/>
      <c r="R303" s="72"/>
      <c r="S303" s="86"/>
      <c r="T303" s="87"/>
      <c r="U303" s="72"/>
      <c r="V303" s="72"/>
      <c r="W303" s="88"/>
    </row>
    <row r="304" s="57" customFormat="1" ht="15" customHeight="1" spans="1:23">
      <c r="A304" s="74">
        <v>301</v>
      </c>
      <c r="B304" s="71"/>
      <c r="C304" s="72"/>
      <c r="D304" s="72"/>
      <c r="E304" s="72"/>
      <c r="F304" s="75"/>
      <c r="G304" s="76"/>
      <c r="H304" s="73"/>
      <c r="I304" s="73"/>
      <c r="J304" s="74"/>
      <c r="K304" s="74"/>
      <c r="L304" s="14"/>
      <c r="M304" s="14"/>
      <c r="N304" s="14"/>
      <c r="O304" s="14"/>
      <c r="P304" s="72"/>
      <c r="Q304" s="72"/>
      <c r="R304" s="72"/>
      <c r="S304" s="86"/>
      <c r="T304" s="87"/>
      <c r="U304" s="72"/>
      <c r="V304" s="72"/>
      <c r="W304" s="88"/>
    </row>
    <row r="305" s="57" customFormat="1" ht="15" customHeight="1" spans="1:23">
      <c r="A305" s="74">
        <v>302</v>
      </c>
      <c r="B305" s="71"/>
      <c r="C305" s="72"/>
      <c r="D305" s="72"/>
      <c r="E305" s="72"/>
      <c r="F305" s="75"/>
      <c r="G305" s="76"/>
      <c r="H305" s="73"/>
      <c r="I305" s="73"/>
      <c r="J305" s="74"/>
      <c r="K305" s="74"/>
      <c r="L305" s="14"/>
      <c r="M305" s="14"/>
      <c r="N305" s="14"/>
      <c r="O305" s="14"/>
      <c r="P305" s="72"/>
      <c r="Q305" s="72"/>
      <c r="R305" s="72"/>
      <c r="S305" s="86"/>
      <c r="T305" s="87"/>
      <c r="U305" s="72"/>
      <c r="V305" s="72"/>
      <c r="W305" s="88"/>
    </row>
    <row r="306" s="57" customFormat="1" ht="15" customHeight="1" spans="1:23">
      <c r="A306" s="74">
        <v>303</v>
      </c>
      <c r="B306" s="71"/>
      <c r="C306" s="72"/>
      <c r="D306" s="72"/>
      <c r="E306" s="72"/>
      <c r="F306" s="75"/>
      <c r="G306" s="76"/>
      <c r="H306" s="73"/>
      <c r="I306" s="73"/>
      <c r="J306" s="74"/>
      <c r="K306" s="74"/>
      <c r="L306" s="14"/>
      <c r="M306" s="14"/>
      <c r="N306" s="14"/>
      <c r="O306" s="14"/>
      <c r="P306" s="72"/>
      <c r="Q306" s="72"/>
      <c r="R306" s="72"/>
      <c r="S306" s="86"/>
      <c r="T306" s="87"/>
      <c r="U306" s="72"/>
      <c r="V306" s="72"/>
      <c r="W306" s="88"/>
    </row>
    <row r="307" s="57" customFormat="1" ht="15" customHeight="1" spans="1:23">
      <c r="A307" s="74">
        <v>304</v>
      </c>
      <c r="B307" s="71"/>
      <c r="C307" s="72"/>
      <c r="D307" s="72"/>
      <c r="E307" s="72"/>
      <c r="F307" s="75"/>
      <c r="G307" s="76"/>
      <c r="H307" s="73"/>
      <c r="I307" s="73"/>
      <c r="J307" s="74"/>
      <c r="K307" s="74"/>
      <c r="L307" s="14"/>
      <c r="M307" s="14"/>
      <c r="N307" s="14"/>
      <c r="O307" s="14"/>
      <c r="P307" s="72"/>
      <c r="Q307" s="72"/>
      <c r="R307" s="72"/>
      <c r="S307" s="86"/>
      <c r="T307" s="87"/>
      <c r="U307" s="72"/>
      <c r="V307" s="72"/>
      <c r="W307" s="88"/>
    </row>
    <row r="308" s="57" customFormat="1" ht="15" customHeight="1" spans="1:23">
      <c r="A308" s="74">
        <v>305</v>
      </c>
      <c r="B308" s="71"/>
      <c r="C308" s="72"/>
      <c r="D308" s="72"/>
      <c r="E308" s="72"/>
      <c r="F308" s="75"/>
      <c r="G308" s="76"/>
      <c r="H308" s="73"/>
      <c r="I308" s="73"/>
      <c r="J308" s="74"/>
      <c r="K308" s="74"/>
      <c r="L308" s="14"/>
      <c r="M308" s="14"/>
      <c r="N308" s="14"/>
      <c r="O308" s="14"/>
      <c r="P308" s="72"/>
      <c r="Q308" s="72"/>
      <c r="R308" s="72"/>
      <c r="S308" s="86"/>
      <c r="T308" s="87"/>
      <c r="U308" s="72"/>
      <c r="V308" s="72"/>
      <c r="W308" s="88"/>
    </row>
    <row r="309" s="57" customFormat="1" ht="15" customHeight="1" spans="1:23">
      <c r="A309" s="74">
        <v>306</v>
      </c>
      <c r="B309" s="71"/>
      <c r="C309" s="72"/>
      <c r="D309" s="72"/>
      <c r="E309" s="72"/>
      <c r="F309" s="75"/>
      <c r="G309" s="76"/>
      <c r="H309" s="73"/>
      <c r="I309" s="73"/>
      <c r="J309" s="74"/>
      <c r="K309" s="74"/>
      <c r="L309" s="14"/>
      <c r="M309" s="14"/>
      <c r="N309" s="14"/>
      <c r="O309" s="14"/>
      <c r="P309" s="72"/>
      <c r="Q309" s="72"/>
      <c r="R309" s="72"/>
      <c r="S309" s="86"/>
      <c r="T309" s="87"/>
      <c r="U309" s="72"/>
      <c r="V309" s="72"/>
      <c r="W309" s="88"/>
    </row>
    <row r="310" s="57" customFormat="1" ht="15" customHeight="1" spans="1:23">
      <c r="A310" s="74">
        <v>307</v>
      </c>
      <c r="B310" s="71"/>
      <c r="C310" s="72"/>
      <c r="D310" s="72"/>
      <c r="E310" s="72"/>
      <c r="F310" s="75"/>
      <c r="G310" s="76"/>
      <c r="H310" s="73"/>
      <c r="I310" s="73"/>
      <c r="J310" s="74"/>
      <c r="K310" s="74"/>
      <c r="L310" s="14"/>
      <c r="M310" s="14"/>
      <c r="N310" s="14"/>
      <c r="O310" s="14"/>
      <c r="P310" s="72"/>
      <c r="Q310" s="72"/>
      <c r="R310" s="72"/>
      <c r="S310" s="86"/>
      <c r="T310" s="87"/>
      <c r="U310" s="72"/>
      <c r="V310" s="72"/>
      <c r="W310" s="88"/>
    </row>
    <row r="311" s="57" customFormat="1" ht="15" customHeight="1" spans="1:23">
      <c r="A311" s="74">
        <v>308</v>
      </c>
      <c r="B311" s="71"/>
      <c r="C311" s="72"/>
      <c r="D311" s="72"/>
      <c r="E311" s="72"/>
      <c r="F311" s="75"/>
      <c r="G311" s="76"/>
      <c r="H311" s="73"/>
      <c r="I311" s="73"/>
      <c r="J311" s="74"/>
      <c r="K311" s="74"/>
      <c r="L311" s="14"/>
      <c r="M311" s="14"/>
      <c r="N311" s="14"/>
      <c r="O311" s="14"/>
      <c r="P311" s="72"/>
      <c r="Q311" s="72"/>
      <c r="R311" s="72"/>
      <c r="S311" s="86"/>
      <c r="T311" s="87"/>
      <c r="U311" s="72"/>
      <c r="V311" s="72"/>
      <c r="W311" s="88"/>
    </row>
    <row r="312" s="57" customFormat="1" ht="15" customHeight="1" spans="1:23">
      <c r="A312" s="74">
        <v>309</v>
      </c>
      <c r="B312" s="71"/>
      <c r="C312" s="72"/>
      <c r="D312" s="72"/>
      <c r="E312" s="72"/>
      <c r="F312" s="75"/>
      <c r="G312" s="76"/>
      <c r="H312" s="73"/>
      <c r="I312" s="73"/>
      <c r="J312" s="74"/>
      <c r="K312" s="74"/>
      <c r="L312" s="14"/>
      <c r="M312" s="14"/>
      <c r="N312" s="14"/>
      <c r="O312" s="14"/>
      <c r="P312" s="72"/>
      <c r="Q312" s="72"/>
      <c r="R312" s="72"/>
      <c r="S312" s="86"/>
      <c r="T312" s="87"/>
      <c r="U312" s="72"/>
      <c r="V312" s="72"/>
      <c r="W312" s="88"/>
    </row>
    <row r="313" s="57" customFormat="1" ht="15" customHeight="1" spans="1:23">
      <c r="A313" s="74">
        <v>310</v>
      </c>
      <c r="B313" s="71"/>
      <c r="C313" s="72"/>
      <c r="D313" s="72"/>
      <c r="E313" s="72"/>
      <c r="F313" s="75"/>
      <c r="G313" s="76"/>
      <c r="H313" s="73"/>
      <c r="I313" s="73"/>
      <c r="J313" s="74"/>
      <c r="K313" s="74"/>
      <c r="L313" s="14"/>
      <c r="M313" s="14"/>
      <c r="N313" s="14"/>
      <c r="O313" s="14"/>
      <c r="P313" s="72"/>
      <c r="Q313" s="72"/>
      <c r="R313" s="72"/>
      <c r="S313" s="86"/>
      <c r="T313" s="87"/>
      <c r="U313" s="72"/>
      <c r="V313" s="72"/>
      <c r="W313" s="88"/>
    </row>
    <row r="314" s="57" customFormat="1" ht="15" customHeight="1" spans="1:23">
      <c r="A314" s="74">
        <v>311</v>
      </c>
      <c r="B314" s="71"/>
      <c r="C314" s="72"/>
      <c r="D314" s="72"/>
      <c r="E314" s="72"/>
      <c r="F314" s="75"/>
      <c r="G314" s="76"/>
      <c r="H314" s="73"/>
      <c r="I314" s="73"/>
      <c r="J314" s="74"/>
      <c r="K314" s="74"/>
      <c r="L314" s="14"/>
      <c r="M314" s="14"/>
      <c r="N314" s="14"/>
      <c r="O314" s="14"/>
      <c r="P314" s="72"/>
      <c r="Q314" s="72"/>
      <c r="R314" s="72"/>
      <c r="S314" s="86"/>
      <c r="T314" s="87"/>
      <c r="U314" s="72"/>
      <c r="V314" s="72"/>
      <c r="W314" s="88"/>
    </row>
    <row r="315" s="57" customFormat="1" ht="15" customHeight="1" spans="1:23">
      <c r="A315" s="74">
        <v>312</v>
      </c>
      <c r="B315" s="71"/>
      <c r="C315" s="72"/>
      <c r="D315" s="72"/>
      <c r="E315" s="72"/>
      <c r="F315" s="75"/>
      <c r="G315" s="76"/>
      <c r="H315" s="73"/>
      <c r="I315" s="73"/>
      <c r="J315" s="74"/>
      <c r="K315" s="74"/>
      <c r="L315" s="14"/>
      <c r="M315" s="14"/>
      <c r="N315" s="14"/>
      <c r="O315" s="14"/>
      <c r="P315" s="72"/>
      <c r="Q315" s="72"/>
      <c r="R315" s="72"/>
      <c r="S315" s="86"/>
      <c r="T315" s="87"/>
      <c r="U315" s="72"/>
      <c r="V315" s="72"/>
      <c r="W315" s="88"/>
    </row>
    <row r="316" s="57" customFormat="1" ht="15" customHeight="1" spans="1:23">
      <c r="A316" s="74">
        <v>313</v>
      </c>
      <c r="B316" s="71"/>
      <c r="C316" s="72"/>
      <c r="D316" s="72"/>
      <c r="E316" s="72"/>
      <c r="F316" s="75"/>
      <c r="G316" s="76"/>
      <c r="H316" s="73"/>
      <c r="I316" s="73"/>
      <c r="J316" s="74"/>
      <c r="K316" s="74"/>
      <c r="L316" s="14"/>
      <c r="M316" s="14"/>
      <c r="N316" s="14"/>
      <c r="O316" s="14"/>
      <c r="P316" s="72"/>
      <c r="Q316" s="72"/>
      <c r="R316" s="72"/>
      <c r="S316" s="86"/>
      <c r="T316" s="87"/>
      <c r="U316" s="72"/>
      <c r="V316" s="72"/>
      <c r="W316" s="88"/>
    </row>
    <row r="317" s="57" customFormat="1" ht="15" customHeight="1" spans="1:23">
      <c r="A317" s="74">
        <v>314</v>
      </c>
      <c r="B317" s="71"/>
      <c r="C317" s="72"/>
      <c r="D317" s="72"/>
      <c r="E317" s="72"/>
      <c r="F317" s="75"/>
      <c r="G317" s="76"/>
      <c r="H317" s="73"/>
      <c r="I317" s="73"/>
      <c r="J317" s="74"/>
      <c r="K317" s="74"/>
      <c r="L317" s="14"/>
      <c r="M317" s="14"/>
      <c r="N317" s="14"/>
      <c r="O317" s="14"/>
      <c r="P317" s="72"/>
      <c r="Q317" s="72"/>
      <c r="R317" s="72"/>
      <c r="S317" s="86"/>
      <c r="T317" s="87"/>
      <c r="U317" s="72"/>
      <c r="V317" s="72"/>
      <c r="W317" s="88"/>
    </row>
    <row r="318" s="57" customFormat="1" ht="15" customHeight="1" spans="1:23">
      <c r="A318" s="74">
        <v>315</v>
      </c>
      <c r="B318" s="71"/>
      <c r="C318" s="72"/>
      <c r="D318" s="72"/>
      <c r="E318" s="72"/>
      <c r="F318" s="75"/>
      <c r="G318" s="76"/>
      <c r="H318" s="73"/>
      <c r="I318" s="73"/>
      <c r="J318" s="74"/>
      <c r="K318" s="74"/>
      <c r="L318" s="14"/>
      <c r="M318" s="14"/>
      <c r="N318" s="14"/>
      <c r="O318" s="14"/>
      <c r="P318" s="72"/>
      <c r="Q318" s="72"/>
      <c r="R318" s="72"/>
      <c r="S318" s="86"/>
      <c r="T318" s="87"/>
      <c r="U318" s="72"/>
      <c r="V318" s="72"/>
      <c r="W318" s="88"/>
    </row>
    <row r="319" s="57" customFormat="1" ht="15" customHeight="1" spans="1:23">
      <c r="A319" s="74">
        <v>316</v>
      </c>
      <c r="B319" s="71"/>
      <c r="C319" s="72"/>
      <c r="D319" s="72"/>
      <c r="E319" s="72"/>
      <c r="F319" s="75"/>
      <c r="G319" s="76"/>
      <c r="H319" s="73"/>
      <c r="I319" s="73"/>
      <c r="J319" s="74"/>
      <c r="K319" s="74"/>
      <c r="L319" s="14"/>
      <c r="M319" s="14"/>
      <c r="N319" s="14"/>
      <c r="O319" s="14"/>
      <c r="P319" s="72"/>
      <c r="Q319" s="72"/>
      <c r="R319" s="72"/>
      <c r="S319" s="86"/>
      <c r="T319" s="87"/>
      <c r="U319" s="72"/>
      <c r="V319" s="72"/>
      <c r="W319" s="88"/>
    </row>
    <row r="320" s="57" customFormat="1" ht="15" customHeight="1" spans="1:23">
      <c r="A320" s="74">
        <v>317</v>
      </c>
      <c r="B320" s="71"/>
      <c r="C320" s="72"/>
      <c r="D320" s="72"/>
      <c r="E320" s="72"/>
      <c r="F320" s="75"/>
      <c r="G320" s="76"/>
      <c r="H320" s="73"/>
      <c r="I320" s="73"/>
      <c r="J320" s="74"/>
      <c r="K320" s="74"/>
      <c r="L320" s="14"/>
      <c r="M320" s="14"/>
      <c r="N320" s="14"/>
      <c r="O320" s="14"/>
      <c r="P320" s="72"/>
      <c r="Q320" s="72"/>
      <c r="R320" s="72"/>
      <c r="S320" s="86"/>
      <c r="T320" s="87"/>
      <c r="U320" s="72"/>
      <c r="V320" s="72"/>
      <c r="W320" s="88"/>
    </row>
    <row r="321" s="57" customFormat="1" ht="15" customHeight="1" spans="1:23">
      <c r="A321" s="74">
        <v>318</v>
      </c>
      <c r="B321" s="71"/>
      <c r="C321" s="72"/>
      <c r="D321" s="72"/>
      <c r="E321" s="72"/>
      <c r="F321" s="75"/>
      <c r="G321" s="76"/>
      <c r="H321" s="73"/>
      <c r="I321" s="73"/>
      <c r="J321" s="74"/>
      <c r="K321" s="74"/>
      <c r="L321" s="14"/>
      <c r="M321" s="14"/>
      <c r="N321" s="14"/>
      <c r="O321" s="14"/>
      <c r="P321" s="72"/>
      <c r="Q321" s="72"/>
      <c r="R321" s="72"/>
      <c r="S321" s="86"/>
      <c r="T321" s="87"/>
      <c r="U321" s="72"/>
      <c r="V321" s="72"/>
      <c r="W321" s="88"/>
    </row>
    <row r="322" s="57" customFormat="1" ht="15" customHeight="1" spans="1:23">
      <c r="A322" s="74">
        <v>319</v>
      </c>
      <c r="B322" s="71"/>
      <c r="C322" s="72"/>
      <c r="D322" s="72"/>
      <c r="E322" s="72"/>
      <c r="F322" s="75"/>
      <c r="G322" s="76"/>
      <c r="H322" s="73"/>
      <c r="I322" s="73"/>
      <c r="J322" s="74"/>
      <c r="K322" s="74"/>
      <c r="L322" s="14"/>
      <c r="M322" s="14"/>
      <c r="N322" s="14"/>
      <c r="O322" s="14"/>
      <c r="P322" s="72"/>
      <c r="Q322" s="72"/>
      <c r="R322" s="72"/>
      <c r="S322" s="86"/>
      <c r="T322" s="87"/>
      <c r="U322" s="72"/>
      <c r="V322" s="72"/>
      <c r="W322" s="88"/>
    </row>
    <row r="323" s="57" customFormat="1" ht="15" customHeight="1" spans="1:23">
      <c r="A323" s="74">
        <v>320</v>
      </c>
      <c r="B323" s="71"/>
      <c r="C323" s="72"/>
      <c r="D323" s="72"/>
      <c r="E323" s="72"/>
      <c r="F323" s="75"/>
      <c r="G323" s="76"/>
      <c r="H323" s="73"/>
      <c r="I323" s="73"/>
      <c r="J323" s="74"/>
      <c r="K323" s="74"/>
      <c r="L323" s="14"/>
      <c r="M323" s="14"/>
      <c r="N323" s="14"/>
      <c r="O323" s="14"/>
      <c r="P323" s="72"/>
      <c r="Q323" s="72"/>
      <c r="R323" s="72"/>
      <c r="S323" s="86"/>
      <c r="T323" s="87"/>
      <c r="U323" s="72"/>
      <c r="V323" s="72"/>
      <c r="W323" s="88"/>
    </row>
    <row r="324" s="57" customFormat="1" ht="15" customHeight="1" spans="1:23">
      <c r="A324" s="74">
        <v>321</v>
      </c>
      <c r="B324" s="71"/>
      <c r="C324" s="72"/>
      <c r="D324" s="72"/>
      <c r="E324" s="72"/>
      <c r="F324" s="75"/>
      <c r="G324" s="76"/>
      <c r="H324" s="73"/>
      <c r="I324" s="73"/>
      <c r="J324" s="74"/>
      <c r="K324" s="74"/>
      <c r="L324" s="14"/>
      <c r="M324" s="14"/>
      <c r="N324" s="14"/>
      <c r="O324" s="14"/>
      <c r="P324" s="72"/>
      <c r="Q324" s="72"/>
      <c r="R324" s="72"/>
      <c r="S324" s="86"/>
      <c r="T324" s="87"/>
      <c r="U324" s="72"/>
      <c r="V324" s="72"/>
      <c r="W324" s="88"/>
    </row>
    <row r="325" s="57" customFormat="1" ht="15" customHeight="1" spans="1:23">
      <c r="A325" s="74">
        <v>322</v>
      </c>
      <c r="B325" s="71"/>
      <c r="C325" s="72"/>
      <c r="D325" s="72"/>
      <c r="E325" s="72"/>
      <c r="F325" s="75"/>
      <c r="G325" s="76"/>
      <c r="H325" s="73"/>
      <c r="I325" s="73"/>
      <c r="J325" s="74"/>
      <c r="K325" s="74"/>
      <c r="L325" s="14"/>
      <c r="M325" s="14"/>
      <c r="N325" s="14"/>
      <c r="O325" s="14"/>
      <c r="P325" s="72"/>
      <c r="Q325" s="72"/>
      <c r="R325" s="72"/>
      <c r="S325" s="86"/>
      <c r="T325" s="87"/>
      <c r="U325" s="72"/>
      <c r="V325" s="72"/>
      <c r="W325" s="88"/>
    </row>
    <row r="326" s="57" customFormat="1" ht="15" customHeight="1" spans="1:23">
      <c r="A326" s="74">
        <v>323</v>
      </c>
      <c r="B326" s="71"/>
      <c r="C326" s="72"/>
      <c r="D326" s="72"/>
      <c r="E326" s="72"/>
      <c r="F326" s="75"/>
      <c r="G326" s="76"/>
      <c r="H326" s="73"/>
      <c r="I326" s="73"/>
      <c r="J326" s="74"/>
      <c r="K326" s="74"/>
      <c r="L326" s="14"/>
      <c r="M326" s="14"/>
      <c r="N326" s="14"/>
      <c r="O326" s="14"/>
      <c r="P326" s="72"/>
      <c r="Q326" s="72"/>
      <c r="R326" s="72"/>
      <c r="S326" s="86"/>
      <c r="T326" s="87"/>
      <c r="U326" s="72"/>
      <c r="V326" s="72"/>
      <c r="W326" s="88"/>
    </row>
    <row r="327" s="57" customFormat="1" ht="15" customHeight="1" spans="1:23">
      <c r="A327" s="74">
        <v>324</v>
      </c>
      <c r="B327" s="71"/>
      <c r="C327" s="72"/>
      <c r="D327" s="72"/>
      <c r="E327" s="72"/>
      <c r="F327" s="75"/>
      <c r="G327" s="76"/>
      <c r="H327" s="73"/>
      <c r="I327" s="73"/>
      <c r="J327" s="74"/>
      <c r="K327" s="74"/>
      <c r="L327" s="14"/>
      <c r="M327" s="14"/>
      <c r="N327" s="14"/>
      <c r="O327" s="14"/>
      <c r="P327" s="72"/>
      <c r="Q327" s="72"/>
      <c r="R327" s="72"/>
      <c r="S327" s="86"/>
      <c r="T327" s="87"/>
      <c r="U327" s="72"/>
      <c r="V327" s="72"/>
      <c r="W327" s="88"/>
    </row>
    <row r="328" s="57" customFormat="1" ht="15" customHeight="1" spans="1:23">
      <c r="A328" s="74">
        <v>325</v>
      </c>
      <c r="B328" s="71"/>
      <c r="C328" s="72"/>
      <c r="D328" s="72"/>
      <c r="E328" s="72"/>
      <c r="F328" s="75"/>
      <c r="G328" s="76"/>
      <c r="H328" s="73"/>
      <c r="I328" s="73"/>
      <c r="J328" s="74"/>
      <c r="K328" s="74"/>
      <c r="L328" s="14"/>
      <c r="M328" s="14"/>
      <c r="N328" s="14"/>
      <c r="O328" s="14"/>
      <c r="P328" s="72"/>
      <c r="Q328" s="72"/>
      <c r="R328" s="72"/>
      <c r="S328" s="86"/>
      <c r="T328" s="87"/>
      <c r="U328" s="72"/>
      <c r="V328" s="72"/>
      <c r="W328" s="88"/>
    </row>
    <row r="329" s="57" customFormat="1" ht="15" customHeight="1" spans="1:23">
      <c r="A329" s="74">
        <v>326</v>
      </c>
      <c r="B329" s="71"/>
      <c r="C329" s="72"/>
      <c r="D329" s="72"/>
      <c r="E329" s="72"/>
      <c r="F329" s="75"/>
      <c r="G329" s="76"/>
      <c r="H329" s="73"/>
      <c r="I329" s="73"/>
      <c r="J329" s="74"/>
      <c r="K329" s="74"/>
      <c r="L329" s="14"/>
      <c r="M329" s="14"/>
      <c r="N329" s="14"/>
      <c r="O329" s="14"/>
      <c r="P329" s="72"/>
      <c r="Q329" s="72"/>
      <c r="R329" s="72"/>
      <c r="S329" s="86"/>
      <c r="T329" s="87"/>
      <c r="U329" s="72"/>
      <c r="V329" s="72"/>
      <c r="W329" s="88"/>
    </row>
    <row r="330" s="57" customFormat="1" ht="15" customHeight="1" spans="1:23">
      <c r="A330" s="74">
        <v>327</v>
      </c>
      <c r="B330" s="71"/>
      <c r="C330" s="72"/>
      <c r="D330" s="72"/>
      <c r="E330" s="72"/>
      <c r="F330" s="75"/>
      <c r="G330" s="76"/>
      <c r="H330" s="73"/>
      <c r="I330" s="73"/>
      <c r="J330" s="74"/>
      <c r="K330" s="74"/>
      <c r="L330" s="14"/>
      <c r="M330" s="14"/>
      <c r="N330" s="14"/>
      <c r="O330" s="14"/>
      <c r="P330" s="72"/>
      <c r="Q330" s="72"/>
      <c r="R330" s="72"/>
      <c r="S330" s="86"/>
      <c r="T330" s="87"/>
      <c r="U330" s="72"/>
      <c r="V330" s="72"/>
      <c r="W330" s="88"/>
    </row>
    <row r="331" s="57" customFormat="1" ht="15" customHeight="1" spans="1:23">
      <c r="A331" s="74">
        <v>328</v>
      </c>
      <c r="B331" s="71"/>
      <c r="C331" s="72"/>
      <c r="D331" s="72"/>
      <c r="E331" s="72"/>
      <c r="F331" s="75"/>
      <c r="G331" s="76"/>
      <c r="H331" s="73"/>
      <c r="I331" s="73"/>
      <c r="J331" s="74"/>
      <c r="K331" s="74"/>
      <c r="L331" s="14"/>
      <c r="M331" s="14"/>
      <c r="N331" s="14"/>
      <c r="O331" s="14"/>
      <c r="P331" s="72"/>
      <c r="Q331" s="72"/>
      <c r="R331" s="72"/>
      <c r="S331" s="86"/>
      <c r="T331" s="87"/>
      <c r="U331" s="72"/>
      <c r="V331" s="72"/>
      <c r="W331" s="88"/>
    </row>
    <row r="332" s="57" customFormat="1" ht="15" customHeight="1" spans="1:23">
      <c r="A332" s="74">
        <v>329</v>
      </c>
      <c r="B332" s="71"/>
      <c r="C332" s="72"/>
      <c r="D332" s="72"/>
      <c r="E332" s="72"/>
      <c r="F332" s="75"/>
      <c r="G332" s="76"/>
      <c r="H332" s="73"/>
      <c r="I332" s="73"/>
      <c r="J332" s="74"/>
      <c r="K332" s="74"/>
      <c r="L332" s="14"/>
      <c r="M332" s="14"/>
      <c r="N332" s="14"/>
      <c r="O332" s="14"/>
      <c r="P332" s="72"/>
      <c r="Q332" s="72"/>
      <c r="R332" s="72"/>
      <c r="S332" s="86"/>
      <c r="T332" s="87"/>
      <c r="U332" s="72"/>
      <c r="V332" s="72"/>
      <c r="W332" s="88"/>
    </row>
    <row r="333" s="57" customFormat="1" ht="15" customHeight="1" spans="1:23">
      <c r="A333" s="74">
        <v>330</v>
      </c>
      <c r="B333" s="71"/>
      <c r="C333" s="72"/>
      <c r="D333" s="72"/>
      <c r="E333" s="72"/>
      <c r="F333" s="75"/>
      <c r="G333" s="76"/>
      <c r="H333" s="73"/>
      <c r="I333" s="73"/>
      <c r="J333" s="74"/>
      <c r="K333" s="74"/>
      <c r="L333" s="14"/>
      <c r="M333" s="14"/>
      <c r="N333" s="14"/>
      <c r="O333" s="14"/>
      <c r="P333" s="72"/>
      <c r="Q333" s="72"/>
      <c r="R333" s="72"/>
      <c r="S333" s="86"/>
      <c r="T333" s="87"/>
      <c r="U333" s="72"/>
      <c r="V333" s="72"/>
      <c r="W333" s="88"/>
    </row>
    <row r="334" s="57" customFormat="1" ht="15" customHeight="1" spans="1:23">
      <c r="A334" s="74">
        <v>331</v>
      </c>
      <c r="B334" s="71"/>
      <c r="C334" s="72"/>
      <c r="D334" s="72"/>
      <c r="E334" s="72"/>
      <c r="F334" s="75"/>
      <c r="G334" s="76"/>
      <c r="H334" s="73"/>
      <c r="I334" s="73"/>
      <c r="J334" s="74"/>
      <c r="K334" s="74"/>
      <c r="L334" s="14"/>
      <c r="M334" s="14"/>
      <c r="N334" s="14"/>
      <c r="O334" s="14"/>
      <c r="P334" s="72"/>
      <c r="Q334" s="72"/>
      <c r="R334" s="72"/>
      <c r="S334" s="86"/>
      <c r="T334" s="87"/>
      <c r="U334" s="72"/>
      <c r="V334" s="72"/>
      <c r="W334" s="88"/>
    </row>
    <row r="335" s="57" customFormat="1" ht="15" customHeight="1" spans="1:23">
      <c r="A335" s="74">
        <v>332</v>
      </c>
      <c r="B335" s="71"/>
      <c r="C335" s="72"/>
      <c r="D335" s="72"/>
      <c r="E335" s="72"/>
      <c r="F335" s="75"/>
      <c r="G335" s="76"/>
      <c r="H335" s="73"/>
      <c r="I335" s="73"/>
      <c r="J335" s="74"/>
      <c r="K335" s="74"/>
      <c r="L335" s="14"/>
      <c r="M335" s="14"/>
      <c r="N335" s="14"/>
      <c r="O335" s="14"/>
      <c r="P335" s="72"/>
      <c r="Q335" s="72"/>
      <c r="R335" s="72"/>
      <c r="S335" s="86"/>
      <c r="T335" s="87"/>
      <c r="U335" s="72"/>
      <c r="V335" s="72"/>
      <c r="W335" s="88"/>
    </row>
    <row r="336" s="57" customFormat="1" ht="15" customHeight="1" spans="1:23">
      <c r="A336" s="74">
        <v>333</v>
      </c>
      <c r="B336" s="71"/>
      <c r="C336" s="72"/>
      <c r="D336" s="72"/>
      <c r="E336" s="72"/>
      <c r="F336" s="75"/>
      <c r="G336" s="76"/>
      <c r="H336" s="73"/>
      <c r="I336" s="73"/>
      <c r="J336" s="74"/>
      <c r="K336" s="74"/>
      <c r="L336" s="14"/>
      <c r="M336" s="14"/>
      <c r="N336" s="14"/>
      <c r="O336" s="14"/>
      <c r="P336" s="72"/>
      <c r="Q336" s="72"/>
      <c r="R336" s="72"/>
      <c r="S336" s="86"/>
      <c r="T336" s="87"/>
      <c r="U336" s="72"/>
      <c r="V336" s="72"/>
      <c r="W336" s="88"/>
    </row>
    <row r="337" s="57" customFormat="1" ht="15" customHeight="1" spans="1:23">
      <c r="A337" s="74">
        <v>334</v>
      </c>
      <c r="B337" s="71"/>
      <c r="C337" s="72"/>
      <c r="D337" s="72"/>
      <c r="E337" s="72"/>
      <c r="F337" s="75"/>
      <c r="G337" s="76"/>
      <c r="H337" s="73"/>
      <c r="I337" s="73"/>
      <c r="J337" s="74"/>
      <c r="K337" s="74"/>
      <c r="L337" s="14"/>
      <c r="M337" s="14"/>
      <c r="N337" s="14"/>
      <c r="O337" s="14"/>
      <c r="P337" s="72"/>
      <c r="Q337" s="72"/>
      <c r="R337" s="72"/>
      <c r="S337" s="86"/>
      <c r="T337" s="87"/>
      <c r="U337" s="72"/>
      <c r="V337" s="72"/>
      <c r="W337" s="88"/>
    </row>
    <row r="338" s="57" customFormat="1" ht="15" customHeight="1" spans="1:23">
      <c r="A338" s="74">
        <v>335</v>
      </c>
      <c r="B338" s="71"/>
      <c r="C338" s="72"/>
      <c r="D338" s="72"/>
      <c r="E338" s="72"/>
      <c r="F338" s="75"/>
      <c r="G338" s="76"/>
      <c r="H338" s="73"/>
      <c r="I338" s="73"/>
      <c r="J338" s="74"/>
      <c r="K338" s="74"/>
      <c r="L338" s="14"/>
      <c r="M338" s="14"/>
      <c r="N338" s="14"/>
      <c r="O338" s="14"/>
      <c r="P338" s="72"/>
      <c r="Q338" s="72"/>
      <c r="R338" s="72"/>
      <c r="S338" s="86"/>
      <c r="T338" s="87"/>
      <c r="U338" s="72"/>
      <c r="V338" s="72"/>
      <c r="W338" s="88"/>
    </row>
    <row r="339" s="57" customFormat="1" ht="15" customHeight="1" spans="1:23">
      <c r="A339" s="74">
        <v>336</v>
      </c>
      <c r="B339" s="71"/>
      <c r="C339" s="72"/>
      <c r="D339" s="72"/>
      <c r="E339" s="72"/>
      <c r="F339" s="75"/>
      <c r="G339" s="76"/>
      <c r="H339" s="73"/>
      <c r="I339" s="73"/>
      <c r="J339" s="74"/>
      <c r="K339" s="74"/>
      <c r="L339" s="14"/>
      <c r="M339" s="14"/>
      <c r="N339" s="14"/>
      <c r="O339" s="14"/>
      <c r="P339" s="72"/>
      <c r="Q339" s="72"/>
      <c r="R339" s="72"/>
      <c r="S339" s="86"/>
      <c r="T339" s="87"/>
      <c r="U339" s="72"/>
      <c r="V339" s="72"/>
      <c r="W339" s="88"/>
    </row>
    <row r="340" s="57" customFormat="1" ht="15" customHeight="1" spans="1:23">
      <c r="A340" s="74">
        <v>337</v>
      </c>
      <c r="B340" s="71"/>
      <c r="C340" s="72"/>
      <c r="D340" s="72"/>
      <c r="E340" s="72"/>
      <c r="F340" s="75"/>
      <c r="G340" s="76"/>
      <c r="H340" s="73"/>
      <c r="I340" s="73"/>
      <c r="J340" s="74"/>
      <c r="K340" s="74"/>
      <c r="L340" s="14"/>
      <c r="M340" s="14"/>
      <c r="N340" s="14"/>
      <c r="O340" s="14"/>
      <c r="P340" s="72"/>
      <c r="Q340" s="72"/>
      <c r="R340" s="72"/>
      <c r="S340" s="86"/>
      <c r="T340" s="87"/>
      <c r="U340" s="72"/>
      <c r="V340" s="72"/>
      <c r="W340" s="88"/>
    </row>
    <row r="341" s="57" customFormat="1" ht="15" customHeight="1" spans="1:23">
      <c r="A341" s="74">
        <v>338</v>
      </c>
      <c r="B341" s="71"/>
      <c r="C341" s="72"/>
      <c r="D341" s="72"/>
      <c r="E341" s="72"/>
      <c r="F341" s="75"/>
      <c r="G341" s="76"/>
      <c r="H341" s="73"/>
      <c r="I341" s="73"/>
      <c r="J341" s="74"/>
      <c r="K341" s="74"/>
      <c r="L341" s="14"/>
      <c r="M341" s="14"/>
      <c r="N341" s="14"/>
      <c r="O341" s="14"/>
      <c r="P341" s="72"/>
      <c r="Q341" s="72"/>
      <c r="R341" s="72"/>
      <c r="S341" s="86"/>
      <c r="T341" s="87"/>
      <c r="U341" s="72"/>
      <c r="V341" s="72"/>
      <c r="W341" s="88"/>
    </row>
    <row r="342" s="57" customFormat="1" ht="15" customHeight="1" spans="1:23">
      <c r="A342" s="74">
        <v>339</v>
      </c>
      <c r="B342" s="71"/>
      <c r="C342" s="72"/>
      <c r="D342" s="72"/>
      <c r="E342" s="72"/>
      <c r="F342" s="75"/>
      <c r="G342" s="76"/>
      <c r="H342" s="73"/>
      <c r="I342" s="73"/>
      <c r="J342" s="74"/>
      <c r="K342" s="74"/>
      <c r="L342" s="14"/>
      <c r="M342" s="14"/>
      <c r="N342" s="14"/>
      <c r="O342" s="14"/>
      <c r="P342" s="72"/>
      <c r="Q342" s="72"/>
      <c r="R342" s="72"/>
      <c r="S342" s="86"/>
      <c r="T342" s="87"/>
      <c r="U342" s="72"/>
      <c r="V342" s="72"/>
      <c r="W342" s="88"/>
    </row>
    <row r="343" s="57" customFormat="1" ht="15" customHeight="1" spans="1:23">
      <c r="A343" s="74">
        <v>340</v>
      </c>
      <c r="B343" s="71"/>
      <c r="C343" s="72"/>
      <c r="D343" s="72"/>
      <c r="E343" s="72"/>
      <c r="F343" s="75"/>
      <c r="G343" s="76"/>
      <c r="H343" s="73"/>
      <c r="I343" s="73"/>
      <c r="J343" s="74"/>
      <c r="K343" s="74"/>
      <c r="L343" s="14"/>
      <c r="M343" s="14"/>
      <c r="N343" s="14"/>
      <c r="O343" s="14"/>
      <c r="P343" s="72"/>
      <c r="Q343" s="72"/>
      <c r="R343" s="72"/>
      <c r="S343" s="86"/>
      <c r="T343" s="87"/>
      <c r="U343" s="72"/>
      <c r="V343" s="72"/>
      <c r="W343" s="88"/>
    </row>
    <row r="344" s="57" customFormat="1" ht="15" customHeight="1" spans="1:23">
      <c r="A344" s="74">
        <v>341</v>
      </c>
      <c r="B344" s="71"/>
      <c r="C344" s="72"/>
      <c r="D344" s="72"/>
      <c r="E344" s="72"/>
      <c r="F344" s="75"/>
      <c r="G344" s="76"/>
      <c r="H344" s="73"/>
      <c r="I344" s="73"/>
      <c r="J344" s="74"/>
      <c r="K344" s="74"/>
      <c r="L344" s="14"/>
      <c r="M344" s="14"/>
      <c r="N344" s="14"/>
      <c r="O344" s="14"/>
      <c r="P344" s="72"/>
      <c r="Q344" s="72"/>
      <c r="R344" s="72"/>
      <c r="S344" s="86"/>
      <c r="T344" s="87"/>
      <c r="U344" s="72"/>
      <c r="V344" s="72"/>
      <c r="W344" s="88"/>
    </row>
    <row r="345" s="57" customFormat="1" ht="15" customHeight="1" spans="1:23">
      <c r="A345" s="74">
        <v>342</v>
      </c>
      <c r="B345" s="71"/>
      <c r="C345" s="72"/>
      <c r="D345" s="72"/>
      <c r="E345" s="72"/>
      <c r="F345" s="75"/>
      <c r="G345" s="76"/>
      <c r="H345" s="73"/>
      <c r="I345" s="73"/>
      <c r="J345" s="74"/>
      <c r="K345" s="74"/>
      <c r="L345" s="14"/>
      <c r="M345" s="14"/>
      <c r="N345" s="14"/>
      <c r="O345" s="14"/>
      <c r="P345" s="72"/>
      <c r="Q345" s="72"/>
      <c r="R345" s="72"/>
      <c r="S345" s="86"/>
      <c r="T345" s="87"/>
      <c r="U345" s="72"/>
      <c r="V345" s="72"/>
      <c r="W345" s="88"/>
    </row>
    <row r="346" s="57" customFormat="1" ht="15" customHeight="1" spans="1:23">
      <c r="A346" s="74">
        <v>343</v>
      </c>
      <c r="B346" s="71"/>
      <c r="C346" s="72"/>
      <c r="D346" s="72"/>
      <c r="E346" s="72"/>
      <c r="F346" s="75"/>
      <c r="G346" s="76"/>
      <c r="H346" s="73"/>
      <c r="I346" s="73"/>
      <c r="J346" s="74"/>
      <c r="K346" s="74"/>
      <c r="L346" s="14"/>
      <c r="M346" s="14"/>
      <c r="N346" s="14"/>
      <c r="O346" s="14"/>
      <c r="P346" s="72"/>
      <c r="Q346" s="72"/>
      <c r="R346" s="72"/>
      <c r="S346" s="86"/>
      <c r="T346" s="87"/>
      <c r="U346" s="72"/>
      <c r="V346" s="72"/>
      <c r="W346" s="88"/>
    </row>
    <row r="347" s="57" customFormat="1" ht="15" customHeight="1" spans="1:23">
      <c r="A347" s="74">
        <v>344</v>
      </c>
      <c r="B347" s="71"/>
      <c r="C347" s="72"/>
      <c r="D347" s="72"/>
      <c r="E347" s="72"/>
      <c r="F347" s="75"/>
      <c r="G347" s="76"/>
      <c r="H347" s="73"/>
      <c r="I347" s="73"/>
      <c r="J347" s="74"/>
      <c r="K347" s="74"/>
      <c r="L347" s="14"/>
      <c r="M347" s="14"/>
      <c r="N347" s="14"/>
      <c r="O347" s="14"/>
      <c r="P347" s="72"/>
      <c r="Q347" s="72"/>
      <c r="R347" s="72"/>
      <c r="S347" s="86"/>
      <c r="T347" s="87"/>
      <c r="U347" s="72"/>
      <c r="V347" s="72"/>
      <c r="W347" s="88"/>
    </row>
    <row r="348" s="57" customFormat="1" ht="15" customHeight="1" spans="1:23">
      <c r="A348" s="74">
        <v>345</v>
      </c>
      <c r="B348" s="71"/>
      <c r="C348" s="72"/>
      <c r="D348" s="72"/>
      <c r="E348" s="72"/>
      <c r="F348" s="75"/>
      <c r="G348" s="76"/>
      <c r="H348" s="73"/>
      <c r="I348" s="73"/>
      <c r="J348" s="74"/>
      <c r="K348" s="74"/>
      <c r="L348" s="14"/>
      <c r="M348" s="14"/>
      <c r="N348" s="14"/>
      <c r="O348" s="14"/>
      <c r="P348" s="72"/>
      <c r="Q348" s="72"/>
      <c r="R348" s="72"/>
      <c r="S348" s="86"/>
      <c r="T348" s="87"/>
      <c r="U348" s="72"/>
      <c r="V348" s="72"/>
      <c r="W348" s="88"/>
    </row>
    <row r="349" s="57" customFormat="1" ht="15" customHeight="1" spans="1:23">
      <c r="A349" s="74">
        <v>346</v>
      </c>
      <c r="B349" s="71"/>
      <c r="C349" s="72"/>
      <c r="D349" s="72"/>
      <c r="E349" s="72"/>
      <c r="F349" s="75"/>
      <c r="G349" s="76"/>
      <c r="H349" s="73"/>
      <c r="I349" s="73"/>
      <c r="J349" s="74"/>
      <c r="K349" s="74"/>
      <c r="L349" s="14"/>
      <c r="M349" s="14"/>
      <c r="N349" s="14"/>
      <c r="O349" s="14"/>
      <c r="P349" s="72"/>
      <c r="Q349" s="72"/>
      <c r="R349" s="72"/>
      <c r="S349" s="86"/>
      <c r="T349" s="87"/>
      <c r="U349" s="72"/>
      <c r="V349" s="72"/>
      <c r="W349" s="88"/>
    </row>
    <row r="350" s="57" customFormat="1" ht="15" customHeight="1" spans="1:23">
      <c r="A350" s="74">
        <v>347</v>
      </c>
      <c r="B350" s="71"/>
      <c r="C350" s="72"/>
      <c r="D350" s="72"/>
      <c r="E350" s="72"/>
      <c r="F350" s="75"/>
      <c r="G350" s="76"/>
      <c r="H350" s="73"/>
      <c r="I350" s="73"/>
      <c r="J350" s="74"/>
      <c r="K350" s="74"/>
      <c r="L350" s="14"/>
      <c r="M350" s="14"/>
      <c r="N350" s="14"/>
      <c r="O350" s="14"/>
      <c r="P350" s="72"/>
      <c r="Q350" s="72"/>
      <c r="R350" s="72"/>
      <c r="S350" s="86"/>
      <c r="T350" s="87"/>
      <c r="U350" s="72"/>
      <c r="V350" s="72"/>
      <c r="W350" s="88"/>
    </row>
    <row r="351" s="57" customFormat="1" ht="15" customHeight="1" spans="1:23">
      <c r="A351" s="74">
        <v>348</v>
      </c>
      <c r="B351" s="71"/>
      <c r="C351" s="72"/>
      <c r="D351" s="72"/>
      <c r="E351" s="72"/>
      <c r="F351" s="75"/>
      <c r="G351" s="76"/>
      <c r="H351" s="73"/>
      <c r="I351" s="73"/>
      <c r="J351" s="74"/>
      <c r="K351" s="74"/>
      <c r="L351" s="14"/>
      <c r="M351" s="14"/>
      <c r="N351" s="14"/>
      <c r="O351" s="14"/>
      <c r="P351" s="72"/>
      <c r="Q351" s="72"/>
      <c r="R351" s="72"/>
      <c r="S351" s="86"/>
      <c r="T351" s="87"/>
      <c r="U351" s="72"/>
      <c r="V351" s="72"/>
      <c r="W351" s="88"/>
    </row>
    <row r="352" s="57" customFormat="1" ht="15" customHeight="1" spans="1:23">
      <c r="A352" s="74">
        <v>349</v>
      </c>
      <c r="B352" s="71"/>
      <c r="C352" s="72"/>
      <c r="D352" s="72"/>
      <c r="E352" s="72"/>
      <c r="F352" s="75"/>
      <c r="G352" s="76"/>
      <c r="H352" s="73"/>
      <c r="I352" s="73"/>
      <c r="J352" s="74"/>
      <c r="K352" s="74"/>
      <c r="L352" s="14"/>
      <c r="M352" s="14"/>
      <c r="N352" s="14"/>
      <c r="O352" s="14"/>
      <c r="P352" s="72"/>
      <c r="Q352" s="72"/>
      <c r="R352" s="72"/>
      <c r="S352" s="86"/>
      <c r="T352" s="87"/>
      <c r="U352" s="72"/>
      <c r="V352" s="72"/>
      <c r="W352" s="88"/>
    </row>
    <row r="353" s="57" customFormat="1" ht="15" customHeight="1" spans="1:23">
      <c r="A353" s="74">
        <v>350</v>
      </c>
      <c r="B353" s="71"/>
      <c r="C353" s="72"/>
      <c r="D353" s="72"/>
      <c r="E353" s="72"/>
      <c r="F353" s="75"/>
      <c r="G353" s="76"/>
      <c r="H353" s="73"/>
      <c r="I353" s="73"/>
      <c r="J353" s="74"/>
      <c r="K353" s="74"/>
      <c r="L353" s="14"/>
      <c r="M353" s="14"/>
      <c r="N353" s="14"/>
      <c r="O353" s="14"/>
      <c r="P353" s="72"/>
      <c r="Q353" s="72"/>
      <c r="R353" s="72"/>
      <c r="S353" s="86"/>
      <c r="T353" s="87"/>
      <c r="U353" s="72"/>
      <c r="V353" s="72"/>
      <c r="W353" s="88"/>
    </row>
    <row r="354" s="57" customFormat="1" ht="15" customHeight="1" spans="1:23">
      <c r="A354" s="74">
        <v>351</v>
      </c>
      <c r="B354" s="71"/>
      <c r="C354" s="72"/>
      <c r="D354" s="72"/>
      <c r="E354" s="72"/>
      <c r="F354" s="75"/>
      <c r="G354" s="76"/>
      <c r="H354" s="73"/>
      <c r="I354" s="73"/>
      <c r="J354" s="74"/>
      <c r="K354" s="74"/>
      <c r="L354" s="14"/>
      <c r="M354" s="14"/>
      <c r="N354" s="14"/>
      <c r="O354" s="14"/>
      <c r="P354" s="72"/>
      <c r="Q354" s="72"/>
      <c r="R354" s="72"/>
      <c r="S354" s="86"/>
      <c r="T354" s="87"/>
      <c r="U354" s="72"/>
      <c r="V354" s="72"/>
      <c r="W354" s="88"/>
    </row>
    <row r="355" s="57" customFormat="1" ht="15" customHeight="1" spans="1:23">
      <c r="A355" s="74">
        <v>352</v>
      </c>
      <c r="B355" s="71"/>
      <c r="C355" s="72"/>
      <c r="D355" s="72"/>
      <c r="E355" s="72"/>
      <c r="F355" s="75"/>
      <c r="G355" s="76"/>
      <c r="H355" s="73"/>
      <c r="I355" s="73"/>
      <c r="J355" s="74"/>
      <c r="K355" s="74"/>
      <c r="L355" s="14"/>
      <c r="M355" s="14"/>
      <c r="N355" s="14"/>
      <c r="O355" s="14"/>
      <c r="P355" s="72"/>
      <c r="Q355" s="72"/>
      <c r="R355" s="72"/>
      <c r="S355" s="86"/>
      <c r="T355" s="87"/>
      <c r="U355" s="72"/>
      <c r="V355" s="72"/>
      <c r="W355" s="88"/>
    </row>
    <row r="356" s="57" customFormat="1" ht="15" customHeight="1" spans="1:23">
      <c r="A356" s="74">
        <v>353</v>
      </c>
      <c r="B356" s="71"/>
      <c r="C356" s="72"/>
      <c r="D356" s="72"/>
      <c r="E356" s="72"/>
      <c r="F356" s="75"/>
      <c r="G356" s="76"/>
      <c r="H356" s="73"/>
      <c r="I356" s="73"/>
      <c r="J356" s="74"/>
      <c r="K356" s="74"/>
      <c r="L356" s="14"/>
      <c r="M356" s="14"/>
      <c r="N356" s="14"/>
      <c r="O356" s="14"/>
      <c r="P356" s="72"/>
      <c r="Q356" s="72"/>
      <c r="R356" s="72"/>
      <c r="S356" s="86"/>
      <c r="T356" s="87"/>
      <c r="U356" s="72"/>
      <c r="V356" s="72"/>
      <c r="W356" s="88"/>
    </row>
    <row r="357" s="57" customFormat="1" ht="15" customHeight="1" spans="1:23">
      <c r="A357" s="74">
        <v>354</v>
      </c>
      <c r="B357" s="71"/>
      <c r="C357" s="72"/>
      <c r="D357" s="72"/>
      <c r="E357" s="72"/>
      <c r="F357" s="75"/>
      <c r="G357" s="76"/>
      <c r="H357" s="73"/>
      <c r="I357" s="73"/>
      <c r="J357" s="74"/>
      <c r="K357" s="74"/>
      <c r="L357" s="14"/>
      <c r="M357" s="14"/>
      <c r="N357" s="14"/>
      <c r="O357" s="14"/>
      <c r="P357" s="72"/>
      <c r="Q357" s="72"/>
      <c r="R357" s="72"/>
      <c r="S357" s="86"/>
      <c r="T357" s="87"/>
      <c r="U357" s="72"/>
      <c r="V357" s="72"/>
      <c r="W357" s="88"/>
    </row>
    <row r="358" s="57" customFormat="1" ht="15" customHeight="1" spans="1:23">
      <c r="A358" s="74">
        <v>355</v>
      </c>
      <c r="B358" s="71"/>
      <c r="C358" s="72"/>
      <c r="D358" s="72"/>
      <c r="E358" s="72"/>
      <c r="F358" s="75"/>
      <c r="G358" s="76"/>
      <c r="H358" s="73"/>
      <c r="I358" s="73"/>
      <c r="J358" s="74"/>
      <c r="K358" s="74"/>
      <c r="L358" s="14"/>
      <c r="M358" s="14"/>
      <c r="N358" s="14"/>
      <c r="O358" s="14"/>
      <c r="P358" s="72"/>
      <c r="Q358" s="72"/>
      <c r="R358" s="72"/>
      <c r="S358" s="86"/>
      <c r="T358" s="87"/>
      <c r="U358" s="72"/>
      <c r="V358" s="72"/>
      <c r="W358" s="88"/>
    </row>
    <row r="359" s="57" customFormat="1" ht="15" customHeight="1" spans="1:23">
      <c r="A359" s="74">
        <v>356</v>
      </c>
      <c r="B359" s="71"/>
      <c r="C359" s="72"/>
      <c r="D359" s="72"/>
      <c r="E359" s="72"/>
      <c r="F359" s="75"/>
      <c r="G359" s="76"/>
      <c r="H359" s="73"/>
      <c r="I359" s="73"/>
      <c r="J359" s="74"/>
      <c r="K359" s="74"/>
      <c r="L359" s="14"/>
      <c r="M359" s="14"/>
      <c r="N359" s="14"/>
      <c r="O359" s="14"/>
      <c r="P359" s="72"/>
      <c r="Q359" s="72"/>
      <c r="R359" s="72"/>
      <c r="S359" s="86"/>
      <c r="T359" s="87"/>
      <c r="U359" s="72"/>
      <c r="V359" s="72"/>
      <c r="W359" s="88"/>
    </row>
    <row r="360" s="57" customFormat="1" ht="15" customHeight="1" spans="1:23">
      <c r="A360" s="74">
        <v>357</v>
      </c>
      <c r="B360" s="71"/>
      <c r="C360" s="72"/>
      <c r="D360" s="72"/>
      <c r="E360" s="72"/>
      <c r="F360" s="75"/>
      <c r="G360" s="76"/>
      <c r="H360" s="73"/>
      <c r="I360" s="73"/>
      <c r="J360" s="74"/>
      <c r="K360" s="74"/>
      <c r="L360" s="14"/>
      <c r="M360" s="14"/>
      <c r="N360" s="14"/>
      <c r="O360" s="14"/>
      <c r="P360" s="72"/>
      <c r="Q360" s="72"/>
      <c r="R360" s="72"/>
      <c r="S360" s="86"/>
      <c r="T360" s="87"/>
      <c r="U360" s="72"/>
      <c r="V360" s="72"/>
      <c r="W360" s="88"/>
    </row>
    <row r="361" s="57" customFormat="1" ht="15" customHeight="1" spans="1:23">
      <c r="A361" s="74">
        <v>358</v>
      </c>
      <c r="B361" s="71"/>
      <c r="C361" s="72"/>
      <c r="D361" s="72"/>
      <c r="E361" s="72"/>
      <c r="F361" s="75"/>
      <c r="G361" s="76"/>
      <c r="H361" s="73"/>
      <c r="I361" s="73"/>
      <c r="J361" s="74"/>
      <c r="K361" s="74"/>
      <c r="L361" s="14"/>
      <c r="M361" s="14"/>
      <c r="N361" s="14"/>
      <c r="O361" s="14"/>
      <c r="P361" s="72"/>
      <c r="Q361" s="72"/>
      <c r="R361" s="72"/>
      <c r="S361" s="86"/>
      <c r="T361" s="87"/>
      <c r="U361" s="72"/>
      <c r="V361" s="72"/>
      <c r="W361" s="88"/>
    </row>
    <row r="362" s="57" customFormat="1" ht="15" customHeight="1" spans="1:23">
      <c r="A362" s="74">
        <v>359</v>
      </c>
      <c r="B362" s="71"/>
      <c r="C362" s="72"/>
      <c r="D362" s="72"/>
      <c r="E362" s="72"/>
      <c r="F362" s="75"/>
      <c r="G362" s="76"/>
      <c r="H362" s="73"/>
      <c r="I362" s="73"/>
      <c r="J362" s="74"/>
      <c r="K362" s="74"/>
      <c r="L362" s="14"/>
      <c r="M362" s="14"/>
      <c r="N362" s="14"/>
      <c r="O362" s="14"/>
      <c r="P362" s="72"/>
      <c r="Q362" s="72"/>
      <c r="R362" s="72"/>
      <c r="S362" s="86"/>
      <c r="T362" s="87"/>
      <c r="U362" s="72"/>
      <c r="V362" s="72"/>
      <c r="W362" s="88"/>
    </row>
    <row r="363" s="57" customFormat="1" ht="15" customHeight="1" spans="1:23">
      <c r="A363" s="74">
        <v>360</v>
      </c>
      <c r="B363" s="71"/>
      <c r="C363" s="72"/>
      <c r="D363" s="72"/>
      <c r="E363" s="72"/>
      <c r="F363" s="75"/>
      <c r="G363" s="76"/>
      <c r="H363" s="73"/>
      <c r="I363" s="73"/>
      <c r="J363" s="74"/>
      <c r="K363" s="74"/>
      <c r="L363" s="14"/>
      <c r="M363" s="14"/>
      <c r="N363" s="14"/>
      <c r="O363" s="14"/>
      <c r="P363" s="72"/>
      <c r="Q363" s="72"/>
      <c r="R363" s="72"/>
      <c r="S363" s="86"/>
      <c r="T363" s="87"/>
      <c r="U363" s="72"/>
      <c r="V363" s="72"/>
      <c r="W363" s="88"/>
    </row>
    <row r="364" s="57" customFormat="1" ht="15" customHeight="1" spans="1:23">
      <c r="A364" s="74">
        <v>361</v>
      </c>
      <c r="B364" s="71"/>
      <c r="C364" s="72"/>
      <c r="D364" s="72"/>
      <c r="E364" s="72"/>
      <c r="F364" s="75"/>
      <c r="G364" s="76"/>
      <c r="H364" s="73"/>
      <c r="I364" s="73"/>
      <c r="J364" s="74"/>
      <c r="K364" s="74"/>
      <c r="L364" s="14"/>
      <c r="M364" s="14"/>
      <c r="N364" s="14"/>
      <c r="O364" s="14"/>
      <c r="P364" s="72"/>
      <c r="Q364" s="72"/>
      <c r="R364" s="72"/>
      <c r="S364" s="86"/>
      <c r="T364" s="87"/>
      <c r="U364" s="72"/>
      <c r="V364" s="72"/>
      <c r="W364" s="88"/>
    </row>
    <row r="365" s="57" customFormat="1" ht="15" customHeight="1" spans="1:23">
      <c r="A365" s="74">
        <v>362</v>
      </c>
      <c r="B365" s="71"/>
      <c r="C365" s="72"/>
      <c r="D365" s="72"/>
      <c r="E365" s="72"/>
      <c r="F365" s="75"/>
      <c r="G365" s="76"/>
      <c r="H365" s="73"/>
      <c r="I365" s="73"/>
      <c r="J365" s="74"/>
      <c r="K365" s="74"/>
      <c r="L365" s="14"/>
      <c r="M365" s="14"/>
      <c r="N365" s="14"/>
      <c r="O365" s="14"/>
      <c r="P365" s="72"/>
      <c r="Q365" s="72"/>
      <c r="R365" s="72"/>
      <c r="S365" s="86"/>
      <c r="T365" s="87"/>
      <c r="U365" s="72"/>
      <c r="V365" s="72"/>
      <c r="W365" s="88"/>
    </row>
    <row r="366" s="57" customFormat="1" ht="15" customHeight="1" spans="1:23">
      <c r="A366" s="74">
        <v>363</v>
      </c>
      <c r="B366" s="71"/>
      <c r="C366" s="72"/>
      <c r="D366" s="72"/>
      <c r="E366" s="72"/>
      <c r="F366" s="75"/>
      <c r="G366" s="76"/>
      <c r="H366" s="73"/>
      <c r="I366" s="73"/>
      <c r="J366" s="74"/>
      <c r="K366" s="74"/>
      <c r="L366" s="14"/>
      <c r="M366" s="14"/>
      <c r="N366" s="14"/>
      <c r="O366" s="14"/>
      <c r="P366" s="72"/>
      <c r="Q366" s="72"/>
      <c r="R366" s="72"/>
      <c r="S366" s="86"/>
      <c r="T366" s="87"/>
      <c r="U366" s="72"/>
      <c r="V366" s="72"/>
      <c r="W366" s="88"/>
    </row>
    <row r="367" s="57" customFormat="1" ht="15" customHeight="1" spans="1:23">
      <c r="A367" s="74">
        <v>364</v>
      </c>
      <c r="B367" s="71"/>
      <c r="C367" s="72"/>
      <c r="D367" s="72"/>
      <c r="E367" s="72"/>
      <c r="F367" s="75"/>
      <c r="G367" s="76"/>
      <c r="H367" s="73"/>
      <c r="I367" s="73"/>
      <c r="J367" s="74"/>
      <c r="K367" s="74"/>
      <c r="L367" s="14"/>
      <c r="M367" s="14"/>
      <c r="N367" s="14"/>
      <c r="O367" s="14"/>
      <c r="P367" s="72"/>
      <c r="Q367" s="72"/>
      <c r="R367" s="72"/>
      <c r="S367" s="86"/>
      <c r="T367" s="87"/>
      <c r="U367" s="72"/>
      <c r="V367" s="72"/>
      <c r="W367" s="88"/>
    </row>
    <row r="368" s="57" customFormat="1" ht="15" customHeight="1" spans="1:23">
      <c r="A368" s="74">
        <v>365</v>
      </c>
      <c r="B368" s="71"/>
      <c r="C368" s="72"/>
      <c r="D368" s="72"/>
      <c r="E368" s="72"/>
      <c r="F368" s="75"/>
      <c r="G368" s="76"/>
      <c r="H368" s="73"/>
      <c r="I368" s="73"/>
      <c r="J368" s="74"/>
      <c r="K368" s="74"/>
      <c r="L368" s="14"/>
      <c r="M368" s="14"/>
      <c r="N368" s="14"/>
      <c r="O368" s="14"/>
      <c r="P368" s="72"/>
      <c r="Q368" s="72"/>
      <c r="R368" s="72"/>
      <c r="S368" s="86"/>
      <c r="T368" s="87"/>
      <c r="U368" s="72"/>
      <c r="V368" s="72"/>
      <c r="W368" s="88"/>
    </row>
    <row r="369" s="57" customFormat="1" ht="15" customHeight="1" spans="1:23">
      <c r="A369" s="74">
        <v>366</v>
      </c>
      <c r="B369" s="71"/>
      <c r="C369" s="72"/>
      <c r="D369" s="72"/>
      <c r="E369" s="72"/>
      <c r="F369" s="75"/>
      <c r="G369" s="76"/>
      <c r="H369" s="73"/>
      <c r="I369" s="73"/>
      <c r="J369" s="74"/>
      <c r="K369" s="74"/>
      <c r="L369" s="14"/>
      <c r="M369" s="14"/>
      <c r="N369" s="14"/>
      <c r="O369" s="14"/>
      <c r="P369" s="72"/>
      <c r="Q369" s="72"/>
      <c r="R369" s="72"/>
      <c r="S369" s="86"/>
      <c r="T369" s="87"/>
      <c r="U369" s="72"/>
      <c r="V369" s="72"/>
      <c r="W369" s="88"/>
    </row>
    <row r="370" s="57" customFormat="1" ht="15" customHeight="1" spans="1:23">
      <c r="A370" s="74">
        <v>367</v>
      </c>
      <c r="B370" s="71"/>
      <c r="C370" s="72"/>
      <c r="D370" s="72"/>
      <c r="E370" s="72"/>
      <c r="F370" s="75"/>
      <c r="G370" s="76"/>
      <c r="H370" s="73"/>
      <c r="I370" s="73"/>
      <c r="J370" s="74"/>
      <c r="K370" s="74"/>
      <c r="L370" s="14"/>
      <c r="M370" s="14"/>
      <c r="N370" s="14"/>
      <c r="O370" s="14"/>
      <c r="P370" s="72"/>
      <c r="Q370" s="72"/>
      <c r="R370" s="72"/>
      <c r="S370" s="86"/>
      <c r="T370" s="87"/>
      <c r="U370" s="72"/>
      <c r="V370" s="72"/>
      <c r="W370" s="88"/>
    </row>
    <row r="371" s="57" customFormat="1" ht="15" customHeight="1" spans="1:23">
      <c r="A371" s="74">
        <v>368</v>
      </c>
      <c r="B371" s="71"/>
      <c r="C371" s="72"/>
      <c r="D371" s="72"/>
      <c r="E371" s="72"/>
      <c r="F371" s="75"/>
      <c r="G371" s="76"/>
      <c r="H371" s="73"/>
      <c r="I371" s="73"/>
      <c r="J371" s="74"/>
      <c r="K371" s="74"/>
      <c r="L371" s="14"/>
      <c r="M371" s="14"/>
      <c r="N371" s="14"/>
      <c r="O371" s="14"/>
      <c r="P371" s="72"/>
      <c r="Q371" s="72"/>
      <c r="R371" s="72"/>
      <c r="S371" s="86"/>
      <c r="T371" s="87"/>
      <c r="U371" s="72"/>
      <c r="V371" s="72"/>
      <c r="W371" s="88"/>
    </row>
    <row r="372" s="57" customFormat="1" ht="15" customHeight="1" spans="1:23">
      <c r="A372" s="74">
        <v>369</v>
      </c>
      <c r="B372" s="71"/>
      <c r="C372" s="72"/>
      <c r="D372" s="72"/>
      <c r="E372" s="72"/>
      <c r="F372" s="75"/>
      <c r="G372" s="76"/>
      <c r="H372" s="73"/>
      <c r="I372" s="73"/>
      <c r="J372" s="74"/>
      <c r="K372" s="74"/>
      <c r="L372" s="14"/>
      <c r="M372" s="14"/>
      <c r="N372" s="14"/>
      <c r="O372" s="14"/>
      <c r="P372" s="72"/>
      <c r="Q372" s="72"/>
      <c r="R372" s="72"/>
      <c r="S372" s="86"/>
      <c r="T372" s="87"/>
      <c r="U372" s="72"/>
      <c r="V372" s="72"/>
      <c r="W372" s="88"/>
    </row>
    <row r="373" s="57" customFormat="1" ht="15" customHeight="1" spans="1:23">
      <c r="A373" s="74">
        <v>370</v>
      </c>
      <c r="B373" s="71"/>
      <c r="C373" s="72"/>
      <c r="D373" s="72"/>
      <c r="E373" s="72"/>
      <c r="F373" s="75"/>
      <c r="G373" s="76"/>
      <c r="H373" s="73"/>
      <c r="I373" s="73"/>
      <c r="J373" s="74"/>
      <c r="K373" s="74"/>
      <c r="L373" s="14"/>
      <c r="M373" s="14"/>
      <c r="N373" s="14"/>
      <c r="O373" s="14"/>
      <c r="P373" s="72"/>
      <c r="Q373" s="72"/>
      <c r="R373" s="72"/>
      <c r="S373" s="86"/>
      <c r="T373" s="87"/>
      <c r="U373" s="72"/>
      <c r="V373" s="72"/>
      <c r="W373" s="88"/>
    </row>
    <row r="374" s="57" customFormat="1" ht="15" customHeight="1" spans="1:23">
      <c r="A374" s="74">
        <v>371</v>
      </c>
      <c r="B374" s="71"/>
      <c r="C374" s="72"/>
      <c r="D374" s="72"/>
      <c r="E374" s="72"/>
      <c r="F374" s="75"/>
      <c r="G374" s="76"/>
      <c r="H374" s="73"/>
      <c r="I374" s="73"/>
      <c r="J374" s="74"/>
      <c r="K374" s="74"/>
      <c r="L374" s="14"/>
      <c r="M374" s="14"/>
      <c r="N374" s="14"/>
      <c r="O374" s="14"/>
      <c r="P374" s="72"/>
      <c r="Q374" s="72"/>
      <c r="R374" s="72"/>
      <c r="S374" s="86"/>
      <c r="T374" s="87"/>
      <c r="U374" s="72"/>
      <c r="V374" s="72"/>
      <c r="W374" s="88"/>
    </row>
    <row r="375" s="57" customFormat="1" ht="15" customHeight="1" spans="1:23">
      <c r="A375" s="74">
        <v>372</v>
      </c>
      <c r="B375" s="71"/>
      <c r="C375" s="72"/>
      <c r="D375" s="72"/>
      <c r="E375" s="72"/>
      <c r="F375" s="75"/>
      <c r="G375" s="76"/>
      <c r="H375" s="73"/>
      <c r="I375" s="73"/>
      <c r="J375" s="74"/>
      <c r="K375" s="74"/>
      <c r="L375" s="14"/>
      <c r="M375" s="14"/>
      <c r="N375" s="14"/>
      <c r="O375" s="14"/>
      <c r="P375" s="72"/>
      <c r="Q375" s="72"/>
      <c r="R375" s="72"/>
      <c r="S375" s="86"/>
      <c r="T375" s="87"/>
      <c r="U375" s="72"/>
      <c r="V375" s="72"/>
      <c r="W375" s="88"/>
    </row>
    <row r="376" s="57" customFormat="1" ht="15" customHeight="1" spans="1:23">
      <c r="A376" s="74">
        <v>373</v>
      </c>
      <c r="B376" s="71"/>
      <c r="C376" s="72"/>
      <c r="D376" s="72"/>
      <c r="E376" s="72"/>
      <c r="F376" s="75"/>
      <c r="G376" s="76"/>
      <c r="H376" s="73"/>
      <c r="I376" s="73"/>
      <c r="J376" s="74"/>
      <c r="K376" s="74"/>
      <c r="L376" s="14"/>
      <c r="M376" s="14"/>
      <c r="N376" s="14"/>
      <c r="O376" s="14"/>
      <c r="P376" s="72"/>
      <c r="Q376" s="72"/>
      <c r="R376" s="72"/>
      <c r="S376" s="86"/>
      <c r="T376" s="87"/>
      <c r="U376" s="72"/>
      <c r="V376" s="72"/>
      <c r="W376" s="88"/>
    </row>
    <row r="377" s="57" customFormat="1" ht="15" customHeight="1" spans="1:23">
      <c r="A377" s="74">
        <v>374</v>
      </c>
      <c r="B377" s="71"/>
      <c r="C377" s="72"/>
      <c r="D377" s="72"/>
      <c r="E377" s="72"/>
      <c r="F377" s="75"/>
      <c r="G377" s="76"/>
      <c r="H377" s="73"/>
      <c r="I377" s="73"/>
      <c r="J377" s="74"/>
      <c r="K377" s="74"/>
      <c r="L377" s="14"/>
      <c r="M377" s="14"/>
      <c r="N377" s="14"/>
      <c r="O377" s="14"/>
      <c r="P377" s="72"/>
      <c r="Q377" s="72"/>
      <c r="R377" s="72"/>
      <c r="S377" s="86"/>
      <c r="T377" s="87"/>
      <c r="U377" s="72"/>
      <c r="V377" s="72"/>
      <c r="W377" s="88"/>
    </row>
    <row r="378" s="57" customFormat="1" ht="15" customHeight="1" spans="1:23">
      <c r="A378" s="74">
        <v>375</v>
      </c>
      <c r="B378" s="71"/>
      <c r="C378" s="72"/>
      <c r="D378" s="72"/>
      <c r="E378" s="72"/>
      <c r="F378" s="75"/>
      <c r="G378" s="76"/>
      <c r="H378" s="73"/>
      <c r="I378" s="73"/>
      <c r="J378" s="74"/>
      <c r="K378" s="74"/>
      <c r="L378" s="14"/>
      <c r="M378" s="14"/>
      <c r="N378" s="14"/>
      <c r="O378" s="14"/>
      <c r="P378" s="72"/>
      <c r="Q378" s="72"/>
      <c r="R378" s="72"/>
      <c r="S378" s="86"/>
      <c r="T378" s="87"/>
      <c r="U378" s="72"/>
      <c r="V378" s="72"/>
      <c r="W378" s="88"/>
    </row>
    <row r="379" s="57" customFormat="1" ht="15" customHeight="1" spans="1:23">
      <c r="A379" s="74">
        <v>376</v>
      </c>
      <c r="B379" s="71"/>
      <c r="C379" s="72"/>
      <c r="D379" s="72"/>
      <c r="E379" s="72"/>
      <c r="F379" s="75"/>
      <c r="G379" s="76"/>
      <c r="H379" s="73"/>
      <c r="I379" s="73"/>
      <c r="J379" s="74"/>
      <c r="K379" s="74"/>
      <c r="L379" s="14"/>
      <c r="M379" s="14"/>
      <c r="N379" s="14"/>
      <c r="O379" s="14"/>
      <c r="P379" s="72"/>
      <c r="Q379" s="72"/>
      <c r="R379" s="72"/>
      <c r="S379" s="86"/>
      <c r="T379" s="87"/>
      <c r="U379" s="72"/>
      <c r="V379" s="72"/>
      <c r="W379" s="88"/>
    </row>
    <row r="380" s="57" customFormat="1" ht="15" customHeight="1" spans="1:23">
      <c r="A380" s="74">
        <v>377</v>
      </c>
      <c r="B380" s="71"/>
      <c r="C380" s="72"/>
      <c r="D380" s="72"/>
      <c r="E380" s="72"/>
      <c r="F380" s="75"/>
      <c r="G380" s="76"/>
      <c r="H380" s="73"/>
      <c r="I380" s="73"/>
      <c r="J380" s="74"/>
      <c r="K380" s="74"/>
      <c r="L380" s="14"/>
      <c r="M380" s="14"/>
      <c r="N380" s="14"/>
      <c r="O380" s="14"/>
      <c r="P380" s="72"/>
      <c r="Q380" s="72"/>
      <c r="R380" s="72"/>
      <c r="S380" s="86"/>
      <c r="T380" s="87"/>
      <c r="U380" s="72"/>
      <c r="V380" s="72"/>
      <c r="W380" s="88"/>
    </row>
    <row r="381" s="57" customFormat="1" ht="15" customHeight="1" spans="1:23">
      <c r="A381" s="74">
        <v>378</v>
      </c>
      <c r="B381" s="71"/>
      <c r="C381" s="72"/>
      <c r="D381" s="72"/>
      <c r="E381" s="72"/>
      <c r="F381" s="75"/>
      <c r="G381" s="76"/>
      <c r="H381" s="73"/>
      <c r="I381" s="73"/>
      <c r="J381" s="74"/>
      <c r="K381" s="74"/>
      <c r="L381" s="14"/>
      <c r="M381" s="14"/>
      <c r="N381" s="14"/>
      <c r="O381" s="14"/>
      <c r="P381" s="72"/>
      <c r="Q381" s="72"/>
      <c r="R381" s="72"/>
      <c r="S381" s="86"/>
      <c r="T381" s="87"/>
      <c r="U381" s="72"/>
      <c r="V381" s="72"/>
      <c r="W381" s="88"/>
    </row>
    <row r="382" s="57" customFormat="1" ht="15" customHeight="1" spans="1:23">
      <c r="A382" s="74">
        <v>379</v>
      </c>
      <c r="B382" s="71"/>
      <c r="C382" s="72"/>
      <c r="D382" s="72"/>
      <c r="E382" s="72"/>
      <c r="F382" s="75"/>
      <c r="G382" s="76"/>
      <c r="H382" s="73"/>
      <c r="I382" s="73"/>
      <c r="J382" s="74"/>
      <c r="K382" s="74"/>
      <c r="L382" s="14"/>
      <c r="M382" s="14"/>
      <c r="N382" s="14"/>
      <c r="O382" s="14"/>
      <c r="P382" s="72"/>
      <c r="Q382" s="72"/>
      <c r="R382" s="72"/>
      <c r="S382" s="86"/>
      <c r="T382" s="87"/>
      <c r="U382" s="72"/>
      <c r="V382" s="72"/>
      <c r="W382" s="88"/>
    </row>
    <row r="383" s="57" customFormat="1" ht="15" customHeight="1" spans="1:23">
      <c r="A383" s="74">
        <v>380</v>
      </c>
      <c r="B383" s="71"/>
      <c r="C383" s="72"/>
      <c r="D383" s="72"/>
      <c r="E383" s="72"/>
      <c r="F383" s="75"/>
      <c r="G383" s="76"/>
      <c r="H383" s="73"/>
      <c r="I383" s="73"/>
      <c r="J383" s="74"/>
      <c r="K383" s="74"/>
      <c r="L383" s="14"/>
      <c r="M383" s="14"/>
      <c r="N383" s="14"/>
      <c r="O383" s="14"/>
      <c r="P383" s="72"/>
      <c r="Q383" s="72"/>
      <c r="R383" s="72"/>
      <c r="S383" s="86"/>
      <c r="T383" s="87"/>
      <c r="U383" s="72"/>
      <c r="V383" s="72"/>
      <c r="W383" s="88"/>
    </row>
    <row r="384" s="57" customFormat="1" ht="15" customHeight="1" spans="1:23">
      <c r="A384" s="74">
        <v>381</v>
      </c>
      <c r="B384" s="71"/>
      <c r="C384" s="72"/>
      <c r="D384" s="72"/>
      <c r="E384" s="72"/>
      <c r="F384" s="75"/>
      <c r="G384" s="76"/>
      <c r="H384" s="73"/>
      <c r="I384" s="73"/>
      <c r="J384" s="74"/>
      <c r="K384" s="74"/>
      <c r="L384" s="14"/>
      <c r="M384" s="14"/>
      <c r="N384" s="14"/>
      <c r="O384" s="14"/>
      <c r="P384" s="72"/>
      <c r="Q384" s="72"/>
      <c r="R384" s="72"/>
      <c r="S384" s="86"/>
      <c r="T384" s="87"/>
      <c r="U384" s="72"/>
      <c r="V384" s="72"/>
      <c r="W384" s="88"/>
    </row>
    <row r="385" s="57" customFormat="1" ht="15" customHeight="1" spans="1:23">
      <c r="A385" s="74">
        <v>382</v>
      </c>
      <c r="B385" s="71"/>
      <c r="C385" s="72"/>
      <c r="D385" s="72"/>
      <c r="E385" s="72"/>
      <c r="F385" s="75"/>
      <c r="G385" s="76"/>
      <c r="H385" s="73"/>
      <c r="I385" s="73"/>
      <c r="J385" s="74"/>
      <c r="K385" s="74"/>
      <c r="L385" s="14"/>
      <c r="M385" s="14"/>
      <c r="N385" s="14"/>
      <c r="O385" s="14"/>
      <c r="P385" s="72"/>
      <c r="Q385" s="72"/>
      <c r="R385" s="72"/>
      <c r="S385" s="86"/>
      <c r="T385" s="87"/>
      <c r="U385" s="72"/>
      <c r="V385" s="72"/>
      <c r="W385" s="88"/>
    </row>
    <row r="386" s="57" customFormat="1" ht="15" customHeight="1" spans="1:23">
      <c r="A386" s="74">
        <v>383</v>
      </c>
      <c r="B386" s="71"/>
      <c r="C386" s="72"/>
      <c r="D386" s="72"/>
      <c r="E386" s="72"/>
      <c r="F386" s="75"/>
      <c r="G386" s="76"/>
      <c r="H386" s="73"/>
      <c r="I386" s="73"/>
      <c r="J386" s="74"/>
      <c r="K386" s="74"/>
      <c r="L386" s="14"/>
      <c r="M386" s="14"/>
      <c r="N386" s="14"/>
      <c r="O386" s="14"/>
      <c r="P386" s="72"/>
      <c r="Q386" s="72"/>
      <c r="R386" s="72"/>
      <c r="S386" s="86"/>
      <c r="T386" s="87"/>
      <c r="U386" s="72"/>
      <c r="V386" s="72"/>
      <c r="W386" s="88"/>
    </row>
    <row r="387" s="57" customFormat="1" ht="15" customHeight="1" spans="1:23">
      <c r="A387" s="74">
        <v>384</v>
      </c>
      <c r="B387" s="71"/>
      <c r="C387" s="72"/>
      <c r="D387" s="72"/>
      <c r="E387" s="72"/>
      <c r="F387" s="75"/>
      <c r="G387" s="76"/>
      <c r="H387" s="73"/>
      <c r="I387" s="73"/>
      <c r="J387" s="74"/>
      <c r="K387" s="74"/>
      <c r="L387" s="14"/>
      <c r="M387" s="14"/>
      <c r="N387" s="14"/>
      <c r="O387" s="14"/>
      <c r="P387" s="72"/>
      <c r="Q387" s="72"/>
      <c r="R387" s="72"/>
      <c r="S387" s="86"/>
      <c r="T387" s="87"/>
      <c r="U387" s="72"/>
      <c r="V387" s="72"/>
      <c r="W387" s="88"/>
    </row>
    <row r="388" s="57" customFormat="1" ht="15" customHeight="1" spans="1:23">
      <c r="A388" s="74">
        <v>385</v>
      </c>
      <c r="B388" s="71"/>
      <c r="C388" s="72"/>
      <c r="D388" s="72"/>
      <c r="E388" s="72"/>
      <c r="F388" s="75"/>
      <c r="G388" s="76"/>
      <c r="H388" s="73"/>
      <c r="I388" s="73"/>
      <c r="J388" s="74"/>
      <c r="K388" s="74"/>
      <c r="L388" s="14"/>
      <c r="M388" s="14"/>
      <c r="N388" s="14"/>
      <c r="O388" s="14"/>
      <c r="P388" s="72"/>
      <c r="Q388" s="72"/>
      <c r="R388" s="72"/>
      <c r="S388" s="86"/>
      <c r="T388" s="87"/>
      <c r="U388" s="72"/>
      <c r="V388" s="72"/>
      <c r="W388" s="88"/>
    </row>
    <row r="389" s="57" customFormat="1" ht="15" customHeight="1" spans="1:23">
      <c r="A389" s="74">
        <v>386</v>
      </c>
      <c r="B389" s="71"/>
      <c r="C389" s="72"/>
      <c r="D389" s="72"/>
      <c r="E389" s="72"/>
      <c r="F389" s="75"/>
      <c r="G389" s="76"/>
      <c r="H389" s="73"/>
      <c r="I389" s="73"/>
      <c r="J389" s="74"/>
      <c r="K389" s="74"/>
      <c r="L389" s="14"/>
      <c r="M389" s="14"/>
      <c r="N389" s="14"/>
      <c r="O389" s="14"/>
      <c r="P389" s="72"/>
      <c r="Q389" s="72"/>
      <c r="R389" s="72"/>
      <c r="S389" s="86"/>
      <c r="T389" s="87"/>
      <c r="U389" s="72"/>
      <c r="V389" s="72"/>
      <c r="W389" s="88"/>
    </row>
    <row r="390" s="57" customFormat="1" ht="15" customHeight="1" spans="1:23">
      <c r="A390" s="74">
        <v>387</v>
      </c>
      <c r="B390" s="71"/>
      <c r="C390" s="72"/>
      <c r="D390" s="72"/>
      <c r="E390" s="72"/>
      <c r="F390" s="75"/>
      <c r="G390" s="76"/>
      <c r="H390" s="73"/>
      <c r="I390" s="73"/>
      <c r="J390" s="74"/>
      <c r="K390" s="74"/>
      <c r="L390" s="14"/>
      <c r="M390" s="14"/>
      <c r="N390" s="14"/>
      <c r="O390" s="14"/>
      <c r="P390" s="72"/>
      <c r="Q390" s="72"/>
      <c r="R390" s="72"/>
      <c r="S390" s="86"/>
      <c r="T390" s="87"/>
      <c r="U390" s="72"/>
      <c r="V390" s="72"/>
      <c r="W390" s="88"/>
    </row>
    <row r="391" s="57" customFormat="1" ht="15" customHeight="1" spans="1:23">
      <c r="A391" s="74">
        <v>388</v>
      </c>
      <c r="B391" s="71"/>
      <c r="C391" s="72"/>
      <c r="D391" s="72"/>
      <c r="E391" s="72"/>
      <c r="F391" s="75"/>
      <c r="G391" s="76"/>
      <c r="H391" s="73"/>
      <c r="I391" s="73"/>
      <c r="J391" s="74"/>
      <c r="K391" s="74"/>
      <c r="L391" s="14"/>
      <c r="M391" s="14"/>
      <c r="N391" s="14"/>
      <c r="O391" s="14"/>
      <c r="P391" s="72"/>
      <c r="Q391" s="72"/>
      <c r="R391" s="72"/>
      <c r="S391" s="86"/>
      <c r="T391" s="87"/>
      <c r="U391" s="72"/>
      <c r="V391" s="72"/>
      <c r="W391" s="88"/>
    </row>
    <row r="392" s="57" customFormat="1" ht="15" customHeight="1" spans="1:23">
      <c r="A392" s="74">
        <v>389</v>
      </c>
      <c r="B392" s="71"/>
      <c r="C392" s="72"/>
      <c r="D392" s="72"/>
      <c r="E392" s="72"/>
      <c r="F392" s="75"/>
      <c r="G392" s="76"/>
      <c r="H392" s="73"/>
      <c r="I392" s="73"/>
      <c r="J392" s="74"/>
      <c r="K392" s="74"/>
      <c r="L392" s="14"/>
      <c r="M392" s="14"/>
      <c r="N392" s="14"/>
      <c r="O392" s="14"/>
      <c r="P392" s="72"/>
      <c r="Q392" s="72"/>
      <c r="R392" s="72"/>
      <c r="S392" s="86"/>
      <c r="T392" s="87"/>
      <c r="U392" s="72"/>
      <c r="V392" s="72"/>
      <c r="W392" s="88"/>
    </row>
    <row r="393" s="57" customFormat="1" ht="15" customHeight="1" spans="1:23">
      <c r="A393" s="74">
        <v>390</v>
      </c>
      <c r="B393" s="71"/>
      <c r="C393" s="72"/>
      <c r="D393" s="72"/>
      <c r="E393" s="72"/>
      <c r="F393" s="75"/>
      <c r="G393" s="76"/>
      <c r="H393" s="73"/>
      <c r="I393" s="73"/>
      <c r="J393" s="74"/>
      <c r="K393" s="74"/>
      <c r="L393" s="14"/>
      <c r="M393" s="14"/>
      <c r="N393" s="14"/>
      <c r="O393" s="14"/>
      <c r="P393" s="72"/>
      <c r="Q393" s="72"/>
      <c r="R393" s="72"/>
      <c r="S393" s="86"/>
      <c r="T393" s="87"/>
      <c r="U393" s="72"/>
      <c r="V393" s="72"/>
      <c r="W393" s="88"/>
    </row>
    <row r="394" s="57" customFormat="1" ht="15" customHeight="1" spans="1:23">
      <c r="A394" s="74">
        <v>391</v>
      </c>
      <c r="B394" s="71"/>
      <c r="C394" s="72"/>
      <c r="D394" s="72"/>
      <c r="E394" s="72"/>
      <c r="F394" s="75"/>
      <c r="G394" s="76"/>
      <c r="H394" s="73"/>
      <c r="I394" s="73"/>
      <c r="J394" s="74"/>
      <c r="K394" s="74"/>
      <c r="L394" s="14"/>
      <c r="M394" s="14"/>
      <c r="N394" s="14"/>
      <c r="O394" s="14"/>
      <c r="P394" s="72"/>
      <c r="Q394" s="72"/>
      <c r="R394" s="72"/>
      <c r="S394" s="86"/>
      <c r="T394" s="87"/>
      <c r="U394" s="72"/>
      <c r="V394" s="72"/>
      <c r="W394" s="88"/>
    </row>
    <row r="395" s="57" customFormat="1" ht="15" customHeight="1" spans="1:23">
      <c r="A395" s="74">
        <v>392</v>
      </c>
      <c r="B395" s="71"/>
      <c r="C395" s="72"/>
      <c r="D395" s="72"/>
      <c r="E395" s="72"/>
      <c r="F395" s="75"/>
      <c r="G395" s="76"/>
      <c r="H395" s="73"/>
      <c r="I395" s="73"/>
      <c r="J395" s="74"/>
      <c r="K395" s="74"/>
      <c r="L395" s="14"/>
      <c r="M395" s="14"/>
      <c r="N395" s="14"/>
      <c r="O395" s="14"/>
      <c r="P395" s="72"/>
      <c r="Q395" s="72"/>
      <c r="R395" s="72"/>
      <c r="S395" s="86"/>
      <c r="T395" s="87"/>
      <c r="U395" s="72"/>
      <c r="V395" s="72"/>
      <c r="W395" s="88"/>
    </row>
    <row r="396" s="57" customFormat="1" ht="15" customHeight="1" spans="1:23">
      <c r="A396" s="74">
        <v>393</v>
      </c>
      <c r="B396" s="71"/>
      <c r="C396" s="72"/>
      <c r="D396" s="72"/>
      <c r="E396" s="72"/>
      <c r="F396" s="75"/>
      <c r="G396" s="76"/>
      <c r="H396" s="73"/>
      <c r="I396" s="73"/>
      <c r="J396" s="74"/>
      <c r="K396" s="74"/>
      <c r="L396" s="14"/>
      <c r="M396" s="14"/>
      <c r="N396" s="14"/>
      <c r="O396" s="14"/>
      <c r="P396" s="72"/>
      <c r="Q396" s="72"/>
      <c r="R396" s="72"/>
      <c r="S396" s="86"/>
      <c r="T396" s="87"/>
      <c r="U396" s="72"/>
      <c r="V396" s="72"/>
      <c r="W396" s="88"/>
    </row>
    <row r="397" s="57" customFormat="1" ht="15" customHeight="1" spans="1:23">
      <c r="A397" s="74">
        <v>394</v>
      </c>
      <c r="B397" s="71"/>
      <c r="C397" s="72"/>
      <c r="D397" s="72"/>
      <c r="E397" s="72"/>
      <c r="F397" s="75"/>
      <c r="G397" s="76"/>
      <c r="H397" s="73"/>
      <c r="I397" s="73"/>
      <c r="J397" s="74"/>
      <c r="K397" s="74"/>
      <c r="L397" s="14"/>
      <c r="M397" s="14"/>
      <c r="N397" s="14"/>
      <c r="O397" s="14"/>
      <c r="P397" s="72"/>
      <c r="Q397" s="72"/>
      <c r="R397" s="72"/>
      <c r="S397" s="86"/>
      <c r="T397" s="87"/>
      <c r="U397" s="72"/>
      <c r="V397" s="72"/>
      <c r="W397" s="88"/>
    </row>
    <row r="398" s="57" customFormat="1" ht="15" customHeight="1" spans="1:23">
      <c r="A398" s="74">
        <v>395</v>
      </c>
      <c r="B398" s="71"/>
      <c r="C398" s="72"/>
      <c r="D398" s="72"/>
      <c r="E398" s="72"/>
      <c r="F398" s="75"/>
      <c r="G398" s="76"/>
      <c r="H398" s="73"/>
      <c r="I398" s="73"/>
      <c r="J398" s="74"/>
      <c r="K398" s="74"/>
      <c r="L398" s="14"/>
      <c r="M398" s="14"/>
      <c r="N398" s="14"/>
      <c r="O398" s="14"/>
      <c r="P398" s="72"/>
      <c r="Q398" s="72"/>
      <c r="R398" s="72"/>
      <c r="S398" s="86"/>
      <c r="T398" s="87"/>
      <c r="U398" s="72"/>
      <c r="V398" s="72"/>
      <c r="W398" s="88"/>
    </row>
    <row r="399" s="57" customFormat="1" ht="15" customHeight="1" spans="1:23">
      <c r="A399" s="74">
        <v>396</v>
      </c>
      <c r="B399" s="71"/>
      <c r="C399" s="72"/>
      <c r="D399" s="72"/>
      <c r="E399" s="72"/>
      <c r="F399" s="75"/>
      <c r="G399" s="76"/>
      <c r="H399" s="73"/>
      <c r="I399" s="73"/>
      <c r="J399" s="74"/>
      <c r="K399" s="74"/>
      <c r="L399" s="14"/>
      <c r="M399" s="14"/>
      <c r="N399" s="14"/>
      <c r="O399" s="14"/>
      <c r="P399" s="72"/>
      <c r="Q399" s="72"/>
      <c r="R399" s="72"/>
      <c r="S399" s="86"/>
      <c r="T399" s="87"/>
      <c r="U399" s="72"/>
      <c r="V399" s="72"/>
      <c r="W399" s="88"/>
    </row>
    <row r="400" s="57" customFormat="1" ht="15" customHeight="1" spans="1:23">
      <c r="A400" s="74">
        <v>397</v>
      </c>
      <c r="B400" s="71"/>
      <c r="C400" s="72"/>
      <c r="D400" s="72"/>
      <c r="E400" s="72"/>
      <c r="F400" s="75"/>
      <c r="G400" s="76"/>
      <c r="H400" s="73"/>
      <c r="I400" s="73"/>
      <c r="J400" s="74"/>
      <c r="K400" s="74"/>
      <c r="L400" s="14"/>
      <c r="M400" s="14"/>
      <c r="N400" s="14"/>
      <c r="O400" s="14"/>
      <c r="P400" s="72"/>
      <c r="Q400" s="72"/>
      <c r="R400" s="72"/>
      <c r="S400" s="86"/>
      <c r="T400" s="87"/>
      <c r="U400" s="72"/>
      <c r="V400" s="72"/>
      <c r="W400" s="88"/>
    </row>
    <row r="401" s="57" customFormat="1" ht="15" customHeight="1" spans="1:23">
      <c r="A401" s="74">
        <v>398</v>
      </c>
      <c r="B401" s="71"/>
      <c r="C401" s="72"/>
      <c r="D401" s="72"/>
      <c r="E401" s="72"/>
      <c r="F401" s="75"/>
      <c r="G401" s="76"/>
      <c r="H401" s="73"/>
      <c r="I401" s="73"/>
      <c r="J401" s="74"/>
      <c r="K401" s="74"/>
      <c r="L401" s="14"/>
      <c r="M401" s="14"/>
      <c r="N401" s="14"/>
      <c r="O401" s="14"/>
      <c r="P401" s="72"/>
      <c r="Q401" s="72"/>
      <c r="R401" s="72"/>
      <c r="S401" s="86"/>
      <c r="T401" s="87"/>
      <c r="U401" s="72"/>
      <c r="V401" s="72"/>
      <c r="W401" s="88"/>
    </row>
    <row r="402" s="57" customFormat="1" ht="15" customHeight="1" spans="1:23">
      <c r="A402" s="74">
        <v>399</v>
      </c>
      <c r="B402" s="71"/>
      <c r="C402" s="72"/>
      <c r="D402" s="72"/>
      <c r="E402" s="72"/>
      <c r="F402" s="75"/>
      <c r="G402" s="76"/>
      <c r="H402" s="73"/>
      <c r="I402" s="73"/>
      <c r="J402" s="74"/>
      <c r="K402" s="74"/>
      <c r="L402" s="14"/>
      <c r="M402" s="14"/>
      <c r="N402" s="14"/>
      <c r="O402" s="14"/>
      <c r="P402" s="72"/>
      <c r="Q402" s="72"/>
      <c r="R402" s="72"/>
      <c r="S402" s="86"/>
      <c r="T402" s="87"/>
      <c r="U402" s="72"/>
      <c r="V402" s="72"/>
      <c r="W402" s="88"/>
    </row>
    <row r="403" s="57" customFormat="1" ht="15" customHeight="1" spans="1:23">
      <c r="A403" s="74">
        <v>400</v>
      </c>
      <c r="B403" s="71"/>
      <c r="C403" s="72"/>
      <c r="D403" s="72"/>
      <c r="E403" s="72"/>
      <c r="F403" s="75"/>
      <c r="G403" s="76"/>
      <c r="H403" s="73"/>
      <c r="I403" s="73"/>
      <c r="J403" s="74"/>
      <c r="K403" s="74"/>
      <c r="L403" s="14"/>
      <c r="M403" s="14"/>
      <c r="N403" s="14"/>
      <c r="O403" s="14"/>
      <c r="P403" s="72"/>
      <c r="Q403" s="72"/>
      <c r="R403" s="72"/>
      <c r="S403" s="86"/>
      <c r="T403" s="87"/>
      <c r="U403" s="72"/>
      <c r="V403" s="72"/>
      <c r="W403" s="88"/>
    </row>
    <row r="404" s="57" customFormat="1" ht="15" customHeight="1" spans="1:23">
      <c r="A404" s="74">
        <v>401</v>
      </c>
      <c r="B404" s="71"/>
      <c r="C404" s="72"/>
      <c r="D404" s="72"/>
      <c r="E404" s="72"/>
      <c r="F404" s="75"/>
      <c r="G404" s="76"/>
      <c r="H404" s="73"/>
      <c r="I404" s="73"/>
      <c r="J404" s="74"/>
      <c r="K404" s="74"/>
      <c r="L404" s="14"/>
      <c r="M404" s="14"/>
      <c r="N404" s="14"/>
      <c r="O404" s="14"/>
      <c r="P404" s="72"/>
      <c r="Q404" s="72"/>
      <c r="R404" s="72"/>
      <c r="S404" s="86"/>
      <c r="T404" s="87"/>
      <c r="U404" s="72"/>
      <c r="V404" s="72"/>
      <c r="W404" s="88"/>
    </row>
    <row r="405" s="57" customFormat="1" ht="15" customHeight="1" spans="1:23">
      <c r="A405" s="74">
        <v>402</v>
      </c>
      <c r="B405" s="71"/>
      <c r="C405" s="72"/>
      <c r="D405" s="72"/>
      <c r="E405" s="72"/>
      <c r="F405" s="75"/>
      <c r="G405" s="76"/>
      <c r="H405" s="73"/>
      <c r="I405" s="73"/>
      <c r="J405" s="74"/>
      <c r="K405" s="74"/>
      <c r="L405" s="14"/>
      <c r="M405" s="14"/>
      <c r="N405" s="14"/>
      <c r="O405" s="14"/>
      <c r="P405" s="72"/>
      <c r="Q405" s="72"/>
      <c r="R405" s="72"/>
      <c r="S405" s="86"/>
      <c r="T405" s="87"/>
      <c r="U405" s="72"/>
      <c r="V405" s="72"/>
      <c r="W405" s="88"/>
    </row>
    <row r="406" s="57" customFormat="1" ht="15" customHeight="1" spans="1:23">
      <c r="A406" s="74">
        <v>403</v>
      </c>
      <c r="B406" s="71"/>
      <c r="C406" s="72"/>
      <c r="D406" s="72"/>
      <c r="E406" s="72"/>
      <c r="F406" s="75"/>
      <c r="G406" s="76"/>
      <c r="H406" s="73"/>
      <c r="I406" s="73"/>
      <c r="J406" s="74"/>
      <c r="K406" s="74"/>
      <c r="L406" s="14"/>
      <c r="M406" s="14"/>
      <c r="N406" s="14"/>
      <c r="O406" s="14"/>
      <c r="P406" s="72"/>
      <c r="Q406" s="72"/>
      <c r="R406" s="72"/>
      <c r="S406" s="86"/>
      <c r="T406" s="87"/>
      <c r="U406" s="72"/>
      <c r="V406" s="72"/>
      <c r="W406" s="88"/>
    </row>
    <row r="407" s="57" customFormat="1" ht="15" customHeight="1" spans="1:23">
      <c r="A407" s="74">
        <v>404</v>
      </c>
      <c r="B407" s="71"/>
      <c r="C407" s="72"/>
      <c r="D407" s="72"/>
      <c r="E407" s="72"/>
      <c r="F407" s="75"/>
      <c r="G407" s="76"/>
      <c r="H407" s="73"/>
      <c r="I407" s="73"/>
      <c r="J407" s="74"/>
      <c r="K407" s="74"/>
      <c r="L407" s="14"/>
      <c r="M407" s="14"/>
      <c r="N407" s="14"/>
      <c r="O407" s="14"/>
      <c r="P407" s="72"/>
      <c r="Q407" s="72"/>
      <c r="R407" s="72"/>
      <c r="S407" s="86"/>
      <c r="T407" s="87"/>
      <c r="U407" s="72"/>
      <c r="V407" s="72"/>
      <c r="W407" s="88"/>
    </row>
    <row r="408" s="57" customFormat="1" ht="15" customHeight="1" spans="1:23">
      <c r="A408" s="74">
        <v>405</v>
      </c>
      <c r="B408" s="71"/>
      <c r="C408" s="72"/>
      <c r="D408" s="72"/>
      <c r="E408" s="72"/>
      <c r="F408" s="75"/>
      <c r="G408" s="76"/>
      <c r="H408" s="73"/>
      <c r="I408" s="73"/>
      <c r="J408" s="74"/>
      <c r="K408" s="74"/>
      <c r="L408" s="14"/>
      <c r="M408" s="14"/>
      <c r="N408" s="14"/>
      <c r="O408" s="14"/>
      <c r="P408" s="72"/>
      <c r="Q408" s="72"/>
      <c r="R408" s="72"/>
      <c r="S408" s="86"/>
      <c r="T408" s="87"/>
      <c r="U408" s="72"/>
      <c r="V408" s="72"/>
      <c r="W408" s="88"/>
    </row>
    <row r="409" s="57" customFormat="1" ht="15" customHeight="1" spans="1:23">
      <c r="A409" s="74">
        <v>406</v>
      </c>
      <c r="B409" s="71"/>
      <c r="C409" s="72"/>
      <c r="D409" s="72"/>
      <c r="E409" s="72"/>
      <c r="F409" s="75"/>
      <c r="G409" s="76"/>
      <c r="H409" s="73"/>
      <c r="I409" s="73"/>
      <c r="J409" s="74"/>
      <c r="K409" s="74"/>
      <c r="L409" s="14"/>
      <c r="M409" s="14"/>
      <c r="N409" s="14"/>
      <c r="O409" s="14"/>
      <c r="P409" s="72"/>
      <c r="Q409" s="72"/>
      <c r="R409" s="72"/>
      <c r="S409" s="86"/>
      <c r="T409" s="87"/>
      <c r="U409" s="72"/>
      <c r="V409" s="72"/>
      <c r="W409" s="88"/>
    </row>
    <row r="410" s="57" customFormat="1" ht="15" customHeight="1" spans="1:23">
      <c r="A410" s="74">
        <v>407</v>
      </c>
      <c r="B410" s="71"/>
      <c r="C410" s="72"/>
      <c r="D410" s="72"/>
      <c r="E410" s="72"/>
      <c r="F410" s="75"/>
      <c r="G410" s="76"/>
      <c r="H410" s="73"/>
      <c r="I410" s="73"/>
      <c r="J410" s="74"/>
      <c r="K410" s="74"/>
      <c r="L410" s="14"/>
      <c r="M410" s="14"/>
      <c r="N410" s="14"/>
      <c r="O410" s="14"/>
      <c r="P410" s="72"/>
      <c r="Q410" s="72"/>
      <c r="R410" s="72"/>
      <c r="S410" s="86"/>
      <c r="T410" s="87"/>
      <c r="U410" s="72"/>
      <c r="V410" s="72"/>
      <c r="W410" s="88"/>
    </row>
    <row r="411" s="57" customFormat="1" ht="15" customHeight="1" spans="1:23">
      <c r="A411" s="74">
        <v>408</v>
      </c>
      <c r="B411" s="71"/>
      <c r="C411" s="72"/>
      <c r="D411" s="72"/>
      <c r="E411" s="72"/>
      <c r="F411" s="75"/>
      <c r="G411" s="76"/>
      <c r="H411" s="73"/>
      <c r="I411" s="73"/>
      <c r="J411" s="74"/>
      <c r="K411" s="74"/>
      <c r="L411" s="14"/>
      <c r="M411" s="14"/>
      <c r="N411" s="14"/>
      <c r="O411" s="14"/>
      <c r="P411" s="72"/>
      <c r="Q411" s="72"/>
      <c r="R411" s="72"/>
      <c r="S411" s="86"/>
      <c r="T411" s="87"/>
      <c r="U411" s="72"/>
      <c r="V411" s="72"/>
      <c r="W411" s="88"/>
    </row>
    <row r="412" s="57" customFormat="1" ht="15" customHeight="1" spans="1:23">
      <c r="A412" s="74">
        <v>409</v>
      </c>
      <c r="B412" s="71"/>
      <c r="C412" s="72"/>
      <c r="D412" s="72"/>
      <c r="E412" s="72"/>
      <c r="F412" s="75"/>
      <c r="G412" s="76"/>
      <c r="H412" s="73"/>
      <c r="I412" s="73"/>
      <c r="J412" s="74"/>
      <c r="K412" s="74"/>
      <c r="L412" s="14"/>
      <c r="M412" s="14"/>
      <c r="N412" s="14"/>
      <c r="O412" s="14"/>
      <c r="P412" s="72"/>
      <c r="Q412" s="72"/>
      <c r="R412" s="72"/>
      <c r="S412" s="86"/>
      <c r="T412" s="87"/>
      <c r="U412" s="72"/>
      <c r="V412" s="72"/>
      <c r="W412" s="88"/>
    </row>
    <row r="413" s="57" customFormat="1" ht="15" customHeight="1" spans="1:23">
      <c r="A413" s="74">
        <v>410</v>
      </c>
      <c r="B413" s="71"/>
      <c r="C413" s="72"/>
      <c r="D413" s="72"/>
      <c r="E413" s="72"/>
      <c r="F413" s="75"/>
      <c r="G413" s="76"/>
      <c r="H413" s="73"/>
      <c r="I413" s="73"/>
      <c r="J413" s="74"/>
      <c r="K413" s="74"/>
      <c r="L413" s="14"/>
      <c r="M413" s="14"/>
      <c r="N413" s="14"/>
      <c r="O413" s="14"/>
      <c r="P413" s="72"/>
      <c r="Q413" s="72"/>
      <c r="R413" s="72"/>
      <c r="S413" s="86"/>
      <c r="T413" s="87"/>
      <c r="U413" s="72"/>
      <c r="V413" s="72"/>
      <c r="W413" s="88"/>
    </row>
    <row r="414" s="57" customFormat="1" ht="15" customHeight="1" spans="1:23">
      <c r="A414" s="74">
        <v>411</v>
      </c>
      <c r="B414" s="71"/>
      <c r="C414" s="72"/>
      <c r="D414" s="72"/>
      <c r="E414" s="72"/>
      <c r="F414" s="75"/>
      <c r="G414" s="76"/>
      <c r="H414" s="73"/>
      <c r="I414" s="73"/>
      <c r="J414" s="74"/>
      <c r="K414" s="74"/>
      <c r="L414" s="14"/>
      <c r="M414" s="14"/>
      <c r="N414" s="14"/>
      <c r="O414" s="14"/>
      <c r="P414" s="72"/>
      <c r="Q414" s="72"/>
      <c r="R414" s="72"/>
      <c r="S414" s="86"/>
      <c r="T414" s="87"/>
      <c r="U414" s="72"/>
      <c r="V414" s="72"/>
      <c r="W414" s="88"/>
    </row>
    <row r="415" s="57" customFormat="1" ht="15" customHeight="1" spans="1:23">
      <c r="A415" s="74">
        <v>412</v>
      </c>
      <c r="B415" s="71"/>
      <c r="C415" s="72"/>
      <c r="D415" s="72"/>
      <c r="E415" s="72"/>
      <c r="F415" s="75"/>
      <c r="G415" s="76"/>
      <c r="H415" s="73"/>
      <c r="I415" s="73"/>
      <c r="J415" s="74"/>
      <c r="K415" s="74"/>
      <c r="L415" s="14"/>
      <c r="M415" s="14"/>
      <c r="N415" s="14"/>
      <c r="O415" s="14"/>
      <c r="P415" s="72"/>
      <c r="Q415" s="72"/>
      <c r="R415" s="72"/>
      <c r="S415" s="86"/>
      <c r="T415" s="87"/>
      <c r="U415" s="72"/>
      <c r="V415" s="72"/>
      <c r="W415" s="88"/>
    </row>
    <row r="416" s="57" customFormat="1" ht="15" customHeight="1" spans="1:23">
      <c r="A416" s="74">
        <v>413</v>
      </c>
      <c r="B416" s="71"/>
      <c r="C416" s="72"/>
      <c r="D416" s="72"/>
      <c r="E416" s="72"/>
      <c r="F416" s="75"/>
      <c r="G416" s="76"/>
      <c r="H416" s="73"/>
      <c r="I416" s="73"/>
      <c r="J416" s="74"/>
      <c r="K416" s="74"/>
      <c r="L416" s="14"/>
      <c r="M416" s="14"/>
      <c r="N416" s="14"/>
      <c r="O416" s="14"/>
      <c r="P416" s="72"/>
      <c r="Q416" s="72"/>
      <c r="R416" s="72"/>
      <c r="S416" s="86"/>
      <c r="T416" s="87"/>
      <c r="U416" s="72"/>
      <c r="V416" s="72"/>
      <c r="W416" s="88"/>
    </row>
    <row r="417" s="57" customFormat="1" ht="15" customHeight="1" spans="1:23">
      <c r="A417" s="74">
        <v>414</v>
      </c>
      <c r="B417" s="71"/>
      <c r="C417" s="72"/>
      <c r="D417" s="72"/>
      <c r="E417" s="72"/>
      <c r="F417" s="75"/>
      <c r="G417" s="76"/>
      <c r="H417" s="73"/>
      <c r="I417" s="73"/>
      <c r="J417" s="74"/>
      <c r="K417" s="74"/>
      <c r="L417" s="14"/>
      <c r="M417" s="14"/>
      <c r="N417" s="14"/>
      <c r="O417" s="14"/>
      <c r="P417" s="72"/>
      <c r="Q417" s="72"/>
      <c r="R417" s="72"/>
      <c r="S417" s="86"/>
      <c r="T417" s="87"/>
      <c r="U417" s="72"/>
      <c r="V417" s="72"/>
      <c r="W417" s="88"/>
    </row>
    <row r="418" s="57" customFormat="1" ht="15" customHeight="1" spans="1:23">
      <c r="A418" s="74">
        <v>415</v>
      </c>
      <c r="B418" s="71"/>
      <c r="C418" s="72"/>
      <c r="D418" s="72"/>
      <c r="E418" s="72"/>
      <c r="F418" s="75"/>
      <c r="G418" s="76"/>
      <c r="H418" s="73"/>
      <c r="I418" s="73"/>
      <c r="J418" s="74"/>
      <c r="K418" s="74"/>
      <c r="L418" s="14"/>
      <c r="M418" s="14"/>
      <c r="N418" s="14"/>
      <c r="O418" s="14"/>
      <c r="P418" s="72"/>
      <c r="Q418" s="72"/>
      <c r="R418" s="72"/>
      <c r="S418" s="86"/>
      <c r="T418" s="87"/>
      <c r="U418" s="72"/>
      <c r="V418" s="72"/>
      <c r="W418" s="88"/>
    </row>
    <row r="419" s="57" customFormat="1" ht="15" customHeight="1" spans="1:23">
      <c r="A419" s="74">
        <v>416</v>
      </c>
      <c r="B419" s="71"/>
      <c r="C419" s="72"/>
      <c r="D419" s="72"/>
      <c r="E419" s="72"/>
      <c r="F419" s="75"/>
      <c r="G419" s="76"/>
      <c r="H419" s="73"/>
      <c r="I419" s="73"/>
      <c r="J419" s="74"/>
      <c r="K419" s="74"/>
      <c r="L419" s="14"/>
      <c r="M419" s="14"/>
      <c r="N419" s="14"/>
      <c r="O419" s="14"/>
      <c r="P419" s="72"/>
      <c r="Q419" s="72"/>
      <c r="R419" s="72"/>
      <c r="S419" s="86"/>
      <c r="T419" s="87"/>
      <c r="U419" s="72"/>
      <c r="V419" s="72"/>
      <c r="W419" s="88"/>
    </row>
    <row r="420" s="57" customFormat="1" ht="15" customHeight="1" spans="1:23">
      <c r="A420" s="74">
        <v>417</v>
      </c>
      <c r="B420" s="71"/>
      <c r="C420" s="72"/>
      <c r="D420" s="72"/>
      <c r="E420" s="72"/>
      <c r="F420" s="75"/>
      <c r="G420" s="76"/>
      <c r="H420" s="73"/>
      <c r="I420" s="73"/>
      <c r="J420" s="74"/>
      <c r="K420" s="74"/>
      <c r="L420" s="14"/>
      <c r="M420" s="14"/>
      <c r="N420" s="14"/>
      <c r="O420" s="14"/>
      <c r="P420" s="72"/>
      <c r="Q420" s="72"/>
      <c r="R420" s="72"/>
      <c r="S420" s="86"/>
      <c r="T420" s="87"/>
      <c r="U420" s="72"/>
      <c r="V420" s="72"/>
      <c r="W420" s="88"/>
    </row>
    <row r="421" s="57" customFormat="1" ht="15" customHeight="1" spans="1:23">
      <c r="A421" s="74">
        <v>418</v>
      </c>
      <c r="B421" s="71"/>
      <c r="C421" s="72"/>
      <c r="D421" s="72"/>
      <c r="E421" s="72"/>
      <c r="F421" s="75"/>
      <c r="G421" s="76"/>
      <c r="H421" s="73"/>
      <c r="I421" s="73"/>
      <c r="J421" s="74"/>
      <c r="K421" s="74"/>
      <c r="L421" s="14"/>
      <c r="M421" s="14"/>
      <c r="N421" s="14"/>
      <c r="O421" s="14"/>
      <c r="P421" s="72"/>
      <c r="Q421" s="72"/>
      <c r="R421" s="72"/>
      <c r="S421" s="86"/>
      <c r="T421" s="87"/>
      <c r="U421" s="72"/>
      <c r="V421" s="72"/>
      <c r="W421" s="88"/>
    </row>
    <row r="422" s="57" customFormat="1" ht="15" customHeight="1" spans="1:23">
      <c r="A422" s="74">
        <v>419</v>
      </c>
      <c r="B422" s="71"/>
      <c r="C422" s="72"/>
      <c r="D422" s="72"/>
      <c r="E422" s="72"/>
      <c r="F422" s="75"/>
      <c r="G422" s="76"/>
      <c r="H422" s="73"/>
      <c r="I422" s="73"/>
      <c r="J422" s="74"/>
      <c r="K422" s="74"/>
      <c r="L422" s="14"/>
      <c r="M422" s="14"/>
      <c r="N422" s="14"/>
      <c r="O422" s="14"/>
      <c r="P422" s="72"/>
      <c r="Q422" s="72"/>
      <c r="R422" s="72"/>
      <c r="S422" s="86"/>
      <c r="T422" s="87"/>
      <c r="U422" s="72"/>
      <c r="V422" s="72"/>
      <c r="W422" s="88"/>
    </row>
    <row r="423" s="57" customFormat="1" ht="15" customHeight="1" spans="1:23">
      <c r="A423" s="74">
        <v>420</v>
      </c>
      <c r="B423" s="71"/>
      <c r="C423" s="72"/>
      <c r="D423" s="72"/>
      <c r="E423" s="72"/>
      <c r="F423" s="75"/>
      <c r="G423" s="76"/>
      <c r="H423" s="73"/>
      <c r="I423" s="73"/>
      <c r="J423" s="74"/>
      <c r="K423" s="74"/>
      <c r="L423" s="14"/>
      <c r="M423" s="14"/>
      <c r="N423" s="14"/>
      <c r="O423" s="14"/>
      <c r="P423" s="72"/>
      <c r="Q423" s="72"/>
      <c r="R423" s="72"/>
      <c r="S423" s="86"/>
      <c r="T423" s="87"/>
      <c r="U423" s="72"/>
      <c r="V423" s="72"/>
      <c r="W423" s="88"/>
    </row>
    <row r="424" s="57" customFormat="1" ht="15" customHeight="1" spans="1:23">
      <c r="A424" s="74">
        <v>421</v>
      </c>
      <c r="B424" s="71"/>
      <c r="C424" s="72"/>
      <c r="D424" s="72"/>
      <c r="E424" s="72"/>
      <c r="F424" s="75"/>
      <c r="G424" s="76"/>
      <c r="H424" s="73"/>
      <c r="I424" s="73"/>
      <c r="J424" s="74"/>
      <c r="K424" s="74"/>
      <c r="L424" s="14"/>
      <c r="M424" s="14"/>
      <c r="N424" s="14"/>
      <c r="O424" s="14"/>
      <c r="P424" s="72"/>
      <c r="Q424" s="72"/>
      <c r="R424" s="72"/>
      <c r="S424" s="86"/>
      <c r="T424" s="87"/>
      <c r="U424" s="72"/>
      <c r="V424" s="72"/>
      <c r="W424" s="88"/>
    </row>
    <row r="425" s="57" customFormat="1" ht="15" customHeight="1" spans="1:23">
      <c r="A425" s="74">
        <v>422</v>
      </c>
      <c r="B425" s="71"/>
      <c r="C425" s="72"/>
      <c r="D425" s="72"/>
      <c r="E425" s="72"/>
      <c r="F425" s="75"/>
      <c r="G425" s="76"/>
      <c r="H425" s="73"/>
      <c r="I425" s="73"/>
      <c r="J425" s="74"/>
      <c r="K425" s="74"/>
      <c r="L425" s="14"/>
      <c r="M425" s="14"/>
      <c r="N425" s="14"/>
      <c r="O425" s="14"/>
      <c r="P425" s="72"/>
      <c r="Q425" s="72"/>
      <c r="R425" s="72"/>
      <c r="S425" s="86"/>
      <c r="T425" s="87"/>
      <c r="U425" s="72"/>
      <c r="V425" s="72"/>
      <c r="W425" s="88"/>
    </row>
    <row r="426" s="57" customFormat="1" ht="15" customHeight="1" spans="1:23">
      <c r="A426" s="74">
        <v>423</v>
      </c>
      <c r="B426" s="71"/>
      <c r="C426" s="72"/>
      <c r="D426" s="72"/>
      <c r="E426" s="72"/>
      <c r="F426" s="75"/>
      <c r="G426" s="76"/>
      <c r="H426" s="73"/>
      <c r="I426" s="73"/>
      <c r="J426" s="74"/>
      <c r="K426" s="74"/>
      <c r="L426" s="14"/>
      <c r="M426" s="14"/>
      <c r="N426" s="14"/>
      <c r="O426" s="14"/>
      <c r="P426" s="72"/>
      <c r="Q426" s="72"/>
      <c r="R426" s="72"/>
      <c r="S426" s="86"/>
      <c r="T426" s="87"/>
      <c r="U426" s="72"/>
      <c r="V426" s="72"/>
      <c r="W426" s="88"/>
    </row>
    <row r="427" s="57" customFormat="1" ht="15" customHeight="1" spans="1:23">
      <c r="A427" s="74">
        <v>424</v>
      </c>
      <c r="B427" s="71"/>
      <c r="C427" s="72"/>
      <c r="D427" s="72"/>
      <c r="E427" s="72"/>
      <c r="F427" s="75"/>
      <c r="G427" s="76"/>
      <c r="H427" s="73"/>
      <c r="I427" s="73"/>
      <c r="J427" s="74"/>
      <c r="K427" s="74"/>
      <c r="L427" s="14"/>
      <c r="M427" s="14"/>
      <c r="N427" s="14"/>
      <c r="O427" s="14"/>
      <c r="P427" s="72"/>
      <c r="Q427" s="72"/>
      <c r="R427" s="72"/>
      <c r="S427" s="86"/>
      <c r="T427" s="87"/>
      <c r="U427" s="72"/>
      <c r="V427" s="72"/>
      <c r="W427" s="88"/>
    </row>
    <row r="428" s="57" customFormat="1" ht="15" customHeight="1" spans="1:23">
      <c r="A428" s="74">
        <v>425</v>
      </c>
      <c r="B428" s="71"/>
      <c r="C428" s="72"/>
      <c r="D428" s="72"/>
      <c r="E428" s="72"/>
      <c r="F428" s="75"/>
      <c r="G428" s="76"/>
      <c r="H428" s="73"/>
      <c r="I428" s="73"/>
      <c r="J428" s="74"/>
      <c r="K428" s="74"/>
      <c r="L428" s="14"/>
      <c r="M428" s="14"/>
      <c r="N428" s="14"/>
      <c r="O428" s="14"/>
      <c r="P428" s="72"/>
      <c r="Q428" s="72"/>
      <c r="R428" s="72"/>
      <c r="S428" s="86"/>
      <c r="T428" s="87"/>
      <c r="U428" s="72"/>
      <c r="V428" s="72"/>
      <c r="W428" s="88"/>
    </row>
    <row r="429" s="57" customFormat="1" ht="15" customHeight="1" spans="1:23">
      <c r="A429" s="74">
        <v>426</v>
      </c>
      <c r="B429" s="71"/>
      <c r="C429" s="72"/>
      <c r="D429" s="72"/>
      <c r="E429" s="72"/>
      <c r="F429" s="75"/>
      <c r="G429" s="76"/>
      <c r="H429" s="73"/>
      <c r="I429" s="73"/>
      <c r="J429" s="74"/>
      <c r="K429" s="74"/>
      <c r="L429" s="14"/>
      <c r="M429" s="14"/>
      <c r="N429" s="14"/>
      <c r="O429" s="14"/>
      <c r="P429" s="72"/>
      <c r="Q429" s="72"/>
      <c r="R429" s="72"/>
      <c r="S429" s="86"/>
      <c r="T429" s="87"/>
      <c r="U429" s="72"/>
      <c r="V429" s="72"/>
      <c r="W429" s="88"/>
    </row>
    <row r="430" s="57" customFormat="1" ht="15" customHeight="1" spans="1:23">
      <c r="A430" s="74">
        <v>427</v>
      </c>
      <c r="B430" s="71"/>
      <c r="C430" s="72"/>
      <c r="D430" s="72"/>
      <c r="E430" s="72"/>
      <c r="F430" s="75"/>
      <c r="G430" s="76"/>
      <c r="H430" s="73"/>
      <c r="I430" s="73"/>
      <c r="J430" s="74"/>
      <c r="K430" s="74"/>
      <c r="L430" s="14"/>
      <c r="M430" s="14"/>
      <c r="N430" s="14"/>
      <c r="O430" s="14"/>
      <c r="P430" s="72"/>
      <c r="Q430" s="72"/>
      <c r="R430" s="72"/>
      <c r="S430" s="86"/>
      <c r="T430" s="87"/>
      <c r="U430" s="72"/>
      <c r="V430" s="72"/>
      <c r="W430" s="88"/>
    </row>
    <row r="431" s="57" customFormat="1" ht="15" customHeight="1" spans="1:23">
      <c r="A431" s="74">
        <v>428</v>
      </c>
      <c r="B431" s="71"/>
      <c r="C431" s="72"/>
      <c r="D431" s="72"/>
      <c r="E431" s="72"/>
      <c r="F431" s="75"/>
      <c r="G431" s="76"/>
      <c r="H431" s="73"/>
      <c r="I431" s="73"/>
      <c r="J431" s="74"/>
      <c r="K431" s="74"/>
      <c r="L431" s="14"/>
      <c r="M431" s="14"/>
      <c r="N431" s="14"/>
      <c r="O431" s="14"/>
      <c r="P431" s="72"/>
      <c r="Q431" s="72"/>
      <c r="R431" s="72"/>
      <c r="S431" s="86"/>
      <c r="T431" s="87"/>
      <c r="U431" s="72"/>
      <c r="V431" s="72"/>
      <c r="W431" s="88"/>
    </row>
    <row r="432" s="57" customFormat="1" ht="15" customHeight="1" spans="1:23">
      <c r="A432" s="74">
        <v>429</v>
      </c>
      <c r="B432" s="71"/>
      <c r="C432" s="72"/>
      <c r="D432" s="72"/>
      <c r="E432" s="72"/>
      <c r="F432" s="75"/>
      <c r="G432" s="76"/>
      <c r="H432" s="73"/>
      <c r="I432" s="73"/>
      <c r="J432" s="74"/>
      <c r="K432" s="74"/>
      <c r="L432" s="14"/>
      <c r="M432" s="14"/>
      <c r="N432" s="14"/>
      <c r="O432" s="14"/>
      <c r="P432" s="72"/>
      <c r="Q432" s="72"/>
      <c r="R432" s="72"/>
      <c r="S432" s="86"/>
      <c r="T432" s="87"/>
      <c r="U432" s="72"/>
      <c r="V432" s="72"/>
      <c r="W432" s="88"/>
    </row>
    <row r="433" s="57" customFormat="1" ht="15" customHeight="1" spans="1:23">
      <c r="A433" s="74">
        <v>430</v>
      </c>
      <c r="B433" s="71"/>
      <c r="C433" s="72"/>
      <c r="D433" s="72"/>
      <c r="E433" s="72"/>
      <c r="F433" s="75"/>
      <c r="G433" s="76"/>
      <c r="H433" s="73"/>
      <c r="I433" s="73"/>
      <c r="J433" s="74"/>
      <c r="K433" s="74"/>
      <c r="L433" s="14"/>
      <c r="M433" s="14"/>
      <c r="N433" s="14"/>
      <c r="O433" s="14"/>
      <c r="P433" s="72"/>
      <c r="Q433" s="72"/>
      <c r="R433" s="72"/>
      <c r="S433" s="86"/>
      <c r="T433" s="87"/>
      <c r="U433" s="72"/>
      <c r="V433" s="72"/>
      <c r="W433" s="88"/>
    </row>
    <row r="434" s="57" customFormat="1" ht="15" customHeight="1" spans="1:23">
      <c r="A434" s="74">
        <v>431</v>
      </c>
      <c r="B434" s="71"/>
      <c r="C434" s="72"/>
      <c r="D434" s="72"/>
      <c r="E434" s="72"/>
      <c r="F434" s="75"/>
      <c r="G434" s="76"/>
      <c r="H434" s="73"/>
      <c r="I434" s="73"/>
      <c r="J434" s="74"/>
      <c r="K434" s="74"/>
      <c r="L434" s="14"/>
      <c r="M434" s="14"/>
      <c r="N434" s="14"/>
      <c r="O434" s="14"/>
      <c r="P434" s="72"/>
      <c r="Q434" s="72"/>
      <c r="R434" s="72"/>
      <c r="S434" s="86"/>
      <c r="T434" s="87"/>
      <c r="U434" s="72"/>
      <c r="V434" s="72"/>
      <c r="W434" s="88"/>
    </row>
    <row r="435" s="57" customFormat="1" ht="15" customHeight="1" spans="1:23">
      <c r="A435" s="74">
        <v>432</v>
      </c>
      <c r="B435" s="71"/>
      <c r="C435" s="72"/>
      <c r="D435" s="72"/>
      <c r="E435" s="72"/>
      <c r="F435" s="75"/>
      <c r="G435" s="76"/>
      <c r="H435" s="73"/>
      <c r="I435" s="73"/>
      <c r="J435" s="74"/>
      <c r="K435" s="74"/>
      <c r="L435" s="14"/>
      <c r="M435" s="14"/>
      <c r="N435" s="14"/>
      <c r="O435" s="14"/>
      <c r="P435" s="72"/>
      <c r="Q435" s="72"/>
      <c r="R435" s="72"/>
      <c r="S435" s="86"/>
      <c r="T435" s="87"/>
      <c r="U435" s="72"/>
      <c r="V435" s="72"/>
      <c r="W435" s="88"/>
    </row>
    <row r="436" s="57" customFormat="1" ht="15" customHeight="1" spans="1:23">
      <c r="A436" s="74">
        <v>433</v>
      </c>
      <c r="B436" s="71"/>
      <c r="C436" s="72"/>
      <c r="D436" s="72"/>
      <c r="E436" s="72"/>
      <c r="F436" s="75"/>
      <c r="G436" s="76"/>
      <c r="H436" s="73"/>
      <c r="I436" s="73"/>
      <c r="J436" s="74"/>
      <c r="K436" s="74"/>
      <c r="L436" s="14"/>
      <c r="M436" s="14"/>
      <c r="N436" s="14"/>
      <c r="O436" s="14"/>
      <c r="P436" s="72"/>
      <c r="Q436" s="72"/>
      <c r="R436" s="72"/>
      <c r="S436" s="86"/>
      <c r="T436" s="87"/>
      <c r="U436" s="72"/>
      <c r="V436" s="72"/>
      <c r="W436" s="88"/>
    </row>
    <row r="437" s="57" customFormat="1" ht="15" customHeight="1" spans="1:23">
      <c r="A437" s="74">
        <v>434</v>
      </c>
      <c r="B437" s="71"/>
      <c r="C437" s="72"/>
      <c r="D437" s="72"/>
      <c r="E437" s="72"/>
      <c r="F437" s="75"/>
      <c r="G437" s="76"/>
      <c r="H437" s="73"/>
      <c r="I437" s="73"/>
      <c r="J437" s="74"/>
      <c r="K437" s="74"/>
      <c r="L437" s="14"/>
      <c r="M437" s="14"/>
      <c r="N437" s="14"/>
      <c r="O437" s="14"/>
      <c r="P437" s="72"/>
      <c r="Q437" s="72"/>
      <c r="R437" s="72"/>
      <c r="S437" s="86"/>
      <c r="T437" s="87"/>
      <c r="U437" s="72"/>
      <c r="V437" s="72"/>
      <c r="W437" s="88"/>
    </row>
    <row r="438" s="57" customFormat="1" ht="15" customHeight="1" spans="1:23">
      <c r="A438" s="74">
        <v>435</v>
      </c>
      <c r="B438" s="71"/>
      <c r="C438" s="72"/>
      <c r="D438" s="72"/>
      <c r="E438" s="72"/>
      <c r="F438" s="75"/>
      <c r="G438" s="76"/>
      <c r="H438" s="73"/>
      <c r="I438" s="73"/>
      <c r="J438" s="74"/>
      <c r="K438" s="74"/>
      <c r="L438" s="14"/>
      <c r="M438" s="14"/>
      <c r="N438" s="14"/>
      <c r="O438" s="14"/>
      <c r="P438" s="72"/>
      <c r="Q438" s="72"/>
      <c r="R438" s="72"/>
      <c r="S438" s="86"/>
      <c r="T438" s="87"/>
      <c r="U438" s="72"/>
      <c r="V438" s="72"/>
      <c r="W438" s="88"/>
    </row>
    <row r="439" s="57" customFormat="1" ht="15" customHeight="1" spans="1:23">
      <c r="A439" s="74">
        <v>436</v>
      </c>
      <c r="B439" s="71"/>
      <c r="C439" s="72"/>
      <c r="D439" s="72"/>
      <c r="E439" s="72"/>
      <c r="F439" s="75"/>
      <c r="G439" s="76"/>
      <c r="H439" s="73"/>
      <c r="I439" s="73"/>
      <c r="J439" s="74"/>
      <c r="K439" s="74"/>
      <c r="L439" s="14"/>
      <c r="M439" s="14"/>
      <c r="N439" s="14"/>
      <c r="O439" s="14"/>
      <c r="P439" s="72"/>
      <c r="Q439" s="72"/>
      <c r="R439" s="72"/>
      <c r="S439" s="86"/>
      <c r="T439" s="87"/>
      <c r="U439" s="72"/>
      <c r="V439" s="72"/>
      <c r="W439" s="88"/>
    </row>
    <row r="440" s="57" customFormat="1" ht="15" customHeight="1" spans="1:23">
      <c r="A440" s="74">
        <v>437</v>
      </c>
      <c r="B440" s="71"/>
      <c r="C440" s="72"/>
      <c r="D440" s="72"/>
      <c r="E440" s="72"/>
      <c r="F440" s="75"/>
      <c r="G440" s="76"/>
      <c r="H440" s="73"/>
      <c r="I440" s="73"/>
      <c r="J440" s="74"/>
      <c r="K440" s="74"/>
      <c r="L440" s="14"/>
      <c r="M440" s="14"/>
      <c r="N440" s="14"/>
      <c r="O440" s="14"/>
      <c r="P440" s="72"/>
      <c r="Q440" s="72"/>
      <c r="R440" s="72"/>
      <c r="S440" s="86"/>
      <c r="T440" s="87"/>
      <c r="U440" s="72"/>
      <c r="V440" s="72"/>
      <c r="W440" s="88"/>
    </row>
    <row r="441" s="57" customFormat="1" ht="15" customHeight="1" spans="1:23">
      <c r="A441" s="74">
        <v>438</v>
      </c>
      <c r="B441" s="71"/>
      <c r="C441" s="72"/>
      <c r="D441" s="72"/>
      <c r="E441" s="72"/>
      <c r="F441" s="75"/>
      <c r="G441" s="76"/>
      <c r="H441" s="73"/>
      <c r="I441" s="73"/>
      <c r="J441" s="74"/>
      <c r="K441" s="74"/>
      <c r="L441" s="14"/>
      <c r="M441" s="14"/>
      <c r="N441" s="14"/>
      <c r="O441" s="14"/>
      <c r="P441" s="72"/>
      <c r="Q441" s="72"/>
      <c r="R441" s="72"/>
      <c r="S441" s="86"/>
      <c r="T441" s="87"/>
      <c r="U441" s="72"/>
      <c r="V441" s="72"/>
      <c r="W441" s="88"/>
    </row>
    <row r="442" s="57" customFormat="1" ht="15" customHeight="1" spans="1:23">
      <c r="A442" s="74">
        <v>439</v>
      </c>
      <c r="B442" s="71"/>
      <c r="C442" s="72"/>
      <c r="D442" s="72"/>
      <c r="E442" s="72"/>
      <c r="F442" s="75"/>
      <c r="G442" s="76"/>
      <c r="H442" s="73"/>
      <c r="I442" s="73"/>
      <c r="J442" s="74"/>
      <c r="K442" s="74"/>
      <c r="L442" s="14"/>
      <c r="M442" s="14"/>
      <c r="N442" s="14"/>
      <c r="O442" s="14"/>
      <c r="P442" s="72"/>
      <c r="Q442" s="72"/>
      <c r="R442" s="72"/>
      <c r="S442" s="86"/>
      <c r="T442" s="87"/>
      <c r="U442" s="72"/>
      <c r="V442" s="72"/>
      <c r="W442" s="88"/>
    </row>
    <row r="443" s="57" customFormat="1" ht="15" customHeight="1" spans="1:23">
      <c r="A443" s="74">
        <v>440</v>
      </c>
      <c r="B443" s="71"/>
      <c r="C443" s="72"/>
      <c r="D443" s="72"/>
      <c r="E443" s="72"/>
      <c r="F443" s="75"/>
      <c r="G443" s="76"/>
      <c r="H443" s="73"/>
      <c r="I443" s="73"/>
      <c r="J443" s="74"/>
      <c r="K443" s="74"/>
      <c r="L443" s="14"/>
      <c r="M443" s="14"/>
      <c r="N443" s="14"/>
      <c r="O443" s="14"/>
      <c r="P443" s="72"/>
      <c r="Q443" s="72"/>
      <c r="R443" s="72"/>
      <c r="S443" s="86"/>
      <c r="T443" s="87"/>
      <c r="U443" s="72"/>
      <c r="V443" s="72"/>
      <c r="W443" s="88"/>
    </row>
    <row r="444" s="57" customFormat="1" ht="15" customHeight="1" spans="1:23">
      <c r="A444" s="74">
        <v>441</v>
      </c>
      <c r="B444" s="71"/>
      <c r="C444" s="72"/>
      <c r="D444" s="72"/>
      <c r="E444" s="72"/>
      <c r="F444" s="75"/>
      <c r="G444" s="76"/>
      <c r="H444" s="73"/>
      <c r="I444" s="73"/>
      <c r="J444" s="74"/>
      <c r="K444" s="74"/>
      <c r="L444" s="14"/>
      <c r="M444" s="14"/>
      <c r="N444" s="14"/>
      <c r="O444" s="14"/>
      <c r="P444" s="72"/>
      <c r="Q444" s="72"/>
      <c r="R444" s="72"/>
      <c r="S444" s="86"/>
      <c r="T444" s="87"/>
      <c r="U444" s="72"/>
      <c r="V444" s="72"/>
      <c r="W444" s="88"/>
    </row>
    <row r="445" s="57" customFormat="1" ht="15" customHeight="1" spans="1:23">
      <c r="A445" s="74">
        <v>442</v>
      </c>
      <c r="B445" s="71"/>
      <c r="C445" s="72"/>
      <c r="D445" s="72"/>
      <c r="E445" s="72"/>
      <c r="F445" s="75"/>
      <c r="G445" s="76"/>
      <c r="H445" s="73"/>
      <c r="I445" s="73"/>
      <c r="J445" s="74"/>
      <c r="K445" s="74"/>
      <c r="L445" s="14"/>
      <c r="M445" s="14"/>
      <c r="N445" s="14"/>
      <c r="O445" s="14"/>
      <c r="P445" s="72"/>
      <c r="Q445" s="72"/>
      <c r="R445" s="72"/>
      <c r="S445" s="86"/>
      <c r="T445" s="87"/>
      <c r="U445" s="72"/>
      <c r="V445" s="72"/>
      <c r="W445" s="88"/>
    </row>
    <row r="446" s="57" customFormat="1" ht="15" customHeight="1" spans="1:23">
      <c r="A446" s="74">
        <v>443</v>
      </c>
      <c r="B446" s="71"/>
      <c r="C446" s="72"/>
      <c r="D446" s="72"/>
      <c r="E446" s="72"/>
      <c r="F446" s="75"/>
      <c r="G446" s="76"/>
      <c r="H446" s="73"/>
      <c r="I446" s="73"/>
      <c r="J446" s="74"/>
      <c r="K446" s="74"/>
      <c r="L446" s="14"/>
      <c r="M446" s="14"/>
      <c r="N446" s="14"/>
      <c r="O446" s="14"/>
      <c r="P446" s="72"/>
      <c r="Q446" s="72"/>
      <c r="R446" s="72"/>
      <c r="S446" s="86"/>
      <c r="T446" s="87"/>
      <c r="U446" s="72"/>
      <c r="V446" s="72"/>
      <c r="W446" s="88"/>
    </row>
    <row r="447" s="57" customFormat="1" ht="15" customHeight="1" spans="1:23">
      <c r="A447" s="74">
        <v>444</v>
      </c>
      <c r="B447" s="71"/>
      <c r="C447" s="72"/>
      <c r="D447" s="72"/>
      <c r="E447" s="72"/>
      <c r="F447" s="75"/>
      <c r="G447" s="76"/>
      <c r="H447" s="73"/>
      <c r="I447" s="73"/>
      <c r="J447" s="74"/>
      <c r="K447" s="74"/>
      <c r="L447" s="14"/>
      <c r="M447" s="14"/>
      <c r="N447" s="14"/>
      <c r="O447" s="14"/>
      <c r="P447" s="72"/>
      <c r="Q447" s="72"/>
      <c r="R447" s="72"/>
      <c r="S447" s="86"/>
      <c r="T447" s="87"/>
      <c r="U447" s="72"/>
      <c r="V447" s="72"/>
      <c r="W447" s="88"/>
    </row>
    <row r="448" s="57" customFormat="1" ht="15" customHeight="1" spans="1:23">
      <c r="A448" s="74">
        <v>445</v>
      </c>
      <c r="B448" s="71"/>
      <c r="C448" s="72"/>
      <c r="D448" s="72"/>
      <c r="E448" s="72"/>
      <c r="F448" s="75"/>
      <c r="G448" s="76"/>
      <c r="H448" s="73"/>
      <c r="I448" s="73"/>
      <c r="J448" s="74"/>
      <c r="K448" s="74"/>
      <c r="L448" s="14"/>
      <c r="M448" s="14"/>
      <c r="N448" s="14"/>
      <c r="O448" s="14"/>
      <c r="P448" s="72"/>
      <c r="Q448" s="72"/>
      <c r="R448" s="72"/>
      <c r="S448" s="86"/>
      <c r="T448" s="87"/>
      <c r="U448" s="72"/>
      <c r="V448" s="72"/>
      <c r="W448" s="88"/>
    </row>
    <row r="449" s="57" customFormat="1" ht="15" customHeight="1" spans="1:23">
      <c r="A449" s="74">
        <v>446</v>
      </c>
      <c r="B449" s="71"/>
      <c r="C449" s="72"/>
      <c r="D449" s="72"/>
      <c r="E449" s="72"/>
      <c r="F449" s="75"/>
      <c r="G449" s="76"/>
      <c r="H449" s="73"/>
      <c r="I449" s="73"/>
      <c r="J449" s="74"/>
      <c r="K449" s="74"/>
      <c r="L449" s="14"/>
      <c r="M449" s="14"/>
      <c r="N449" s="14"/>
      <c r="O449" s="14"/>
      <c r="P449" s="72"/>
      <c r="Q449" s="72"/>
      <c r="R449" s="72"/>
      <c r="S449" s="86"/>
      <c r="T449" s="87"/>
      <c r="U449" s="72"/>
      <c r="V449" s="72"/>
      <c r="W449" s="88"/>
    </row>
    <row r="450" s="57" customFormat="1" ht="15" customHeight="1" spans="1:23">
      <c r="A450" s="74">
        <v>447</v>
      </c>
      <c r="B450" s="71"/>
      <c r="C450" s="72"/>
      <c r="D450" s="72"/>
      <c r="E450" s="72"/>
      <c r="F450" s="75"/>
      <c r="G450" s="76"/>
      <c r="H450" s="73"/>
      <c r="I450" s="73"/>
      <c r="J450" s="74"/>
      <c r="K450" s="74"/>
      <c r="L450" s="14"/>
      <c r="M450" s="14"/>
      <c r="N450" s="14"/>
      <c r="O450" s="14"/>
      <c r="P450" s="72"/>
      <c r="Q450" s="72"/>
      <c r="R450" s="72"/>
      <c r="S450" s="86"/>
      <c r="T450" s="87"/>
      <c r="U450" s="72"/>
      <c r="V450" s="72"/>
      <c r="W450" s="88"/>
    </row>
    <row r="451" s="57" customFormat="1" ht="15" customHeight="1" spans="1:23">
      <c r="A451" s="74">
        <v>448</v>
      </c>
      <c r="B451" s="71"/>
      <c r="C451" s="72"/>
      <c r="D451" s="72"/>
      <c r="E451" s="72"/>
      <c r="F451" s="75"/>
      <c r="G451" s="76"/>
      <c r="H451" s="73"/>
      <c r="I451" s="73"/>
      <c r="J451" s="74"/>
      <c r="K451" s="74"/>
      <c r="L451" s="14"/>
      <c r="M451" s="14"/>
      <c r="N451" s="14"/>
      <c r="O451" s="14"/>
      <c r="P451" s="72"/>
      <c r="Q451" s="72"/>
      <c r="R451" s="72"/>
      <c r="S451" s="86"/>
      <c r="T451" s="87"/>
      <c r="U451" s="72"/>
      <c r="V451" s="72"/>
      <c r="W451" s="88"/>
    </row>
    <row r="452" s="57" customFormat="1" ht="15" customHeight="1" spans="1:23">
      <c r="A452" s="74">
        <v>449</v>
      </c>
      <c r="B452" s="71"/>
      <c r="C452" s="72"/>
      <c r="D452" s="72"/>
      <c r="E452" s="72"/>
      <c r="F452" s="75"/>
      <c r="G452" s="76"/>
      <c r="H452" s="73"/>
      <c r="I452" s="73"/>
      <c r="J452" s="74"/>
      <c r="K452" s="74"/>
      <c r="L452" s="14"/>
      <c r="M452" s="14"/>
      <c r="N452" s="14"/>
      <c r="O452" s="14"/>
      <c r="P452" s="72"/>
      <c r="Q452" s="72"/>
      <c r="R452" s="72"/>
      <c r="S452" s="86"/>
      <c r="T452" s="87"/>
      <c r="U452" s="72"/>
      <c r="V452" s="72"/>
      <c r="W452" s="88"/>
    </row>
    <row r="453" s="57" customFormat="1" ht="15" customHeight="1" spans="1:23">
      <c r="A453" s="74">
        <v>450</v>
      </c>
      <c r="B453" s="71"/>
      <c r="C453" s="72"/>
      <c r="D453" s="72"/>
      <c r="E453" s="72"/>
      <c r="F453" s="75"/>
      <c r="G453" s="76"/>
      <c r="H453" s="73"/>
      <c r="I453" s="73"/>
      <c r="J453" s="74"/>
      <c r="K453" s="74"/>
      <c r="L453" s="14"/>
      <c r="M453" s="14"/>
      <c r="N453" s="14"/>
      <c r="O453" s="14"/>
      <c r="P453" s="72"/>
      <c r="Q453" s="72"/>
      <c r="R453" s="72"/>
      <c r="S453" s="86"/>
      <c r="T453" s="87"/>
      <c r="U453" s="72"/>
      <c r="V453" s="72"/>
      <c r="W453" s="88"/>
    </row>
    <row r="454" s="57" customFormat="1" ht="15" customHeight="1" spans="1:23">
      <c r="A454" s="74">
        <v>451</v>
      </c>
      <c r="B454" s="71"/>
      <c r="C454" s="72"/>
      <c r="D454" s="72"/>
      <c r="E454" s="72"/>
      <c r="F454" s="75"/>
      <c r="G454" s="76"/>
      <c r="H454" s="73"/>
      <c r="I454" s="73"/>
      <c r="J454" s="74"/>
      <c r="K454" s="74"/>
      <c r="L454" s="14"/>
      <c r="M454" s="14"/>
      <c r="N454" s="14"/>
      <c r="O454" s="14"/>
      <c r="P454" s="72"/>
      <c r="Q454" s="72"/>
      <c r="R454" s="72"/>
      <c r="S454" s="86"/>
      <c r="T454" s="87"/>
      <c r="U454" s="72"/>
      <c r="V454" s="72"/>
      <c r="W454" s="88"/>
    </row>
    <row r="455" s="57" customFormat="1" ht="15" customHeight="1" spans="1:23">
      <c r="A455" s="74">
        <v>452</v>
      </c>
      <c r="B455" s="71"/>
      <c r="C455" s="72"/>
      <c r="D455" s="72"/>
      <c r="E455" s="72"/>
      <c r="F455" s="75"/>
      <c r="G455" s="76"/>
      <c r="H455" s="73"/>
      <c r="I455" s="73"/>
      <c r="J455" s="74"/>
      <c r="K455" s="74"/>
      <c r="L455" s="14"/>
      <c r="M455" s="14"/>
      <c r="N455" s="14"/>
      <c r="O455" s="14"/>
      <c r="P455" s="72"/>
      <c r="Q455" s="72"/>
      <c r="R455" s="72"/>
      <c r="S455" s="86"/>
      <c r="T455" s="87"/>
      <c r="U455" s="72"/>
      <c r="V455" s="72"/>
      <c r="W455" s="88"/>
    </row>
    <row r="456" s="57" customFormat="1" ht="15" customHeight="1" spans="1:23">
      <c r="A456" s="74">
        <v>453</v>
      </c>
      <c r="B456" s="71"/>
      <c r="C456" s="72"/>
      <c r="D456" s="72"/>
      <c r="E456" s="72"/>
      <c r="F456" s="75"/>
      <c r="G456" s="76"/>
      <c r="H456" s="73"/>
      <c r="I456" s="73"/>
      <c r="J456" s="74"/>
      <c r="K456" s="74"/>
      <c r="L456" s="14"/>
      <c r="M456" s="14"/>
      <c r="N456" s="14"/>
      <c r="O456" s="14"/>
      <c r="P456" s="72"/>
      <c r="Q456" s="72"/>
      <c r="R456" s="72"/>
      <c r="S456" s="86"/>
      <c r="T456" s="87"/>
      <c r="U456" s="72"/>
      <c r="V456" s="72"/>
      <c r="W456" s="88"/>
    </row>
    <row r="457" s="57" customFormat="1" ht="15" customHeight="1" spans="1:23">
      <c r="A457" s="74">
        <v>454</v>
      </c>
      <c r="B457" s="71"/>
      <c r="C457" s="72"/>
      <c r="D457" s="72"/>
      <c r="E457" s="72"/>
      <c r="F457" s="75"/>
      <c r="G457" s="76"/>
      <c r="H457" s="73"/>
      <c r="I457" s="73"/>
      <c r="J457" s="74"/>
      <c r="K457" s="74"/>
      <c r="L457" s="14"/>
      <c r="M457" s="14"/>
      <c r="N457" s="14"/>
      <c r="O457" s="14"/>
      <c r="P457" s="72"/>
      <c r="Q457" s="72"/>
      <c r="R457" s="72"/>
      <c r="S457" s="86"/>
      <c r="T457" s="87"/>
      <c r="U457" s="72"/>
      <c r="V457" s="72"/>
      <c r="W457" s="88"/>
    </row>
    <row r="458" s="57" customFormat="1" ht="15" customHeight="1" spans="1:23">
      <c r="A458" s="74">
        <v>455</v>
      </c>
      <c r="B458" s="71"/>
      <c r="C458" s="72"/>
      <c r="D458" s="72"/>
      <c r="E458" s="72"/>
      <c r="F458" s="75"/>
      <c r="G458" s="76"/>
      <c r="H458" s="73"/>
      <c r="I458" s="73"/>
      <c r="J458" s="74"/>
      <c r="K458" s="74"/>
      <c r="L458" s="14"/>
      <c r="M458" s="14"/>
      <c r="N458" s="14"/>
      <c r="O458" s="14"/>
      <c r="P458" s="72"/>
      <c r="Q458" s="72"/>
      <c r="R458" s="72"/>
      <c r="S458" s="86"/>
      <c r="T458" s="87"/>
      <c r="U458" s="72"/>
      <c r="V458" s="72"/>
      <c r="W458" s="88"/>
    </row>
    <row r="459" s="57" customFormat="1" ht="15" customHeight="1" spans="1:23">
      <c r="A459" s="74">
        <v>456</v>
      </c>
      <c r="B459" s="71"/>
      <c r="C459" s="72"/>
      <c r="D459" s="72"/>
      <c r="E459" s="72"/>
      <c r="F459" s="75"/>
      <c r="G459" s="76"/>
      <c r="H459" s="73"/>
      <c r="I459" s="73"/>
      <c r="J459" s="74"/>
      <c r="K459" s="74"/>
      <c r="L459" s="14"/>
      <c r="M459" s="14"/>
      <c r="N459" s="14"/>
      <c r="O459" s="14"/>
      <c r="P459" s="72"/>
      <c r="Q459" s="72"/>
      <c r="R459" s="72"/>
      <c r="S459" s="86"/>
      <c r="T459" s="87"/>
      <c r="U459" s="72"/>
      <c r="V459" s="72"/>
      <c r="W459" s="88"/>
    </row>
    <row r="460" s="57" customFormat="1" ht="15" customHeight="1" spans="1:23">
      <c r="A460" s="74">
        <v>457</v>
      </c>
      <c r="B460" s="71"/>
      <c r="C460" s="72"/>
      <c r="D460" s="72"/>
      <c r="E460" s="72"/>
      <c r="F460" s="75"/>
      <c r="G460" s="76"/>
      <c r="H460" s="73"/>
      <c r="I460" s="73"/>
      <c r="J460" s="74"/>
      <c r="K460" s="74"/>
      <c r="L460" s="14"/>
      <c r="M460" s="14"/>
      <c r="N460" s="14"/>
      <c r="O460" s="14"/>
      <c r="P460" s="72"/>
      <c r="Q460" s="72"/>
      <c r="R460" s="72"/>
      <c r="S460" s="86"/>
      <c r="T460" s="87"/>
      <c r="U460" s="72"/>
      <c r="V460" s="72"/>
      <c r="W460" s="88"/>
    </row>
    <row r="461" s="57" customFormat="1" ht="15" customHeight="1" spans="1:23">
      <c r="A461" s="74">
        <v>458</v>
      </c>
      <c r="B461" s="71"/>
      <c r="C461" s="72"/>
      <c r="D461" s="72"/>
      <c r="E461" s="72"/>
      <c r="F461" s="75"/>
      <c r="G461" s="76"/>
      <c r="H461" s="73"/>
      <c r="I461" s="73"/>
      <c r="J461" s="74"/>
      <c r="K461" s="74"/>
      <c r="L461" s="14"/>
      <c r="M461" s="14"/>
      <c r="N461" s="14"/>
      <c r="O461" s="14"/>
      <c r="P461" s="72"/>
      <c r="Q461" s="72"/>
      <c r="R461" s="72"/>
      <c r="S461" s="86"/>
      <c r="T461" s="87"/>
      <c r="U461" s="72"/>
      <c r="V461" s="72"/>
      <c r="W461" s="88"/>
    </row>
    <row r="462" s="57" customFormat="1" ht="15" customHeight="1" spans="1:23">
      <c r="A462" s="74">
        <v>459</v>
      </c>
      <c r="B462" s="71"/>
      <c r="C462" s="72"/>
      <c r="D462" s="72"/>
      <c r="E462" s="72"/>
      <c r="F462" s="75"/>
      <c r="G462" s="76"/>
      <c r="H462" s="73"/>
      <c r="I462" s="73"/>
      <c r="J462" s="74"/>
      <c r="K462" s="74"/>
      <c r="L462" s="14"/>
      <c r="M462" s="14"/>
      <c r="N462" s="14"/>
      <c r="O462" s="14"/>
      <c r="P462" s="72"/>
      <c r="Q462" s="72"/>
      <c r="R462" s="72"/>
      <c r="S462" s="86"/>
      <c r="T462" s="87"/>
      <c r="U462" s="72"/>
      <c r="V462" s="72"/>
      <c r="W462" s="88"/>
    </row>
    <row r="463" s="57" customFormat="1" ht="15" customHeight="1" spans="1:23">
      <c r="A463" s="74">
        <v>460</v>
      </c>
      <c r="B463" s="71"/>
      <c r="C463" s="72"/>
      <c r="D463" s="72"/>
      <c r="E463" s="72"/>
      <c r="F463" s="75"/>
      <c r="G463" s="76"/>
      <c r="H463" s="73"/>
      <c r="I463" s="73"/>
      <c r="J463" s="74"/>
      <c r="K463" s="74"/>
      <c r="L463" s="14"/>
      <c r="M463" s="14"/>
      <c r="N463" s="14"/>
      <c r="O463" s="14"/>
      <c r="P463" s="72"/>
      <c r="Q463" s="72"/>
      <c r="R463" s="72"/>
      <c r="S463" s="86"/>
      <c r="T463" s="87"/>
      <c r="U463" s="72"/>
      <c r="V463" s="72"/>
      <c r="W463" s="88"/>
    </row>
    <row r="464" s="57" customFormat="1" ht="15" customHeight="1" spans="1:23">
      <c r="A464" s="74">
        <v>461</v>
      </c>
      <c r="B464" s="71"/>
      <c r="C464" s="72"/>
      <c r="D464" s="72"/>
      <c r="E464" s="72"/>
      <c r="F464" s="75"/>
      <c r="G464" s="76"/>
      <c r="H464" s="73"/>
      <c r="I464" s="73"/>
      <c r="J464" s="74"/>
      <c r="K464" s="74"/>
      <c r="L464" s="14"/>
      <c r="M464" s="14"/>
      <c r="N464" s="14"/>
      <c r="O464" s="14"/>
      <c r="P464" s="72"/>
      <c r="Q464" s="72"/>
      <c r="R464" s="72"/>
      <c r="S464" s="86"/>
      <c r="T464" s="87"/>
      <c r="U464" s="72"/>
      <c r="V464" s="72"/>
      <c r="W464" s="88"/>
    </row>
    <row r="465" s="57" customFormat="1" ht="15" customHeight="1" spans="1:23">
      <c r="A465" s="74">
        <v>462</v>
      </c>
      <c r="B465" s="71"/>
      <c r="C465" s="72"/>
      <c r="D465" s="72"/>
      <c r="E465" s="72"/>
      <c r="F465" s="75"/>
      <c r="G465" s="76"/>
      <c r="H465" s="73"/>
      <c r="I465" s="73"/>
      <c r="J465" s="74"/>
      <c r="K465" s="74"/>
      <c r="L465" s="14"/>
      <c r="M465" s="14"/>
      <c r="N465" s="14"/>
      <c r="O465" s="14"/>
      <c r="P465" s="72"/>
      <c r="Q465" s="72"/>
      <c r="R465" s="72"/>
      <c r="S465" s="86"/>
      <c r="T465" s="87"/>
      <c r="U465" s="72"/>
      <c r="V465" s="72"/>
      <c r="W465" s="88"/>
    </row>
    <row r="466" s="57" customFormat="1" ht="15" customHeight="1" spans="1:23">
      <c r="A466" s="74">
        <v>463</v>
      </c>
      <c r="B466" s="71"/>
      <c r="C466" s="72"/>
      <c r="D466" s="72"/>
      <c r="E466" s="72"/>
      <c r="F466" s="75"/>
      <c r="G466" s="76"/>
      <c r="H466" s="73"/>
      <c r="I466" s="73"/>
      <c r="J466" s="74"/>
      <c r="K466" s="74"/>
      <c r="L466" s="14"/>
      <c r="M466" s="14"/>
      <c r="N466" s="14"/>
      <c r="O466" s="14"/>
      <c r="P466" s="72"/>
      <c r="Q466" s="72"/>
      <c r="R466" s="72"/>
      <c r="S466" s="86"/>
      <c r="T466" s="87"/>
      <c r="U466" s="72"/>
      <c r="V466" s="72"/>
      <c r="W466" s="88"/>
    </row>
    <row r="467" s="57" customFormat="1" ht="15" customHeight="1" spans="1:23">
      <c r="A467" s="74">
        <v>464</v>
      </c>
      <c r="B467" s="71"/>
      <c r="C467" s="72"/>
      <c r="D467" s="72"/>
      <c r="E467" s="72"/>
      <c r="F467" s="75"/>
      <c r="G467" s="76"/>
      <c r="H467" s="73"/>
      <c r="I467" s="73"/>
      <c r="J467" s="74"/>
      <c r="K467" s="74"/>
      <c r="L467" s="14"/>
      <c r="M467" s="14"/>
      <c r="N467" s="14"/>
      <c r="O467" s="14"/>
      <c r="P467" s="72"/>
      <c r="Q467" s="72"/>
      <c r="R467" s="72"/>
      <c r="S467" s="86"/>
      <c r="T467" s="87"/>
      <c r="U467" s="72"/>
      <c r="V467" s="72"/>
      <c r="W467" s="88"/>
    </row>
    <row r="468" s="57" customFormat="1" ht="15" customHeight="1" spans="1:23">
      <c r="A468" s="74">
        <v>465</v>
      </c>
      <c r="B468" s="71"/>
      <c r="C468" s="72"/>
      <c r="D468" s="72"/>
      <c r="E468" s="72"/>
      <c r="F468" s="75"/>
      <c r="G468" s="76"/>
      <c r="H468" s="73"/>
      <c r="I468" s="73"/>
      <c r="J468" s="74"/>
      <c r="K468" s="74"/>
      <c r="L468" s="14"/>
      <c r="M468" s="14"/>
      <c r="N468" s="14"/>
      <c r="O468" s="14"/>
      <c r="P468" s="72"/>
      <c r="Q468" s="72"/>
      <c r="R468" s="72"/>
      <c r="S468" s="86"/>
      <c r="T468" s="87"/>
      <c r="U468" s="72"/>
      <c r="V468" s="72"/>
      <c r="W468" s="88"/>
    </row>
    <row r="469" s="57" customFormat="1" ht="15" customHeight="1" spans="1:23">
      <c r="A469" s="74">
        <v>466</v>
      </c>
      <c r="B469" s="71"/>
      <c r="C469" s="72"/>
      <c r="D469" s="72"/>
      <c r="E469" s="72"/>
      <c r="F469" s="75"/>
      <c r="G469" s="76"/>
      <c r="H469" s="73"/>
      <c r="I469" s="73"/>
      <c r="J469" s="74"/>
      <c r="K469" s="74"/>
      <c r="L469" s="14"/>
      <c r="M469" s="14"/>
      <c r="N469" s="14"/>
      <c r="O469" s="14"/>
      <c r="P469" s="72"/>
      <c r="Q469" s="72"/>
      <c r="R469" s="72"/>
      <c r="S469" s="86"/>
      <c r="T469" s="87"/>
      <c r="U469" s="72"/>
      <c r="V469" s="72"/>
      <c r="W469" s="88"/>
    </row>
    <row r="470" s="57" customFormat="1" ht="15" customHeight="1" spans="1:23">
      <c r="A470" s="74">
        <v>467</v>
      </c>
      <c r="B470" s="71"/>
      <c r="C470" s="72"/>
      <c r="D470" s="72"/>
      <c r="E470" s="72"/>
      <c r="F470" s="75"/>
      <c r="G470" s="76"/>
      <c r="H470" s="73"/>
      <c r="I470" s="73"/>
      <c r="J470" s="74"/>
      <c r="K470" s="74"/>
      <c r="L470" s="14"/>
      <c r="M470" s="14"/>
      <c r="N470" s="14"/>
      <c r="O470" s="14"/>
      <c r="P470" s="72"/>
      <c r="Q470" s="72"/>
      <c r="R470" s="72"/>
      <c r="S470" s="86"/>
      <c r="T470" s="87"/>
      <c r="U470" s="72"/>
      <c r="V470" s="72"/>
      <c r="W470" s="88"/>
    </row>
    <row r="471" s="57" customFormat="1" ht="15" customHeight="1" spans="1:23">
      <c r="A471" s="74">
        <v>468</v>
      </c>
      <c r="B471" s="71"/>
      <c r="C471" s="72"/>
      <c r="D471" s="72"/>
      <c r="E471" s="72"/>
      <c r="F471" s="75"/>
      <c r="G471" s="76"/>
      <c r="H471" s="73"/>
      <c r="I471" s="73"/>
      <c r="J471" s="74"/>
      <c r="K471" s="74"/>
      <c r="L471" s="14"/>
      <c r="M471" s="14"/>
      <c r="N471" s="14"/>
      <c r="O471" s="14"/>
      <c r="P471" s="72"/>
      <c r="Q471" s="72"/>
      <c r="R471" s="72"/>
      <c r="S471" s="86"/>
      <c r="T471" s="87"/>
      <c r="U471" s="72"/>
      <c r="V471" s="72"/>
      <c r="W471" s="88"/>
    </row>
    <row r="472" s="57" customFormat="1" ht="15" customHeight="1" spans="1:23">
      <c r="A472" s="74">
        <v>469</v>
      </c>
      <c r="B472" s="71"/>
      <c r="C472" s="72"/>
      <c r="D472" s="72"/>
      <c r="E472" s="72"/>
      <c r="F472" s="75"/>
      <c r="G472" s="76"/>
      <c r="H472" s="73"/>
      <c r="I472" s="73"/>
      <c r="J472" s="74"/>
      <c r="K472" s="74"/>
      <c r="L472" s="14"/>
      <c r="M472" s="14"/>
      <c r="N472" s="14"/>
      <c r="O472" s="14"/>
      <c r="P472" s="72"/>
      <c r="Q472" s="72"/>
      <c r="R472" s="72"/>
      <c r="S472" s="86"/>
      <c r="T472" s="87"/>
      <c r="U472" s="72"/>
      <c r="V472" s="72"/>
      <c r="W472" s="88"/>
    </row>
    <row r="473" s="57" customFormat="1" ht="15" customHeight="1" spans="1:23">
      <c r="A473" s="74">
        <v>470</v>
      </c>
      <c r="B473" s="71"/>
      <c r="C473" s="72"/>
      <c r="D473" s="72"/>
      <c r="E473" s="72"/>
      <c r="F473" s="75"/>
      <c r="G473" s="76"/>
      <c r="H473" s="73"/>
      <c r="I473" s="73"/>
      <c r="J473" s="74"/>
      <c r="K473" s="74"/>
      <c r="L473" s="14"/>
      <c r="M473" s="14"/>
      <c r="N473" s="14"/>
      <c r="O473" s="14"/>
      <c r="P473" s="72"/>
      <c r="Q473" s="72"/>
      <c r="R473" s="72"/>
      <c r="S473" s="86"/>
      <c r="T473" s="87"/>
      <c r="U473" s="72"/>
      <c r="V473" s="72"/>
      <c r="W473" s="88"/>
    </row>
    <row r="474" s="57" customFormat="1" ht="15" customHeight="1" spans="1:23">
      <c r="A474" s="74">
        <v>471</v>
      </c>
      <c r="B474" s="71"/>
      <c r="C474" s="72"/>
      <c r="D474" s="72"/>
      <c r="E474" s="72"/>
      <c r="F474" s="75"/>
      <c r="G474" s="76"/>
      <c r="H474" s="73"/>
      <c r="I474" s="73"/>
      <c r="J474" s="74"/>
      <c r="K474" s="74"/>
      <c r="L474" s="14"/>
      <c r="M474" s="14"/>
      <c r="N474" s="14"/>
      <c r="O474" s="14"/>
      <c r="P474" s="72"/>
      <c r="Q474" s="72"/>
      <c r="R474" s="72"/>
      <c r="S474" s="86"/>
      <c r="T474" s="87"/>
      <c r="U474" s="72"/>
      <c r="V474" s="72"/>
      <c r="W474" s="88"/>
    </row>
    <row r="475" s="57" customFormat="1" ht="15" customHeight="1" spans="1:23">
      <c r="A475" s="74">
        <v>472</v>
      </c>
      <c r="B475" s="71"/>
      <c r="C475" s="72"/>
      <c r="D475" s="72"/>
      <c r="E475" s="72"/>
      <c r="F475" s="75"/>
      <c r="G475" s="76"/>
      <c r="H475" s="73"/>
      <c r="I475" s="73"/>
      <c r="J475" s="74"/>
      <c r="K475" s="74"/>
      <c r="L475" s="14"/>
      <c r="M475" s="14"/>
      <c r="N475" s="14"/>
      <c r="O475" s="14"/>
      <c r="P475" s="72"/>
      <c r="Q475" s="72"/>
      <c r="R475" s="72"/>
      <c r="S475" s="86"/>
      <c r="T475" s="87"/>
      <c r="U475" s="72"/>
      <c r="V475" s="72"/>
      <c r="W475" s="88"/>
    </row>
    <row r="476" s="57" customFormat="1" ht="15" customHeight="1" spans="1:23">
      <c r="A476" s="74">
        <v>473</v>
      </c>
      <c r="B476" s="71"/>
      <c r="C476" s="72"/>
      <c r="D476" s="72"/>
      <c r="E476" s="72"/>
      <c r="F476" s="75"/>
      <c r="G476" s="76"/>
      <c r="H476" s="73"/>
      <c r="I476" s="73"/>
      <c r="J476" s="74"/>
      <c r="K476" s="74"/>
      <c r="L476" s="14"/>
      <c r="M476" s="14"/>
      <c r="N476" s="14"/>
      <c r="O476" s="14"/>
      <c r="P476" s="72"/>
      <c r="Q476" s="72"/>
      <c r="R476" s="72"/>
      <c r="S476" s="86"/>
      <c r="T476" s="87"/>
      <c r="U476" s="72"/>
      <c r="V476" s="72"/>
      <c r="W476" s="88"/>
    </row>
    <row r="477" s="57" customFormat="1" ht="15" customHeight="1" spans="1:23">
      <c r="A477" s="74">
        <v>474</v>
      </c>
      <c r="B477" s="71"/>
      <c r="C477" s="72"/>
      <c r="D477" s="72"/>
      <c r="E477" s="72"/>
      <c r="F477" s="75"/>
      <c r="G477" s="76"/>
      <c r="H477" s="73"/>
      <c r="I477" s="73"/>
      <c r="J477" s="74"/>
      <c r="K477" s="74"/>
      <c r="L477" s="14"/>
      <c r="M477" s="14"/>
      <c r="N477" s="14"/>
      <c r="O477" s="14"/>
      <c r="P477" s="72"/>
      <c r="Q477" s="72"/>
      <c r="R477" s="72"/>
      <c r="S477" s="86"/>
      <c r="T477" s="87"/>
      <c r="U477" s="72"/>
      <c r="V477" s="72"/>
      <c r="W477" s="88"/>
    </row>
    <row r="478" s="57" customFormat="1" ht="15" customHeight="1" spans="1:23">
      <c r="A478" s="74">
        <v>475</v>
      </c>
      <c r="B478" s="71"/>
      <c r="C478" s="72"/>
      <c r="D478" s="72"/>
      <c r="E478" s="72"/>
      <c r="F478" s="75"/>
      <c r="G478" s="76"/>
      <c r="H478" s="73"/>
      <c r="I478" s="73"/>
      <c r="J478" s="74"/>
      <c r="K478" s="74"/>
      <c r="L478" s="14"/>
      <c r="M478" s="14"/>
      <c r="N478" s="14"/>
      <c r="O478" s="14"/>
      <c r="P478" s="72"/>
      <c r="Q478" s="72"/>
      <c r="R478" s="72"/>
      <c r="S478" s="86"/>
      <c r="T478" s="87"/>
      <c r="U478" s="72"/>
      <c r="V478" s="72"/>
      <c r="W478" s="88"/>
    </row>
    <row r="479" s="57" customFormat="1" ht="15" customHeight="1" spans="1:23">
      <c r="A479" s="74">
        <v>476</v>
      </c>
      <c r="B479" s="71"/>
      <c r="C479" s="72"/>
      <c r="D479" s="72"/>
      <c r="E479" s="72"/>
      <c r="F479" s="75"/>
      <c r="G479" s="76"/>
      <c r="H479" s="73"/>
      <c r="I479" s="73"/>
      <c r="J479" s="74"/>
      <c r="K479" s="74"/>
      <c r="L479" s="14"/>
      <c r="M479" s="14"/>
      <c r="N479" s="14"/>
      <c r="O479" s="14"/>
      <c r="P479" s="72"/>
      <c r="Q479" s="72"/>
      <c r="R479" s="72"/>
      <c r="S479" s="86"/>
      <c r="T479" s="87"/>
      <c r="U479" s="72"/>
      <c r="V479" s="72"/>
      <c r="W479" s="88"/>
    </row>
    <row r="480" s="57" customFormat="1" ht="15" customHeight="1" spans="1:23">
      <c r="A480" s="74">
        <v>477</v>
      </c>
      <c r="B480" s="71"/>
      <c r="C480" s="72"/>
      <c r="D480" s="72"/>
      <c r="E480" s="72"/>
      <c r="F480" s="75"/>
      <c r="G480" s="76"/>
      <c r="H480" s="73"/>
      <c r="I480" s="73"/>
      <c r="J480" s="74"/>
      <c r="K480" s="74"/>
      <c r="L480" s="14"/>
      <c r="M480" s="14"/>
      <c r="N480" s="14"/>
      <c r="O480" s="14"/>
      <c r="P480" s="72"/>
      <c r="Q480" s="72"/>
      <c r="R480" s="72"/>
      <c r="S480" s="86"/>
      <c r="T480" s="87"/>
      <c r="U480" s="72"/>
      <c r="V480" s="72"/>
      <c r="W480" s="88"/>
    </row>
    <row r="481" s="57" customFormat="1" ht="15" customHeight="1" spans="1:23">
      <c r="A481" s="74">
        <v>478</v>
      </c>
      <c r="B481" s="71"/>
      <c r="C481" s="72"/>
      <c r="D481" s="72"/>
      <c r="E481" s="72"/>
      <c r="F481" s="75"/>
      <c r="G481" s="76"/>
      <c r="H481" s="73"/>
      <c r="I481" s="73"/>
      <c r="J481" s="74"/>
      <c r="K481" s="74"/>
      <c r="L481" s="14"/>
      <c r="M481" s="14"/>
      <c r="N481" s="14"/>
      <c r="O481" s="14"/>
      <c r="P481" s="72"/>
      <c r="Q481" s="72"/>
      <c r="R481" s="72"/>
      <c r="S481" s="86"/>
      <c r="T481" s="87"/>
      <c r="U481" s="72"/>
      <c r="V481" s="72"/>
      <c r="W481" s="88"/>
    </row>
    <row r="482" s="57" customFormat="1" ht="15" customHeight="1" spans="1:23">
      <c r="A482" s="74">
        <v>479</v>
      </c>
      <c r="B482" s="71"/>
      <c r="C482" s="72"/>
      <c r="D482" s="72"/>
      <c r="E482" s="72"/>
      <c r="F482" s="75"/>
      <c r="G482" s="76"/>
      <c r="H482" s="73"/>
      <c r="I482" s="73"/>
      <c r="J482" s="74"/>
      <c r="K482" s="74"/>
      <c r="L482" s="14"/>
      <c r="M482" s="14"/>
      <c r="N482" s="14"/>
      <c r="O482" s="14"/>
      <c r="P482" s="72"/>
      <c r="Q482" s="72"/>
      <c r="R482" s="72"/>
      <c r="S482" s="86"/>
      <c r="T482" s="87"/>
      <c r="U482" s="72"/>
      <c r="V482" s="72"/>
      <c r="W482" s="88"/>
    </row>
    <row r="483" s="57" customFormat="1" ht="15" customHeight="1" spans="1:23">
      <c r="A483" s="74">
        <v>480</v>
      </c>
      <c r="B483" s="71"/>
      <c r="C483" s="72"/>
      <c r="D483" s="72"/>
      <c r="E483" s="72"/>
      <c r="F483" s="75"/>
      <c r="G483" s="76"/>
      <c r="H483" s="73"/>
      <c r="I483" s="73"/>
      <c r="J483" s="74"/>
      <c r="K483" s="74"/>
      <c r="L483" s="14"/>
      <c r="M483" s="14"/>
      <c r="N483" s="14"/>
      <c r="O483" s="14"/>
      <c r="P483" s="72"/>
      <c r="Q483" s="72"/>
      <c r="R483" s="72"/>
      <c r="S483" s="86"/>
      <c r="T483" s="87"/>
      <c r="U483" s="72"/>
      <c r="V483" s="72"/>
      <c r="W483" s="88"/>
    </row>
    <row r="484" s="57" customFormat="1" ht="15" customHeight="1" spans="1:23">
      <c r="A484" s="74">
        <v>481</v>
      </c>
      <c r="B484" s="71"/>
      <c r="C484" s="72"/>
      <c r="D484" s="72"/>
      <c r="E484" s="72"/>
      <c r="F484" s="75"/>
      <c r="G484" s="76"/>
      <c r="H484" s="73"/>
      <c r="I484" s="73"/>
      <c r="J484" s="74"/>
      <c r="K484" s="74"/>
      <c r="L484" s="14"/>
      <c r="M484" s="14"/>
      <c r="N484" s="14"/>
      <c r="O484" s="14"/>
      <c r="P484" s="72"/>
      <c r="Q484" s="72"/>
      <c r="R484" s="72"/>
      <c r="S484" s="86"/>
      <c r="T484" s="87"/>
      <c r="U484" s="72"/>
      <c r="V484" s="72"/>
      <c r="W484" s="88"/>
    </row>
    <row r="485" s="57" customFormat="1" ht="15" customHeight="1" spans="1:23">
      <c r="A485" s="74">
        <v>482</v>
      </c>
      <c r="B485" s="71"/>
      <c r="C485" s="72"/>
      <c r="D485" s="72"/>
      <c r="E485" s="72"/>
      <c r="F485" s="75"/>
      <c r="G485" s="76"/>
      <c r="H485" s="73"/>
      <c r="I485" s="73"/>
      <c r="J485" s="74"/>
      <c r="K485" s="74"/>
      <c r="L485" s="14"/>
      <c r="M485" s="14"/>
      <c r="N485" s="14"/>
      <c r="O485" s="14"/>
      <c r="P485" s="72"/>
      <c r="Q485" s="72"/>
      <c r="R485" s="72"/>
      <c r="S485" s="86"/>
      <c r="T485" s="87"/>
      <c r="U485" s="72"/>
      <c r="V485" s="72"/>
      <c r="W485" s="88"/>
    </row>
    <row r="486" s="57" customFormat="1" ht="15" customHeight="1" spans="1:23">
      <c r="A486" s="74">
        <v>483</v>
      </c>
      <c r="B486" s="71"/>
      <c r="C486" s="72"/>
      <c r="D486" s="72"/>
      <c r="E486" s="72"/>
      <c r="F486" s="75"/>
      <c r="G486" s="76"/>
      <c r="H486" s="73"/>
      <c r="I486" s="73"/>
      <c r="J486" s="74"/>
      <c r="K486" s="74"/>
      <c r="L486" s="14"/>
      <c r="M486" s="14"/>
      <c r="N486" s="14"/>
      <c r="O486" s="14"/>
      <c r="P486" s="72"/>
      <c r="Q486" s="72"/>
      <c r="R486" s="72"/>
      <c r="S486" s="86"/>
      <c r="T486" s="87"/>
      <c r="U486" s="72"/>
      <c r="V486" s="72"/>
      <c r="W486" s="88"/>
    </row>
    <row r="487" s="57" customFormat="1" ht="15" customHeight="1" spans="1:23">
      <c r="A487" s="74">
        <v>484</v>
      </c>
      <c r="B487" s="71"/>
      <c r="C487" s="72"/>
      <c r="D487" s="72"/>
      <c r="E487" s="72"/>
      <c r="F487" s="75"/>
      <c r="G487" s="76"/>
      <c r="H487" s="73"/>
      <c r="I487" s="73"/>
      <c r="J487" s="74"/>
      <c r="K487" s="74"/>
      <c r="L487" s="14"/>
      <c r="M487" s="14"/>
      <c r="N487" s="14"/>
      <c r="O487" s="14"/>
      <c r="P487" s="72"/>
      <c r="Q487" s="72"/>
      <c r="R487" s="72"/>
      <c r="S487" s="86"/>
      <c r="T487" s="87"/>
      <c r="U487" s="72"/>
      <c r="V487" s="72"/>
      <c r="W487" s="88"/>
    </row>
    <row r="488" s="57" customFormat="1" ht="15" customHeight="1" spans="1:23">
      <c r="A488" s="74">
        <v>485</v>
      </c>
      <c r="B488" s="71"/>
      <c r="C488" s="72"/>
      <c r="D488" s="72"/>
      <c r="E488" s="72"/>
      <c r="F488" s="75"/>
      <c r="G488" s="76"/>
      <c r="H488" s="73"/>
      <c r="I488" s="73"/>
      <c r="J488" s="74"/>
      <c r="K488" s="74"/>
      <c r="L488" s="14"/>
      <c r="M488" s="14"/>
      <c r="N488" s="14"/>
      <c r="O488" s="14"/>
      <c r="P488" s="72"/>
      <c r="Q488" s="72"/>
      <c r="R488" s="72"/>
      <c r="S488" s="86"/>
      <c r="T488" s="87"/>
      <c r="U488" s="72"/>
      <c r="V488" s="72"/>
      <c r="W488" s="88"/>
    </row>
    <row r="489" s="57" customFormat="1" ht="15" customHeight="1" spans="1:23">
      <c r="A489" s="74">
        <v>486</v>
      </c>
      <c r="B489" s="71"/>
      <c r="C489" s="72"/>
      <c r="D489" s="72"/>
      <c r="E489" s="72"/>
      <c r="F489" s="75"/>
      <c r="G489" s="76"/>
      <c r="H489" s="73"/>
      <c r="I489" s="73"/>
      <c r="J489" s="74"/>
      <c r="K489" s="74"/>
      <c r="L489" s="14"/>
      <c r="M489" s="14"/>
      <c r="N489" s="14"/>
      <c r="O489" s="14"/>
      <c r="P489" s="72"/>
      <c r="Q489" s="72"/>
      <c r="R489" s="72"/>
      <c r="S489" s="86"/>
      <c r="T489" s="87"/>
      <c r="U489" s="72"/>
      <c r="V489" s="72"/>
      <c r="W489" s="88"/>
    </row>
    <row r="490" s="57" customFormat="1" ht="15" customHeight="1" spans="1:23">
      <c r="A490" s="74">
        <v>487</v>
      </c>
      <c r="B490" s="71"/>
      <c r="C490" s="72"/>
      <c r="D490" s="72"/>
      <c r="E490" s="72"/>
      <c r="F490" s="75"/>
      <c r="G490" s="76"/>
      <c r="H490" s="73"/>
      <c r="I490" s="73"/>
      <c r="J490" s="74"/>
      <c r="K490" s="74"/>
      <c r="L490" s="14"/>
      <c r="M490" s="14"/>
      <c r="N490" s="14"/>
      <c r="O490" s="14"/>
      <c r="P490" s="72"/>
      <c r="Q490" s="72"/>
      <c r="R490" s="72"/>
      <c r="S490" s="86"/>
      <c r="T490" s="87"/>
      <c r="U490" s="72"/>
      <c r="V490" s="72"/>
      <c r="W490" s="88"/>
    </row>
    <row r="491" s="57" customFormat="1" ht="15" customHeight="1" spans="1:23">
      <c r="A491" s="74">
        <v>488</v>
      </c>
      <c r="B491" s="71"/>
      <c r="C491" s="72"/>
      <c r="D491" s="72"/>
      <c r="E491" s="72"/>
      <c r="F491" s="75"/>
      <c r="G491" s="76"/>
      <c r="H491" s="73"/>
      <c r="I491" s="73"/>
      <c r="J491" s="74"/>
      <c r="K491" s="74"/>
      <c r="L491" s="14"/>
      <c r="M491" s="14"/>
      <c r="N491" s="14"/>
      <c r="O491" s="14"/>
      <c r="P491" s="72"/>
      <c r="Q491" s="72"/>
      <c r="R491" s="72"/>
      <c r="S491" s="86"/>
      <c r="T491" s="87"/>
      <c r="U491" s="72"/>
      <c r="V491" s="72"/>
      <c r="W491" s="88"/>
    </row>
    <row r="492" s="57" customFormat="1" ht="15" customHeight="1" spans="1:23">
      <c r="A492" s="74">
        <v>489</v>
      </c>
      <c r="B492" s="71"/>
      <c r="C492" s="72"/>
      <c r="D492" s="72"/>
      <c r="E492" s="72"/>
      <c r="F492" s="75"/>
      <c r="G492" s="76"/>
      <c r="H492" s="73"/>
      <c r="I492" s="73"/>
      <c r="J492" s="74"/>
      <c r="K492" s="74"/>
      <c r="L492" s="14"/>
      <c r="M492" s="14"/>
      <c r="N492" s="14"/>
      <c r="O492" s="14"/>
      <c r="P492" s="72"/>
      <c r="Q492" s="72"/>
      <c r="R492" s="72"/>
      <c r="S492" s="86"/>
      <c r="T492" s="87"/>
      <c r="U492" s="72"/>
      <c r="V492" s="72"/>
      <c r="W492" s="88"/>
    </row>
    <row r="493" s="57" customFormat="1" ht="15" customHeight="1" spans="1:23">
      <c r="A493" s="74">
        <v>490</v>
      </c>
      <c r="B493" s="71"/>
      <c r="C493" s="72"/>
      <c r="D493" s="72"/>
      <c r="E493" s="72"/>
      <c r="F493" s="75"/>
      <c r="G493" s="76"/>
      <c r="H493" s="73"/>
      <c r="I493" s="73"/>
      <c r="J493" s="74"/>
      <c r="K493" s="74"/>
      <c r="L493" s="14"/>
      <c r="M493" s="14"/>
      <c r="N493" s="14"/>
      <c r="O493" s="14"/>
      <c r="P493" s="72"/>
      <c r="Q493" s="72"/>
      <c r="R493" s="72"/>
      <c r="S493" s="86"/>
      <c r="T493" s="87"/>
      <c r="U493" s="72"/>
      <c r="V493" s="72"/>
      <c r="W493" s="88"/>
    </row>
    <row r="494" s="57" customFormat="1" ht="15" customHeight="1" spans="1:23">
      <c r="A494" s="74">
        <v>491</v>
      </c>
      <c r="B494" s="71"/>
      <c r="C494" s="72"/>
      <c r="D494" s="72"/>
      <c r="E494" s="72"/>
      <c r="F494" s="75"/>
      <c r="G494" s="76"/>
      <c r="H494" s="73"/>
      <c r="I494" s="73"/>
      <c r="J494" s="74"/>
      <c r="K494" s="74"/>
      <c r="L494" s="14"/>
      <c r="M494" s="14"/>
      <c r="N494" s="14"/>
      <c r="O494" s="14"/>
      <c r="P494" s="72"/>
      <c r="Q494" s="72"/>
      <c r="R494" s="72"/>
      <c r="S494" s="86"/>
      <c r="T494" s="87"/>
      <c r="U494" s="72"/>
      <c r="V494" s="72"/>
      <c r="W494" s="88"/>
    </row>
    <row r="495" s="57" customFormat="1" ht="15" customHeight="1" spans="1:23">
      <c r="A495" s="74">
        <v>492</v>
      </c>
      <c r="B495" s="71"/>
      <c r="C495" s="72"/>
      <c r="D495" s="72"/>
      <c r="E495" s="72"/>
      <c r="F495" s="75"/>
      <c r="G495" s="76"/>
      <c r="H495" s="73"/>
      <c r="I495" s="73"/>
      <c r="J495" s="74"/>
      <c r="K495" s="74"/>
      <c r="L495" s="14"/>
      <c r="M495" s="14"/>
      <c r="N495" s="14"/>
      <c r="O495" s="14"/>
      <c r="P495" s="72"/>
      <c r="Q495" s="72"/>
      <c r="R495" s="72"/>
      <c r="S495" s="86"/>
      <c r="T495" s="87"/>
      <c r="U495" s="72"/>
      <c r="V495" s="72"/>
      <c r="W495" s="88"/>
    </row>
    <row r="496" s="57" customFormat="1" ht="15" customHeight="1" spans="1:23">
      <c r="A496" s="74">
        <v>493</v>
      </c>
      <c r="B496" s="71"/>
      <c r="C496" s="72"/>
      <c r="D496" s="72"/>
      <c r="E496" s="72"/>
      <c r="F496" s="75"/>
      <c r="G496" s="76"/>
      <c r="H496" s="73"/>
      <c r="I496" s="73"/>
      <c r="J496" s="74"/>
      <c r="K496" s="74"/>
      <c r="L496" s="14"/>
      <c r="M496" s="14"/>
      <c r="N496" s="14"/>
      <c r="O496" s="14"/>
      <c r="P496" s="72"/>
      <c r="Q496" s="72"/>
      <c r="R496" s="72"/>
      <c r="S496" s="86"/>
      <c r="T496" s="87"/>
      <c r="U496" s="72"/>
      <c r="V496" s="72"/>
      <c r="W496" s="88"/>
    </row>
    <row r="497" s="57" customFormat="1" ht="15" customHeight="1" spans="1:23">
      <c r="A497" s="74">
        <v>494</v>
      </c>
      <c r="B497" s="71"/>
      <c r="C497" s="72"/>
      <c r="D497" s="72"/>
      <c r="E497" s="72"/>
      <c r="F497" s="75"/>
      <c r="G497" s="76"/>
      <c r="H497" s="73"/>
      <c r="I497" s="73"/>
      <c r="J497" s="74"/>
      <c r="K497" s="74"/>
      <c r="L497" s="14"/>
      <c r="M497" s="14"/>
      <c r="N497" s="14"/>
      <c r="O497" s="14"/>
      <c r="P497" s="72"/>
      <c r="Q497" s="72"/>
      <c r="R497" s="72"/>
      <c r="S497" s="86"/>
      <c r="T497" s="87"/>
      <c r="U497" s="72"/>
      <c r="V497" s="72"/>
      <c r="W497" s="88"/>
    </row>
    <row r="498" s="57" customFormat="1" ht="15" customHeight="1" spans="1:23">
      <c r="A498" s="74">
        <v>495</v>
      </c>
      <c r="B498" s="71"/>
      <c r="C498" s="72"/>
      <c r="D498" s="72"/>
      <c r="E498" s="72"/>
      <c r="F498" s="75"/>
      <c r="G498" s="76"/>
      <c r="H498" s="73"/>
      <c r="I498" s="73"/>
      <c r="J498" s="74"/>
      <c r="K498" s="74"/>
      <c r="L498" s="14"/>
      <c r="M498" s="14"/>
      <c r="N498" s="14"/>
      <c r="O498" s="14"/>
      <c r="P498" s="72"/>
      <c r="Q498" s="72"/>
      <c r="R498" s="72"/>
      <c r="S498" s="86"/>
      <c r="T498" s="87"/>
      <c r="U498" s="72"/>
      <c r="V498" s="72"/>
      <c r="W498" s="88"/>
    </row>
    <row r="499" s="57" customFormat="1" ht="15" customHeight="1" spans="1:23">
      <c r="A499" s="74">
        <v>496</v>
      </c>
      <c r="B499" s="71"/>
      <c r="C499" s="72"/>
      <c r="D499" s="72"/>
      <c r="E499" s="72"/>
      <c r="F499" s="75"/>
      <c r="G499" s="76"/>
      <c r="H499" s="73"/>
      <c r="I499" s="73"/>
      <c r="J499" s="74"/>
      <c r="K499" s="74"/>
      <c r="L499" s="14"/>
      <c r="M499" s="14"/>
      <c r="N499" s="14"/>
      <c r="O499" s="14"/>
      <c r="P499" s="72"/>
      <c r="Q499" s="72"/>
      <c r="R499" s="72"/>
      <c r="S499" s="86"/>
      <c r="T499" s="87"/>
      <c r="U499" s="72"/>
      <c r="V499" s="72"/>
      <c r="W499" s="88"/>
    </row>
    <row r="500" s="57" customFormat="1" ht="15" customHeight="1" spans="1:23">
      <c r="A500" s="74">
        <v>497</v>
      </c>
      <c r="B500" s="71"/>
      <c r="C500" s="72"/>
      <c r="D500" s="72"/>
      <c r="E500" s="72"/>
      <c r="F500" s="75"/>
      <c r="G500" s="76"/>
      <c r="H500" s="73"/>
      <c r="I500" s="73"/>
      <c r="J500" s="74"/>
      <c r="K500" s="74"/>
      <c r="L500" s="14"/>
      <c r="M500" s="14"/>
      <c r="N500" s="14"/>
      <c r="O500" s="14"/>
      <c r="P500" s="72"/>
      <c r="Q500" s="72"/>
      <c r="R500" s="72"/>
      <c r="S500" s="86"/>
      <c r="T500" s="87"/>
      <c r="U500" s="72"/>
      <c r="V500" s="72"/>
      <c r="W500" s="88"/>
    </row>
    <row r="501" s="57" customFormat="1" ht="15" customHeight="1" spans="1:23">
      <c r="A501" s="74">
        <v>498</v>
      </c>
      <c r="B501" s="71"/>
      <c r="C501" s="72"/>
      <c r="D501" s="72"/>
      <c r="E501" s="72"/>
      <c r="F501" s="75"/>
      <c r="G501" s="76"/>
      <c r="H501" s="73"/>
      <c r="I501" s="73"/>
      <c r="J501" s="74"/>
      <c r="K501" s="74"/>
      <c r="L501" s="14"/>
      <c r="M501" s="14"/>
      <c r="N501" s="14"/>
      <c r="O501" s="14"/>
      <c r="P501" s="72"/>
      <c r="Q501" s="72"/>
      <c r="R501" s="72"/>
      <c r="S501" s="86"/>
      <c r="T501" s="87"/>
      <c r="U501" s="72"/>
      <c r="V501" s="72"/>
      <c r="W501" s="88"/>
    </row>
    <row r="502" s="57" customFormat="1" ht="15" customHeight="1" spans="1:23">
      <c r="A502" s="74">
        <v>499</v>
      </c>
      <c r="B502" s="71"/>
      <c r="C502" s="72"/>
      <c r="D502" s="72"/>
      <c r="E502" s="72"/>
      <c r="F502" s="75"/>
      <c r="G502" s="76"/>
      <c r="H502" s="73"/>
      <c r="I502" s="73"/>
      <c r="J502" s="74"/>
      <c r="K502" s="74"/>
      <c r="L502" s="14"/>
      <c r="M502" s="14"/>
      <c r="N502" s="14"/>
      <c r="O502" s="14"/>
      <c r="P502" s="72"/>
      <c r="Q502" s="72"/>
      <c r="R502" s="72"/>
      <c r="S502" s="86"/>
      <c r="T502" s="87"/>
      <c r="U502" s="72"/>
      <c r="V502" s="72"/>
      <c r="W502" s="88"/>
    </row>
    <row r="503" s="57" customFormat="1" ht="15" customHeight="1" spans="1:23">
      <c r="A503" s="74">
        <v>500</v>
      </c>
      <c r="B503" s="71"/>
      <c r="C503" s="72"/>
      <c r="D503" s="72"/>
      <c r="E503" s="72"/>
      <c r="F503" s="75"/>
      <c r="G503" s="76"/>
      <c r="H503" s="73"/>
      <c r="I503" s="73"/>
      <c r="J503" s="74"/>
      <c r="K503" s="74"/>
      <c r="L503" s="14"/>
      <c r="M503" s="14"/>
      <c r="N503" s="14"/>
      <c r="O503" s="14"/>
      <c r="P503" s="72"/>
      <c r="Q503" s="72"/>
      <c r="R503" s="72"/>
      <c r="S503" s="86"/>
      <c r="T503" s="87"/>
      <c r="U503" s="72"/>
      <c r="V503" s="72"/>
      <c r="W503" s="88"/>
    </row>
  </sheetData>
  <sortState ref="A2:AX784">
    <sortCondition ref="A3:A787"/>
  </sortState>
  <conditionalFormatting sqref="F11">
    <cfRule type="expression" dxfId="6" priority="73">
      <formula>#REF!="Close"</formula>
    </cfRule>
  </conditionalFormatting>
  <conditionalFormatting sqref="F17">
    <cfRule type="expression" dxfId="7" priority="72">
      <formula>#REF!="Close"</formula>
    </cfRule>
  </conditionalFormatting>
  <conditionalFormatting sqref="E32:F32">
    <cfRule type="expression" dxfId="8" priority="56">
      <formula>$C32="Close"</formula>
    </cfRule>
  </conditionalFormatting>
  <conditionalFormatting sqref="F32">
    <cfRule type="expression" dxfId="9" priority="55">
      <formula>#REF!="Close"</formula>
    </cfRule>
  </conditionalFormatting>
  <conditionalFormatting sqref="E33">
    <cfRule type="expression" dxfId="10" priority="54">
      <formula>$C33="Close"</formula>
    </cfRule>
  </conditionalFormatting>
  <conditionalFormatting sqref="E34">
    <cfRule type="expression" dxfId="11" priority="53">
      <formula>$C34="Close"</formula>
    </cfRule>
  </conditionalFormatting>
  <conditionalFormatting sqref="E36">
    <cfRule type="expression" dxfId="12" priority="52">
      <formula>$C36="Close"</formula>
    </cfRule>
  </conditionalFormatting>
  <conditionalFormatting sqref="C44:M44">
    <cfRule type="expression" dxfId="13" priority="51">
      <formula>$C44="Close"</formula>
    </cfRule>
  </conditionalFormatting>
  <conditionalFormatting sqref="C45">
    <cfRule type="expression" dxfId="14" priority="49">
      <formula>$C45="Close"</formula>
    </cfRule>
    <cfRule type="expression" dxfId="15" priority="48">
      <formula>#REF!="Close"</formula>
    </cfRule>
  </conditionalFormatting>
  <conditionalFormatting sqref="D45">
    <cfRule type="expression" dxfId="16" priority="47">
      <formula>$C45="Close"</formula>
    </cfRule>
  </conditionalFormatting>
  <conditionalFormatting sqref="G45:I45">
    <cfRule type="expression" dxfId="17" priority="46">
      <formula>$C45="Close"</formula>
    </cfRule>
    <cfRule type="expression" dxfId="18" priority="45">
      <formula>#REF!="Close"</formula>
    </cfRule>
  </conditionalFormatting>
  <conditionalFormatting sqref="C46">
    <cfRule type="expression" dxfId="19" priority="42">
      <formula>$C46="Close"</formula>
    </cfRule>
    <cfRule type="expression" dxfId="20" priority="41">
      <formula>#REF!="Close"</formula>
    </cfRule>
  </conditionalFormatting>
  <conditionalFormatting sqref="C47">
    <cfRule type="expression" dxfId="21" priority="40">
      <formula>$C47="Close"</formula>
    </cfRule>
    <cfRule type="expression" dxfId="22" priority="39">
      <formula>#REF!="Close"</formula>
    </cfRule>
  </conditionalFormatting>
  <conditionalFormatting sqref="G51:I51">
    <cfRule type="expression" dxfId="23" priority="32">
      <formula>$C51="Close"</formula>
    </cfRule>
    <cfRule type="expression" dxfId="24" priority="31">
      <formula>#REF!="Close"</formula>
    </cfRule>
  </conditionalFormatting>
  <conditionalFormatting sqref="G52:I52">
    <cfRule type="expression" dxfId="25" priority="30">
      <formula>$C52="Close"</formula>
    </cfRule>
    <cfRule type="expression" dxfId="26" priority="29">
      <formula>#REF!="Close"</formula>
    </cfRule>
  </conditionalFormatting>
  <conditionalFormatting sqref="G53:I53">
    <cfRule type="expression" dxfId="27" priority="28">
      <formula>$C53="Close"</formula>
    </cfRule>
    <cfRule type="expression" dxfId="28" priority="27">
      <formula>#REF!="Close"</formula>
    </cfRule>
  </conditionalFormatting>
  <conditionalFormatting sqref="G54:I54">
    <cfRule type="expression" dxfId="29" priority="26">
      <formula>$C54="Close"</formula>
    </cfRule>
    <cfRule type="expression" dxfId="30" priority="25">
      <formula>#REF!="Close"</formula>
    </cfRule>
  </conditionalFormatting>
  <conditionalFormatting sqref="C56">
    <cfRule type="expression" dxfId="31" priority="18">
      <formula>$C56="Close"</formula>
    </cfRule>
    <cfRule type="expression" dxfId="32" priority="17">
      <formula>#REF!="Close"</formula>
    </cfRule>
  </conditionalFormatting>
  <conditionalFormatting sqref="J56:M56">
    <cfRule type="expression" dxfId="33" priority="20">
      <formula>$C56="Close"</formula>
    </cfRule>
  </conditionalFormatting>
  <conditionalFormatting sqref="J56">
    <cfRule type="expression" dxfId="34" priority="19">
      <formula>#REF!="Close"</formula>
    </cfRule>
  </conditionalFormatting>
  <conditionalFormatting sqref="C57">
    <cfRule type="expression" dxfId="35" priority="14">
      <formula>$C57="Close"</formula>
    </cfRule>
    <cfRule type="expression" dxfId="36" priority="13">
      <formula>#REF!="Close"</formula>
    </cfRule>
  </conditionalFormatting>
  <conditionalFormatting sqref="C58">
    <cfRule type="expression" dxfId="37" priority="12">
      <formula>$C58="Close"</formula>
    </cfRule>
    <cfRule type="expression" dxfId="38" priority="11">
      <formula>#REF!="Close"</formula>
    </cfRule>
  </conditionalFormatting>
  <conditionalFormatting sqref="C59">
    <cfRule type="expression" dxfId="39" priority="10">
      <formula>$C59="Close"</formula>
    </cfRule>
    <cfRule type="expression" dxfId="40" priority="9">
      <formula>#REF!="Close"</formula>
    </cfRule>
  </conditionalFormatting>
  <conditionalFormatting sqref="C60">
    <cfRule type="expression" dxfId="41" priority="8">
      <formula>$C60="Close"</formula>
    </cfRule>
    <cfRule type="expression" dxfId="42" priority="7">
      <formula>#REF!="Close"</formula>
    </cfRule>
  </conditionalFormatting>
  <conditionalFormatting sqref="C61">
    <cfRule type="expression" dxfId="43" priority="6">
      <formula>$C61="Close"</formula>
    </cfRule>
    <cfRule type="expression" dxfId="44" priority="5">
      <formula>#REF!="Close"</formula>
    </cfRule>
  </conditionalFormatting>
  <conditionalFormatting sqref="C62">
    <cfRule type="expression" dxfId="45" priority="4">
      <formula>$C62="Close"</formula>
    </cfRule>
    <cfRule type="expression" dxfId="46" priority="3">
      <formula>#REF!="Close"</formula>
    </cfRule>
  </conditionalFormatting>
  <conditionalFormatting sqref="C63">
    <cfRule type="expression" dxfId="47" priority="2">
      <formula>$C63="Close"</formula>
    </cfRule>
    <cfRule type="expression" dxfId="48" priority="1">
      <formula>#REF!="Close"</formula>
    </cfRule>
  </conditionalFormatting>
  <conditionalFormatting sqref="F64">
    <cfRule type="expression" dxfId="49" priority="71">
      <formula>#REF!="Close"</formula>
    </cfRule>
  </conditionalFormatting>
  <conditionalFormatting sqref="C48:C55">
    <cfRule type="expression" dxfId="50" priority="38">
      <formula>$C48="Close"</formula>
    </cfRule>
    <cfRule type="expression" dxfId="51" priority="37">
      <formula>#REF!="Close"</formula>
    </cfRule>
  </conditionalFormatting>
  <conditionalFormatting sqref="F3:F10">
    <cfRule type="expression" dxfId="52" priority="76">
      <formula>#REF!="Close"</formula>
    </cfRule>
  </conditionalFormatting>
  <conditionalFormatting sqref="F46:F48">
    <cfRule type="expression" dxfId="53" priority="43">
      <formula>#REF!="Close"</formula>
    </cfRule>
  </conditionalFormatting>
  <conditionalFormatting sqref="F49:F55">
    <cfRule type="expression" dxfId="54" priority="35">
      <formula>#REF!="Close"</formula>
    </cfRule>
  </conditionalFormatting>
  <conditionalFormatting sqref="G56:G63">
    <cfRule type="expression" dxfId="55" priority="16">
      <formula>$C56="Close"</formula>
    </cfRule>
    <cfRule type="expression" dxfId="56" priority="15">
      <formula>#REF!="Close"</formula>
    </cfRule>
  </conditionalFormatting>
  <conditionalFormatting sqref="H93:H94">
    <cfRule type="expression" dxfId="57" priority="74">
      <formula>#REF!="Close"</formula>
    </cfRule>
  </conditionalFormatting>
  <conditionalFormatting sqref="A502:W503 A32:D34 A35:E35 A36:D36 F33:F43 G64:W501 N44:W44 A77:F501 A37:E39 E45:F45 B64:F76 A40:A76 B40:E43 N49:W57 J45:W48 B44:B63 D56:F63 J58:W63 A3:F31 G3:W43">
    <cfRule type="expression" dxfId="58" priority="94">
      <formula>$C3="Close"</formula>
    </cfRule>
  </conditionalFormatting>
  <conditionalFormatting sqref="F65:F90 H108:H112 F18:F31 F56:F63 F91:J107 O3:W107 F33:F43 G64:J90 C64:C107 F45 J45:J48 J58:J63 F12:F16 C3:C43 G3:J43">
    <cfRule type="expression" dxfId="59" priority="77">
      <formula>#REF!="Close"</formula>
    </cfRule>
  </conditionalFormatting>
  <conditionalFormatting sqref="C44 F44:J44">
    <cfRule type="expression" dxfId="60" priority="50">
      <formula>#REF!="Close"</formula>
    </cfRule>
  </conditionalFormatting>
  <conditionalFormatting sqref="D46:F48 D49:D55">
    <cfRule type="expression" dxfId="61" priority="44">
      <formula>$C46="Close"</formula>
    </cfRule>
  </conditionalFormatting>
  <conditionalFormatting sqref="G46:I50">
    <cfRule type="expression" dxfId="62" priority="34">
      <formula>$C46="Close"</formula>
    </cfRule>
    <cfRule type="expression" dxfId="63" priority="33">
      <formula>#REF!="Close"</formula>
    </cfRule>
  </conditionalFormatting>
  <conditionalFormatting sqref="E49:F55">
    <cfRule type="expression" dxfId="64" priority="36">
      <formula>$C49="Close"</formula>
    </cfRule>
  </conditionalFormatting>
  <conditionalFormatting sqref="J49:M55 J57:M57">
    <cfRule type="expression" dxfId="65" priority="22">
      <formula>$C49="Close"</formula>
    </cfRule>
  </conditionalFormatting>
  <conditionalFormatting sqref="J49:J55 J57">
    <cfRule type="expression" dxfId="66" priority="21">
      <formula>#REF!="Close"</formula>
    </cfRule>
  </conditionalFormatting>
  <conditionalFormatting sqref="G55:I55 H56:I63">
    <cfRule type="expression" dxfId="67" priority="24">
      <formula>$C55="Close"</formula>
    </cfRule>
    <cfRule type="expression" dxfId="68" priority="23">
      <formula>#REF!="Close"</formula>
    </cfRule>
  </conditionalFormatting>
  <conditionalFormatting sqref="H78:H94 O91:O92 G91:J92 G93:H94 P92:W92">
    <cfRule type="expression" dxfId="69" priority="75">
      <formula>#REF!="Close"</formula>
    </cfRule>
  </conditionalFormatting>
  <conditionalFormatting sqref="A92:B94 B95:B97 G92:W92">
    <cfRule type="expression" dxfId="70" priority="106">
      <formula>#REF!="Close"</formula>
    </cfRule>
  </conditionalFormatting>
  <conditionalFormatting sqref="G93:H94">
    <cfRule type="expression" dxfId="71" priority="59">
      <formula>#REF!="Close"</formula>
    </cfRule>
  </conditionalFormatting>
  <dataValidations count="13">
    <dataValidation type="list" allowBlank="1" showInputMessage="1" showErrorMessage="1" sqref="D3:D503">
      <formula1>A</formula1>
    </dataValidation>
    <dataValidation type="list" allowBlank="1" showInputMessage="1" showErrorMessage="1" sqref="E3">
      <formula1>B</formula1>
    </dataValidation>
    <dataValidation type="list" allowBlank="1" showInputMessage="1" showErrorMessage="1" sqref="K3:K503">
      <formula1>type</formula1>
    </dataValidation>
    <dataValidation type="list" showInputMessage="1" showErrorMessage="1" sqref="E4:E503">
      <formula1>B</formula1>
    </dataValidation>
    <dataValidation type="list" allowBlank="1" showInputMessage="1" showErrorMessage="1" sqref="I3:I1048576 T3:T503">
      <formula1>Ver</formula1>
    </dataValidation>
    <dataValidation type="list" allowBlank="1" showInputMessage="1" showErrorMessage="1" sqref="M3:M503">
      <formula1>G</formula1>
    </dataValidation>
    <dataValidation type="list" allowBlank="1" showInputMessage="1" showErrorMessage="1" sqref="J3:J503">
      <formula1>D</formula1>
    </dataValidation>
    <dataValidation type="list" allowBlank="1" showInputMessage="1" showErrorMessage="1" sqref="J504:J1048576">
      <formula1>severity</formula1>
    </dataValidation>
    <dataValidation type="list" allowBlank="1" showInputMessage="1" showErrorMessage="1" sqref="L3:L503">
      <formula1>E</formula1>
    </dataValidation>
    <dataValidation type="list" allowBlank="1" showInputMessage="1" showErrorMessage="1" sqref="N3:N503">
      <formula1>H</formula1>
    </dataValidation>
    <dataValidation type="list" allowBlank="1" showInputMessage="1" showErrorMessage="1" sqref="P3:P503">
      <formula1>I</formula1>
    </dataValidation>
    <dataValidation type="list" allowBlank="1" showInputMessage="1" showErrorMessage="1" sqref="U3:U503">
      <formula1>J</formula1>
    </dataValidation>
    <dataValidation type="list" allowBlank="1" showInputMessage="1" showErrorMessage="1" sqref="V3:V503">
      <formula1>K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8"/>
  <sheetViews>
    <sheetView showGridLines="0" topLeftCell="A70" workbookViewId="0">
      <selection activeCell="B113" sqref="B113"/>
    </sheetView>
  </sheetViews>
  <sheetFormatPr defaultColWidth="9" defaultRowHeight="14.25"/>
  <cols>
    <col min="1" max="1" width="1.625" customWidth="1"/>
    <col min="2" max="2" width="10.625" customWidth="1"/>
    <col min="3" max="3" width="10.5" customWidth="1"/>
    <col min="4" max="14" width="10.625" customWidth="1"/>
    <col min="15" max="15" width="1.625" customWidth="1"/>
    <col min="16" max="16" width="10.625" customWidth="1"/>
    <col min="17" max="17" width="1.625" customWidth="1"/>
  </cols>
  <sheetData>
    <row r="1" customHeight="1" spans="1:16">
      <c r="A1" s="2"/>
      <c r="B1" s="3" t="s">
        <v>248</v>
      </c>
      <c r="C1" s="4"/>
      <c r="D1" s="4"/>
      <c r="E1" s="4"/>
      <c r="F1" s="4"/>
      <c r="G1" s="4"/>
      <c r="H1" s="4"/>
      <c r="I1" s="19"/>
      <c r="J1" s="9"/>
      <c r="K1" s="9"/>
      <c r="L1" s="9"/>
      <c r="M1" s="9"/>
      <c r="N1" s="9"/>
      <c r="O1" s="9"/>
      <c r="P1" s="2"/>
    </row>
    <row r="2" customHeight="1" spans="1:16">
      <c r="A2" s="2"/>
      <c r="B2" s="5"/>
      <c r="C2" s="6"/>
      <c r="D2" s="6"/>
      <c r="E2" s="6"/>
      <c r="F2" s="6"/>
      <c r="G2" s="6"/>
      <c r="H2" s="6"/>
      <c r="I2" s="20"/>
      <c r="J2" s="9"/>
      <c r="K2" s="9"/>
      <c r="L2" s="9"/>
      <c r="M2" s="9"/>
      <c r="N2" s="9"/>
      <c r="O2" s="9"/>
      <c r="P2" s="2"/>
    </row>
    <row r="3" customHeight="1" spans="1:16">
      <c r="A3" s="7"/>
      <c r="B3" s="8" t="s">
        <v>249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7"/>
    </row>
    <row r="4" customHeight="1" spans="1:16">
      <c r="A4" s="7"/>
      <c r="B4" s="10" t="s">
        <v>217</v>
      </c>
      <c r="C4" s="10" t="s">
        <v>250</v>
      </c>
      <c r="D4" s="10" t="s">
        <v>251</v>
      </c>
      <c r="E4" s="7"/>
      <c r="F4" s="7"/>
      <c r="G4" s="7"/>
      <c r="H4" s="7"/>
      <c r="I4" s="21"/>
      <c r="K4" s="7"/>
      <c r="L4" s="7"/>
      <c r="M4" s="7"/>
      <c r="N4" s="7"/>
      <c r="O4" s="7"/>
      <c r="P4" s="7"/>
    </row>
    <row r="5" spans="1:16">
      <c r="A5" s="7"/>
      <c r="B5" s="11" t="s">
        <v>46</v>
      </c>
      <c r="C5" s="12">
        <f>COUNTIF(缺陷管理表!$J$3:$J$717,B5)</f>
        <v>0</v>
      </c>
      <c r="D5" s="13" t="e">
        <f>$C5/SUM($C$5:$C$9)</f>
        <v>#DIV/0!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14" t="s">
        <v>68</v>
      </c>
      <c r="C6" s="12">
        <f>COUNTIF(缺陷管理表!$J$3:$J$717,B6)</f>
        <v>0</v>
      </c>
      <c r="D6" s="13" t="e">
        <f>$C6/SUM($C$5:$C$9)</f>
        <v>#DIV/0!</v>
      </c>
      <c r="E6" s="7"/>
      <c r="F6" s="7"/>
      <c r="G6" s="7"/>
      <c r="H6" s="7"/>
      <c r="I6" s="7"/>
      <c r="K6" s="7"/>
      <c r="L6" s="22"/>
      <c r="M6" s="22"/>
      <c r="N6" s="23"/>
      <c r="O6" s="23"/>
      <c r="P6" s="7"/>
    </row>
    <row r="7" spans="1:16">
      <c r="A7" s="7"/>
      <c r="B7" s="14" t="s">
        <v>252</v>
      </c>
      <c r="C7" s="12">
        <f>COUNTIF(缺陷管理表!$J$3:$J$717,B7)</f>
        <v>0</v>
      </c>
      <c r="D7" s="13" t="e">
        <f>$C7/SUM($C$5:$C$9)</f>
        <v>#DIV/0!</v>
      </c>
      <c r="E7" s="7"/>
      <c r="F7" s="7"/>
      <c r="G7" s="7"/>
      <c r="H7" s="7"/>
      <c r="I7" s="7"/>
      <c r="K7" s="7"/>
      <c r="L7" s="7"/>
      <c r="M7" s="7"/>
      <c r="N7" s="24"/>
      <c r="O7" s="24"/>
      <c r="P7" s="7"/>
    </row>
    <row r="8" spans="1:16">
      <c r="A8" s="7"/>
      <c r="B8" s="14" t="s">
        <v>112</v>
      </c>
      <c r="C8" s="12">
        <f>COUNTIF(缺陷管理表!$J$3:$J$717,B8)</f>
        <v>0</v>
      </c>
      <c r="D8" s="13" t="e">
        <f>$C8/SUM($C$5:$C$9)</f>
        <v>#DIV/0!</v>
      </c>
      <c r="E8" s="7"/>
      <c r="F8" s="7"/>
      <c r="G8" s="7"/>
      <c r="H8" s="7"/>
      <c r="I8" s="7"/>
      <c r="K8" s="7"/>
      <c r="L8" s="7"/>
      <c r="M8" s="7"/>
      <c r="N8" s="25"/>
      <c r="O8" s="25"/>
      <c r="P8" s="7"/>
    </row>
    <row r="9" spans="1:16">
      <c r="A9" s="7"/>
      <c r="B9" s="14" t="s">
        <v>253</v>
      </c>
      <c r="C9" s="12">
        <f>COUNTIF(缺陷管理表!$J$3:$J$717,B9)</f>
        <v>0</v>
      </c>
      <c r="D9" s="13" t="e">
        <f>$C9/SUM($C$5:$C$9)</f>
        <v>#DIV/0!</v>
      </c>
      <c r="E9" s="7"/>
      <c r="F9" s="7"/>
      <c r="G9" s="7"/>
      <c r="H9" s="7"/>
      <c r="I9" s="7"/>
      <c r="K9" s="7"/>
      <c r="L9" s="7"/>
      <c r="M9" s="7"/>
      <c r="N9" s="25"/>
      <c r="O9" s="25"/>
      <c r="P9" s="7"/>
    </row>
    <row r="10" spans="1:16">
      <c r="A10" s="7"/>
      <c r="B10" s="7"/>
      <c r="C10" s="7"/>
      <c r="D10" s="7"/>
      <c r="E10" s="7"/>
      <c r="F10" s="7"/>
      <c r="G10" s="7"/>
      <c r="H10" s="7"/>
      <c r="I10" s="7"/>
      <c r="K10" s="7"/>
      <c r="L10" s="7"/>
      <c r="M10" s="7"/>
      <c r="N10" s="25"/>
      <c r="O10" s="25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K11" s="7"/>
      <c r="L11" s="7"/>
      <c r="M11" s="7"/>
      <c r="N11" s="25"/>
      <c r="O11" s="25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K12" s="7"/>
      <c r="L12" s="7"/>
      <c r="M12" s="7"/>
      <c r="N12" s="25"/>
      <c r="O12" s="25"/>
      <c r="P12" s="7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K13" s="7"/>
      <c r="L13" s="7"/>
      <c r="M13" s="7"/>
      <c r="N13" s="25"/>
      <c r="O13" s="25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5"/>
      <c r="O14" s="25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6"/>
      <c r="O15" s="26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8" t="s">
        <v>254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10" t="s">
        <v>255</v>
      </c>
      <c r="C30" s="10" t="s">
        <v>250</v>
      </c>
      <c r="D30" s="10" t="s">
        <v>251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15" t="s">
        <v>256</v>
      </c>
      <c r="C31" s="16">
        <f>COUNTIF(缺陷管理表!$L$3:$L$9717,B31)</f>
        <v>0</v>
      </c>
      <c r="D31" s="13" t="e">
        <f t="shared" ref="D31:D39" si="0">$C31/SUM($C$31:$C$39)</f>
        <v>#DIV/0!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15" t="s">
        <v>257</v>
      </c>
      <c r="C32" s="16">
        <f>COUNTIF(缺陷管理表!$L$3:$L$9717,B32)</f>
        <v>0</v>
      </c>
      <c r="D32" s="13" t="e">
        <f t="shared" si="0"/>
        <v>#DIV/0!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15" t="s">
        <v>258</v>
      </c>
      <c r="C33" s="16">
        <f>COUNTIF(缺陷管理表!$L$3:$L$9717,B33)</f>
        <v>0</v>
      </c>
      <c r="D33" s="13" t="e">
        <f t="shared" si="0"/>
        <v>#DIV/0!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15" t="s">
        <v>259</v>
      </c>
      <c r="C34" s="16">
        <f>COUNTIF(缺陷管理表!$L$3:$L$9717,B34)</f>
        <v>0</v>
      </c>
      <c r="D34" s="13" t="e">
        <f t="shared" si="0"/>
        <v>#DIV/0!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15" t="s">
        <v>260</v>
      </c>
      <c r="C35" s="16">
        <f>COUNTIF(缺陷管理表!$L$3:$L$9717,B35)</f>
        <v>0</v>
      </c>
      <c r="D35" s="13" t="e">
        <f t="shared" si="0"/>
        <v>#DIV/0!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15" t="s">
        <v>261</v>
      </c>
      <c r="C36" s="16">
        <f>COUNTIF(缺陷管理表!$L$3:$L$9717,B36)</f>
        <v>0</v>
      </c>
      <c r="D36" s="13" t="e">
        <f t="shared" si="0"/>
        <v>#DIV/0!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15" t="s">
        <v>262</v>
      </c>
      <c r="C37" s="16">
        <f>COUNTIF(缺陷管理表!$L$3:$L$9717,B37)</f>
        <v>0</v>
      </c>
      <c r="D37" s="13" t="e">
        <f t="shared" si="0"/>
        <v>#DIV/0!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15" t="s">
        <v>263</v>
      </c>
      <c r="C38" s="16">
        <f>COUNTIF(缺陷管理表!$L$3:$L$9717,B38)</f>
        <v>0</v>
      </c>
      <c r="D38" s="13" t="e">
        <f t="shared" si="0"/>
        <v>#DIV/0!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15" t="s">
        <v>264</v>
      </c>
      <c r="C39" s="16">
        <f>COUNTIF(缺陷管理表!$L$3:$L$9717,B39)</f>
        <v>0</v>
      </c>
      <c r="D39" s="13" t="e">
        <f t="shared" si="0"/>
        <v>#DIV/0!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8" t="s">
        <v>265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10" t="s">
        <v>212</v>
      </c>
      <c r="C53" s="10" t="s">
        <v>250</v>
      </c>
      <c r="D53" s="10" t="s">
        <v>251</v>
      </c>
      <c r="E53" s="7"/>
      <c r="F53" s="7"/>
      <c r="G53" s="7"/>
      <c r="H53" s="7"/>
      <c r="I53" s="7"/>
      <c r="J53" s="7"/>
      <c r="N53" s="7"/>
      <c r="O53" s="7"/>
      <c r="P53" s="7"/>
    </row>
    <row r="54" spans="1:16">
      <c r="A54" s="7"/>
      <c r="B54" s="17"/>
      <c r="C54" s="11" t="e">
        <f>COUNTIF(缺陷管理表!#REF!,B54)</f>
        <v>#REF!</v>
      </c>
      <c r="D54" s="13" t="e">
        <f>$C54/SUM($C$54:$C$60)</f>
        <v>#REF!</v>
      </c>
      <c r="E54" s="7"/>
      <c r="F54" s="7"/>
      <c r="G54" s="7"/>
      <c r="H54" s="7"/>
      <c r="I54" s="7"/>
      <c r="J54" s="7"/>
      <c r="N54" s="7"/>
      <c r="O54" s="7"/>
      <c r="P54" s="7"/>
    </row>
    <row r="55" spans="1:16">
      <c r="A55" s="7"/>
      <c r="B55" s="17"/>
      <c r="C55" s="11" t="e">
        <f>COUNTIF(缺陷管理表!#REF!,B55)</f>
        <v>#REF!</v>
      </c>
      <c r="D55" s="13" t="e">
        <f t="shared" ref="D55:D60" si="1">$C55/SUM($C$54:$C$60)</f>
        <v>#REF!</v>
      </c>
      <c r="E55" s="7"/>
      <c r="F55" s="7"/>
      <c r="G55" s="7"/>
      <c r="H55" s="7"/>
      <c r="I55" s="7"/>
      <c r="J55" s="7"/>
      <c r="N55" s="7"/>
      <c r="O55" s="7"/>
      <c r="P55" s="7"/>
    </row>
    <row r="56" spans="1:16">
      <c r="A56" s="7"/>
      <c r="B56" s="17"/>
      <c r="C56" s="11" t="e">
        <f>COUNTIF(缺陷管理表!#REF!,B56)</f>
        <v>#REF!</v>
      </c>
      <c r="D56" s="13" t="e">
        <f t="shared" si="1"/>
        <v>#REF!</v>
      </c>
      <c r="E56" s="7"/>
      <c r="F56" s="7"/>
      <c r="G56" s="7"/>
      <c r="H56" s="7"/>
      <c r="I56" s="7"/>
      <c r="J56" s="7"/>
      <c r="N56" s="7"/>
      <c r="O56" s="7"/>
      <c r="P56" s="7"/>
    </row>
    <row r="57" spans="1:16">
      <c r="A57" s="7"/>
      <c r="B57" s="17"/>
      <c r="C57" s="11" t="e">
        <f>COUNTIF(缺陷管理表!#REF!,B57)</f>
        <v>#REF!</v>
      </c>
      <c r="D57" s="13" t="e">
        <f t="shared" si="1"/>
        <v>#REF!</v>
      </c>
      <c r="E57" s="7"/>
      <c r="F57" s="7"/>
      <c r="G57" s="7"/>
      <c r="H57" s="7"/>
      <c r="I57" s="7"/>
      <c r="J57" s="7"/>
      <c r="N57" s="7"/>
      <c r="O57" s="7"/>
      <c r="P57" s="7"/>
    </row>
    <row r="58" spans="1:16">
      <c r="A58" s="7"/>
      <c r="B58" s="17"/>
      <c r="C58" s="11" t="e">
        <f>COUNTIF(缺陷管理表!#REF!,B58)</f>
        <v>#REF!</v>
      </c>
      <c r="D58" s="13" t="e">
        <f t="shared" si="1"/>
        <v>#REF!</v>
      </c>
      <c r="E58" s="7"/>
      <c r="F58" s="7"/>
      <c r="G58" s="7"/>
      <c r="H58" s="7"/>
      <c r="I58" s="7"/>
      <c r="J58" s="7"/>
      <c r="N58" s="7"/>
      <c r="O58" s="7"/>
      <c r="P58" s="7"/>
    </row>
    <row r="59" spans="1:16">
      <c r="A59" s="7"/>
      <c r="B59" s="17"/>
      <c r="C59" s="11" t="e">
        <f>COUNTIF(缺陷管理表!#REF!,B59)</f>
        <v>#REF!</v>
      </c>
      <c r="D59" s="13" t="e">
        <f t="shared" si="1"/>
        <v>#REF!</v>
      </c>
      <c r="E59" s="7"/>
      <c r="F59" s="7"/>
      <c r="G59" s="7"/>
      <c r="H59" s="7"/>
      <c r="I59" s="7"/>
      <c r="J59" s="7"/>
      <c r="N59" s="7"/>
      <c r="O59" s="7"/>
      <c r="P59" s="7"/>
    </row>
    <row r="60" spans="1:16">
      <c r="A60" s="7"/>
      <c r="B60" s="18"/>
      <c r="C60" s="11" t="e">
        <f>COUNTIF(缺陷管理表!#REF!,B60)</f>
        <v>#REF!</v>
      </c>
      <c r="D60" s="13" t="e">
        <f t="shared" si="1"/>
        <v>#REF!</v>
      </c>
      <c r="E60" s="7"/>
      <c r="F60" s="7"/>
      <c r="G60" s="7"/>
      <c r="H60" s="7"/>
      <c r="I60" s="7"/>
      <c r="J60" s="7"/>
      <c r="N60" s="7"/>
      <c r="O60" s="7"/>
      <c r="P60" s="7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ht="20.25" spans="1:16">
      <c r="A75" s="27">
        <v>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8" t="s">
        <v>266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28" t="s">
        <v>216</v>
      </c>
      <c r="C77" s="29"/>
      <c r="D77" s="10" t="s">
        <v>250</v>
      </c>
      <c r="E77" s="10" t="s">
        <v>251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15"/>
      <c r="C78" s="15"/>
      <c r="D78" s="11">
        <f>COUNTIF(缺陷管理表!$I$3:$I$717,B78)</f>
        <v>0</v>
      </c>
      <c r="E78" s="13" t="e">
        <f>$D78/SUM($D$78:$D$84)</f>
        <v>#DIV/0!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15"/>
      <c r="C79" s="15"/>
      <c r="D79" s="11">
        <f>COUNTIF(缺陷管理表!$I$3:$I$717,B79)</f>
        <v>0</v>
      </c>
      <c r="E79" s="13" t="e">
        <f t="shared" ref="E79:E84" si="2">$D79/SUM($D$78:$D$84)</f>
        <v>#DIV/0!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15"/>
      <c r="C80" s="15"/>
      <c r="D80" s="11">
        <f>COUNTIF(缺陷管理表!$I$3:$I$717,B80)</f>
        <v>0</v>
      </c>
      <c r="E80" s="13" t="e">
        <f t="shared" si="2"/>
        <v>#DIV/0!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15"/>
      <c r="C81" s="15"/>
      <c r="D81" s="11">
        <f>COUNTIF(缺陷管理表!$I$3:$I$717,B81)</f>
        <v>0</v>
      </c>
      <c r="E81" s="13" t="e">
        <f t="shared" si="2"/>
        <v>#DIV/0!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15"/>
      <c r="C82" s="15"/>
      <c r="D82" s="11">
        <f>COUNTIF(缺陷管理表!$I$3:$I$717,B82)</f>
        <v>0</v>
      </c>
      <c r="E82" s="13" t="e">
        <f t="shared" si="2"/>
        <v>#DIV/0!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15"/>
      <c r="C83" s="15"/>
      <c r="D83" s="11">
        <f>COUNTIF(缺陷管理表!$I$3:$I$717,B83)</f>
        <v>0</v>
      </c>
      <c r="E83" s="13" t="e">
        <f t="shared" si="2"/>
        <v>#DIV/0!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15"/>
      <c r="C84" s="15"/>
      <c r="D84" s="11">
        <f>COUNTIF(缺陷管理表!$I$3:$I$717,B84)</f>
        <v>0</v>
      </c>
      <c r="E84" s="13" t="e">
        <f t="shared" si="2"/>
        <v>#DIV/0!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30"/>
      <c r="C85" s="31"/>
      <c r="D85" s="32"/>
      <c r="E85" s="3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33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33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33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35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customHeight="1" spans="1: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41"/>
    </row>
    <row r="106" customHeight="1" spans="1: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41"/>
    </row>
    <row r="107" ht="20.25" spans="1:16">
      <c r="A107" s="27" t="s">
        <v>267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41"/>
    </row>
    <row r="108" customHeight="1" spans="1: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41"/>
    </row>
    <row r="109" customHeight="1" spans="1:16">
      <c r="A109" s="7"/>
      <c r="B109" s="36" t="s">
        <v>268</v>
      </c>
      <c r="C109" s="36" t="s">
        <v>217</v>
      </c>
      <c r="D109" s="36"/>
      <c r="E109" s="36"/>
      <c r="F109" s="36"/>
      <c r="G109" s="36"/>
      <c r="H109" s="37"/>
      <c r="I109" s="7"/>
      <c r="J109" s="7"/>
      <c r="K109" s="7"/>
      <c r="L109" s="7"/>
      <c r="M109" s="7"/>
      <c r="N109" s="7"/>
      <c r="O109" s="7"/>
      <c r="P109" s="41"/>
    </row>
    <row r="110" customHeight="1" spans="1:16">
      <c r="A110" s="7"/>
      <c r="B110" s="36"/>
      <c r="C110" s="36" t="s">
        <v>46</v>
      </c>
      <c r="D110" s="36" t="s">
        <v>68</v>
      </c>
      <c r="E110" s="36" t="s">
        <v>252</v>
      </c>
      <c r="F110" s="36" t="s">
        <v>112</v>
      </c>
      <c r="G110" s="36" t="s">
        <v>253</v>
      </c>
      <c r="H110" s="37"/>
      <c r="I110" s="7"/>
      <c r="J110" s="7"/>
      <c r="K110" s="7"/>
      <c r="L110" s="7"/>
      <c r="M110" s="7"/>
      <c r="N110" s="7"/>
      <c r="O110" s="7"/>
      <c r="P110" s="41"/>
    </row>
    <row r="111" customHeight="1" spans="1:16">
      <c r="A111" s="7"/>
      <c r="B111" s="17" t="s">
        <v>269</v>
      </c>
      <c r="C111" s="38" t="e">
        <f>SUMPRODUCT((缺陷管理表!$J$3:$J$715="极其严重")*(缺陷管理表!#REF!="服务端"))</f>
        <v>#REF!</v>
      </c>
      <c r="D111" s="38" t="e">
        <f>SUMPRODUCT((缺陷管理表!$J$3:$J$715="较严重")*(缺陷管理表!#REF!="服务端"))</f>
        <v>#REF!</v>
      </c>
      <c r="E111" s="38" t="e">
        <f>SUMPRODUCT((缺陷管理表!$J$3:$J$715="较重要")*(缺陷管理表!#REF!="服务端"))</f>
        <v>#REF!</v>
      </c>
      <c r="F111" s="38" t="e">
        <f>SUMPRODUCT((缺陷管理表!$J$3:$J$715="一般")*(缺陷管理表!#REF!="服务端"))</f>
        <v>#REF!</v>
      </c>
      <c r="G111" s="38" t="e">
        <f>SUMPRODUCT((缺陷管理表!$J$3:$J$715="轻微")*(缺陷管理表!#REF!="服务端"))</f>
        <v>#REF!</v>
      </c>
      <c r="H111" s="25"/>
      <c r="I111" s="7"/>
      <c r="J111" s="7"/>
      <c r="K111" s="7"/>
      <c r="L111" s="7"/>
      <c r="M111" s="7"/>
      <c r="N111" s="7"/>
      <c r="O111" s="7"/>
      <c r="P111" s="41"/>
    </row>
    <row r="112" customHeight="1" spans="1:16">
      <c r="A112" s="7"/>
      <c r="B112" s="17" t="s">
        <v>270</v>
      </c>
      <c r="C112" s="38" t="e">
        <f>SUMPRODUCT((缺陷管理表!$J$3:$J$715="极其严重")*(缺陷管理表!#REF!="菜单导航"))</f>
        <v>#REF!</v>
      </c>
      <c r="D112" s="38" t="e">
        <f>SUMPRODUCT((缺陷管理表!$J$3:$J$715="较严重")*(缺陷管理表!#REF!="菜单导航"))</f>
        <v>#REF!</v>
      </c>
      <c r="E112" s="38" t="e">
        <f>SUMPRODUCT((缺陷管理表!$J$3:$J$715="较重要")*(缺陷管理表!#REF!="菜单导航"))</f>
        <v>#REF!</v>
      </c>
      <c r="F112" s="38" t="e">
        <f>SUMPRODUCT((缺陷管理表!$J$3:$J$715="一般")*(缺陷管理表!#REF!="菜单导航"))</f>
        <v>#REF!</v>
      </c>
      <c r="G112" s="38" t="e">
        <f>SUMPRODUCT((缺陷管理表!$J$3:$J$715="轻微")*(缺陷管理表!#REF!="菜单导航"))</f>
        <v>#REF!</v>
      </c>
      <c r="H112" s="25"/>
      <c r="I112" s="7"/>
      <c r="J112" s="7"/>
      <c r="K112" s="7"/>
      <c r="L112" s="7"/>
      <c r="M112" s="7"/>
      <c r="N112" s="7"/>
      <c r="O112" s="7"/>
      <c r="P112" s="41"/>
    </row>
    <row r="113" customHeight="1" spans="1:16">
      <c r="A113" s="7"/>
      <c r="B113" s="17" t="s">
        <v>271</v>
      </c>
      <c r="C113" s="38" t="e">
        <f>SUMPRODUCT((缺陷管理表!$J$3:$J$715="极其严重")*(缺陷管理表!#REF!="账户权限"))</f>
        <v>#REF!</v>
      </c>
      <c r="D113" s="38" t="e">
        <f>SUMPRODUCT((缺陷管理表!$J$3:$J$715="较严重")*(缺陷管理表!#REF!="账户权限"))</f>
        <v>#REF!</v>
      </c>
      <c r="E113" s="38" t="e">
        <f>SUMPRODUCT((缺陷管理表!$J$3:$J$715="较重要")*(缺陷管理表!#REF!="账户权限"))</f>
        <v>#REF!</v>
      </c>
      <c r="F113" s="38" t="e">
        <f>SUMPRODUCT((缺陷管理表!$J$3:$J$715="一般")*(缺陷管理表!#REF!="账户权限"))</f>
        <v>#REF!</v>
      </c>
      <c r="G113" s="38" t="e">
        <f>SUMPRODUCT((缺陷管理表!$J$3:$J$715="轻微")*(缺陷管理表!#REF!="账户权限"))</f>
        <v>#REF!</v>
      </c>
      <c r="H113" s="25"/>
      <c r="I113" s="7"/>
      <c r="J113" s="7"/>
      <c r="K113" s="7"/>
      <c r="L113" s="7"/>
      <c r="M113" s="7"/>
      <c r="N113" s="7"/>
      <c r="O113" s="7"/>
      <c r="P113" s="41"/>
    </row>
    <row r="114" customHeight="1" spans="1:16">
      <c r="A114" s="7"/>
      <c r="B114" s="17" t="s">
        <v>272</v>
      </c>
      <c r="C114" s="38" t="e">
        <f>SUMPRODUCT((缺陷管理表!$J$3:$J$715="极其严重")*(缺陷管理表!#REF!="基础资料"))</f>
        <v>#REF!</v>
      </c>
      <c r="D114" s="38" t="e">
        <f>SUMPRODUCT((缺陷管理表!$J$3:$J$715="较严重")*(缺陷管理表!#REF!="基础资料"))</f>
        <v>#REF!</v>
      </c>
      <c r="E114" s="38" t="e">
        <f>SUMPRODUCT((缺陷管理表!$J$3:$J$715="较重要")*(缺陷管理表!#REF!="基础资料"))</f>
        <v>#REF!</v>
      </c>
      <c r="F114" s="38" t="e">
        <f>SUMPRODUCT((缺陷管理表!$J$3:$J$715="一般")*(缺陷管理表!#REF!="基础资料"))</f>
        <v>#REF!</v>
      </c>
      <c r="G114" s="38" t="e">
        <f>SUMPRODUCT((缺陷管理表!$J$3:$J$715="轻微")*(缺陷管理表!#REF!="基础资料"))</f>
        <v>#REF!</v>
      </c>
      <c r="H114" s="25"/>
      <c r="I114" s="7"/>
      <c r="J114" s="7"/>
      <c r="K114" s="7"/>
      <c r="L114" s="7"/>
      <c r="M114" s="7"/>
      <c r="N114" s="7"/>
      <c r="O114" s="7"/>
      <c r="P114" s="41"/>
    </row>
    <row r="115" customHeight="1" spans="1:16">
      <c r="A115" s="7"/>
      <c r="B115" s="17" t="s">
        <v>273</v>
      </c>
      <c r="C115" s="38" t="e">
        <f>SUMPRODUCT((缺陷管理表!$J$3:$J$715="极其严重")*(缺陷管理表!#REF!="资产管理"))</f>
        <v>#REF!</v>
      </c>
      <c r="D115" s="38" t="e">
        <f>SUMPRODUCT((缺陷管理表!$J$3:$J$715="较严重")*(缺陷管理表!#REF!="资产管理"))</f>
        <v>#REF!</v>
      </c>
      <c r="E115" s="38" t="e">
        <f>SUMPRODUCT((缺陷管理表!$J$3:$J$715="较重要")*(缺陷管理表!#REF!="资产管理"))</f>
        <v>#REF!</v>
      </c>
      <c r="F115" s="38" t="e">
        <f>SUMPRODUCT((缺陷管理表!$J$3:$J$715="一般")*(缺陷管理表!#REF!="资产管理"))</f>
        <v>#REF!</v>
      </c>
      <c r="G115" s="38" t="e">
        <f>SUMPRODUCT((缺陷管理表!$J$3:$J$715="轻微")*(缺陷管理表!#REF!="资产管理"))</f>
        <v>#REF!</v>
      </c>
      <c r="H115" s="25"/>
      <c r="I115" s="7"/>
      <c r="J115" s="7"/>
      <c r="K115" s="7"/>
      <c r="L115" s="7"/>
      <c r="M115" s="7"/>
      <c r="N115" s="7"/>
      <c r="O115" s="7"/>
      <c r="P115" s="41"/>
    </row>
    <row r="116" customHeight="1" spans="1:16">
      <c r="A116" s="7"/>
      <c r="B116" s="17" t="s">
        <v>274</v>
      </c>
      <c r="C116" s="38" t="e">
        <f>SUMPRODUCT((缺陷管理表!$J$3:$J$715="极其严重")*(缺陷管理表!#REF!="实时报警"))</f>
        <v>#REF!</v>
      </c>
      <c r="D116" s="38" t="e">
        <f>SUMPRODUCT((缺陷管理表!$J$3:$J$715="较严重")*(缺陷管理表!#REF!="实时报警"))</f>
        <v>#REF!</v>
      </c>
      <c r="E116" s="38" t="e">
        <f>SUMPRODUCT((缺陷管理表!$J$3:$J$715="较重要")*(缺陷管理表!#REF!="实时报警"))</f>
        <v>#REF!</v>
      </c>
      <c r="F116" s="38" t="e">
        <f>SUMPRODUCT((缺陷管理表!$J$3:$J$715="一般")*(缺陷管理表!#REF!="实时报警"))</f>
        <v>#REF!</v>
      </c>
      <c r="G116" s="38" t="e">
        <f>SUMPRODUCT((缺陷管理表!$J$3:$J$715="轻微")*(缺陷管理表!#REF!="实时报警"))</f>
        <v>#REF!</v>
      </c>
      <c r="H116" s="25"/>
      <c r="I116" s="7"/>
      <c r="J116" s="7"/>
      <c r="K116" s="7"/>
      <c r="L116" s="7"/>
      <c r="M116" s="7"/>
      <c r="N116" s="7"/>
      <c r="O116" s="7"/>
      <c r="P116" s="41"/>
    </row>
    <row r="117" customHeight="1" spans="1:16">
      <c r="A117" s="7"/>
      <c r="B117" s="18" t="s">
        <v>275</v>
      </c>
      <c r="C117" s="38" t="e">
        <f>SUMPRODUCT((缺陷管理表!$J$3:$J$715="极其严重")*(缺陷管理表!#REF!="报表"))</f>
        <v>#REF!</v>
      </c>
      <c r="D117" s="38" t="e">
        <f>SUMPRODUCT((缺陷管理表!$J$3:$J$715="较严重")*(缺陷管理表!#REF!="报表"))</f>
        <v>#REF!</v>
      </c>
      <c r="E117" s="38" t="e">
        <f>SUMPRODUCT((缺陷管理表!$J$3:$J$715="较重要")*(缺陷管理表!#REF!="报表"))</f>
        <v>#REF!</v>
      </c>
      <c r="F117" s="38" t="e">
        <f>SUMPRODUCT((缺陷管理表!$J$3:$J$715="一般")*(缺陷管理表!#REF!="报表"))</f>
        <v>#REF!</v>
      </c>
      <c r="G117" s="38" t="e">
        <f>SUMPRODUCT((缺陷管理表!$J$3:$J$715="轻微")*(缺陷管理表!#REF!="报表"))</f>
        <v>#REF!</v>
      </c>
      <c r="H117" s="25"/>
      <c r="I117" s="7"/>
      <c r="J117" s="7"/>
      <c r="K117" s="7"/>
      <c r="L117" s="7"/>
      <c r="M117" s="7"/>
      <c r="N117" s="7"/>
      <c r="O117" s="7"/>
      <c r="P117" s="41"/>
    </row>
    <row r="118" customHeight="1" spans="1:16">
      <c r="A118" s="7"/>
      <c r="B118" s="39" t="s">
        <v>276</v>
      </c>
      <c r="C118" s="40" t="e">
        <f>SUM(#REF!)/SUM(#REF!)</f>
        <v>#REF!</v>
      </c>
      <c r="D118" s="40" t="e">
        <f>SUM(#REF!)/SUM(#REF!)</f>
        <v>#REF!</v>
      </c>
      <c r="E118" s="40" t="e">
        <f>SUM(#REF!)/SUM(#REF!)</f>
        <v>#REF!</v>
      </c>
      <c r="F118" s="40" t="e">
        <f>SUM(#REF!)/SUM(#REF!)</f>
        <v>#REF!</v>
      </c>
      <c r="G118" s="40" t="e">
        <f>SUM(#REF!)/SUM(#REF!)</f>
        <v>#REF!</v>
      </c>
      <c r="H118" s="26"/>
      <c r="I118" s="7"/>
      <c r="J118" s="7"/>
      <c r="K118" s="7"/>
      <c r="L118" s="7"/>
      <c r="M118" s="7"/>
      <c r="N118" s="7"/>
      <c r="O118" s="7"/>
      <c r="P118" s="41"/>
    </row>
    <row r="119" customHeight="1" spans="1: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41"/>
    </row>
    <row r="120" customHeight="1" spans="1: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41"/>
    </row>
    <row r="121" customHeight="1" spans="1: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41"/>
    </row>
    <row r="122" customHeight="1" spans="1: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41"/>
    </row>
    <row r="123" customHeight="1" spans="1: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41"/>
    </row>
    <row r="124" customHeight="1" spans="1: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41"/>
    </row>
    <row r="125" customHeight="1" spans="1: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41"/>
    </row>
    <row r="126" customHeight="1" spans="1: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41"/>
    </row>
    <row r="127" customHeight="1" spans="1: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41"/>
    </row>
    <row r="128" customHeight="1" spans="1: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41"/>
    </row>
    <row r="129" customHeight="1" spans="1: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41"/>
    </row>
    <row r="130" customHeight="1" spans="1: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41"/>
    </row>
    <row r="131" customHeight="1" spans="1: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41"/>
    </row>
    <row r="132" customHeight="1" spans="1: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41"/>
    </row>
    <row r="133" customHeight="1" spans="1: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41"/>
    </row>
    <row r="134" customHeight="1" spans="1: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41"/>
    </row>
    <row r="135" customHeight="1" spans="1: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41"/>
    </row>
    <row r="136" customHeight="1" spans="1:16">
      <c r="A136" s="42"/>
      <c r="B136" s="42"/>
      <c r="C136" s="43"/>
      <c r="D136" s="43"/>
      <c r="E136" s="43"/>
      <c r="F136" s="43"/>
      <c r="G136" s="43"/>
      <c r="H136" s="43"/>
      <c r="I136" s="42"/>
      <c r="J136" s="42"/>
      <c r="K136" s="42"/>
      <c r="L136" s="42"/>
      <c r="M136" s="42"/>
      <c r="N136" s="42"/>
      <c r="O136" s="42"/>
      <c r="P136" s="54"/>
    </row>
    <row r="139" ht="20.25" spans="1:1">
      <c r="A139" s="44" t="s">
        <v>277</v>
      </c>
    </row>
    <row r="140" spans="1:1">
      <c r="A140" s="45"/>
    </row>
    <row r="141" spans="2:6">
      <c r="B141" s="46" t="s">
        <v>278</v>
      </c>
      <c r="C141" s="46" t="s">
        <v>279</v>
      </c>
      <c r="D141" s="46" t="s">
        <v>280</v>
      </c>
      <c r="E141" s="46" t="s">
        <v>281</v>
      </c>
      <c r="F141" s="46" t="s">
        <v>282</v>
      </c>
    </row>
    <row r="142" spans="2:6">
      <c r="B142" s="47" t="s">
        <v>283</v>
      </c>
      <c r="C142" s="48"/>
      <c r="D142" s="48"/>
      <c r="E142" s="49" t="e">
        <f t="shared" ref="E142:E146" si="3">D142/C142</f>
        <v>#DIV/0!</v>
      </c>
      <c r="F142" s="49">
        <f t="shared" ref="F142:F146" si="4">C142/2066</f>
        <v>0</v>
      </c>
    </row>
    <row r="143" spans="2:6">
      <c r="B143" s="50"/>
      <c r="C143" s="51"/>
      <c r="D143" s="51"/>
      <c r="E143" s="52"/>
      <c r="F143" s="52"/>
    </row>
    <row r="144" spans="2:6">
      <c r="B144" s="47" t="s">
        <v>284</v>
      </c>
      <c r="C144" s="48"/>
      <c r="D144" s="48"/>
      <c r="E144" s="49" t="e">
        <f t="shared" si="3"/>
        <v>#DIV/0!</v>
      </c>
      <c r="F144" s="49">
        <f t="shared" si="4"/>
        <v>0</v>
      </c>
    </row>
    <row r="145" spans="2:6">
      <c r="B145" s="50"/>
      <c r="C145" s="51"/>
      <c r="D145" s="51"/>
      <c r="E145" s="52"/>
      <c r="F145" s="52"/>
    </row>
    <row r="146" spans="2:6">
      <c r="B146" s="47" t="s">
        <v>285</v>
      </c>
      <c r="C146" s="48"/>
      <c r="D146" s="48"/>
      <c r="E146" s="49" t="e">
        <f t="shared" si="3"/>
        <v>#DIV/0!</v>
      </c>
      <c r="F146" s="49">
        <f t="shared" si="4"/>
        <v>0</v>
      </c>
    </row>
    <row r="147" spans="2:6">
      <c r="B147" s="50"/>
      <c r="C147" s="51"/>
      <c r="D147" s="51"/>
      <c r="E147" s="52"/>
      <c r="F147" s="52"/>
    </row>
    <row r="148" spans="2:6">
      <c r="B148" s="53" t="s">
        <v>286</v>
      </c>
      <c r="C148" s="48"/>
      <c r="D148" s="48"/>
      <c r="E148" s="49" t="e">
        <f>D148/C148</f>
        <v>#DIV/0!</v>
      </c>
      <c r="F148" s="49">
        <f>C148/2066</f>
        <v>0</v>
      </c>
    </row>
    <row r="149" spans="2:6">
      <c r="B149" s="53"/>
      <c r="C149" s="51"/>
      <c r="D149" s="51"/>
      <c r="E149" s="52"/>
      <c r="F149" s="52"/>
    </row>
    <row r="168" spans="1:1">
      <c r="A168" s="1"/>
    </row>
  </sheetData>
  <mergeCells count="32"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C109:G109"/>
    <mergeCell ref="B109:B110"/>
    <mergeCell ref="B142:B143"/>
    <mergeCell ref="B144:B145"/>
    <mergeCell ref="B146:B147"/>
    <mergeCell ref="B148:B149"/>
    <mergeCell ref="C142:C143"/>
    <mergeCell ref="C144:C145"/>
    <mergeCell ref="C146:C147"/>
    <mergeCell ref="C148:C149"/>
    <mergeCell ref="D142:D143"/>
    <mergeCell ref="D144:D145"/>
    <mergeCell ref="D146:D147"/>
    <mergeCell ref="D148:D149"/>
    <mergeCell ref="E142:E143"/>
    <mergeCell ref="E144:E145"/>
    <mergeCell ref="E146:E147"/>
    <mergeCell ref="E148:E149"/>
    <mergeCell ref="F142:F143"/>
    <mergeCell ref="F144:F145"/>
    <mergeCell ref="F146:F147"/>
    <mergeCell ref="F148:F149"/>
    <mergeCell ref="B1:I2"/>
  </mergeCells>
  <pageMargins left="0" right="0" top="0.984027777777778" bottom="0.393055555555556" header="0.590277777777778" footer="0.196527777777778"/>
  <pageSetup paperSize="9" firstPageNumber="4294963191" orientation="portrait" useFirstPageNumber="1"/>
  <headerFooter alignWithMargins="0"/>
  <rowBreaks count="5" manualBreakCount="5">
    <brk id="25" max="14" man="1"/>
    <brk id="48" max="14" man="1"/>
    <brk id="72" max="14" man="1"/>
    <brk id="104" max="14" man="1"/>
    <brk id="136" max="14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0"/>
  <sheetViews>
    <sheetView workbookViewId="0">
      <selection activeCell="A1" sqref="A1"/>
    </sheetView>
  </sheetViews>
  <sheetFormatPr defaultColWidth="9" defaultRowHeight="14.25" outlineLevelCol="1"/>
  <sheetData>
    <row r="1" spans="1:2">
      <c r="A1" s="1"/>
      <c r="B1" s="1"/>
    </row>
    <row r="28" spans="1:1">
      <c r="A28" s="1"/>
    </row>
    <row r="55" spans="1:1">
      <c r="A55" s="1"/>
    </row>
    <row r="106" spans="1:1">
      <c r="A106" s="1"/>
    </row>
    <row r="140" spans="1:1">
      <c r="A140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统计用</vt:lpstr>
      <vt:lpstr>缺陷管理表</vt:lpstr>
      <vt:lpstr>结果分析评估</vt:lpstr>
      <vt:lpstr>贴图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1996-12-17T01:32:00Z</dcterms:created>
  <cp:lastPrinted>2016-05-25T00:43:00Z</cp:lastPrinted>
  <dcterms:modified xsi:type="dcterms:W3CDTF">2016-10-19T17:50:55Z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