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803034\Desktop\10. Диплом_DA\"/>
    </mc:Choice>
  </mc:AlternateContent>
  <xr:revisionPtr revIDLastSave="0" documentId="13_ncr:1_{60C41952-1F26-45EB-B8E2-B5A75BBD6B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sitive results" sheetId="3" r:id="rId1"/>
    <sheet name="negative results" sheetId="1" r:id="rId2"/>
    <sheet name="neutral 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2" l="1"/>
  <c r="O29" i="2"/>
  <c r="O30" i="2"/>
  <c r="O31" i="2"/>
  <c r="O32" i="2"/>
  <c r="O27" i="2"/>
  <c r="O13" i="2"/>
  <c r="O14" i="2"/>
  <c r="O15" i="2"/>
  <c r="O16" i="2"/>
  <c r="O17" i="2"/>
  <c r="O18" i="2"/>
  <c r="O19" i="2"/>
  <c r="O20" i="2"/>
  <c r="O21" i="2"/>
  <c r="O2" i="2"/>
  <c r="O3" i="2"/>
  <c r="O4" i="2"/>
  <c r="O5" i="2"/>
  <c r="O6" i="2"/>
  <c r="O7" i="2"/>
  <c r="O8" i="2"/>
  <c r="O9" i="2"/>
  <c r="O10" i="2"/>
  <c r="O11" i="2"/>
  <c r="O12" i="2"/>
  <c r="O22" i="2"/>
  <c r="O23" i="2"/>
  <c r="O24" i="2"/>
  <c r="O25" i="2"/>
  <c r="O26" i="2"/>
  <c r="O2" i="1"/>
  <c r="O3" i="1"/>
  <c r="O4" i="1"/>
  <c r="S2" i="1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S2" i="3" l="1"/>
</calcChain>
</file>

<file path=xl/sharedStrings.xml><?xml version="1.0" encoding="utf-8"?>
<sst xmlns="http://schemas.openxmlformats.org/spreadsheetml/2006/main" count="153" uniqueCount="40">
  <si>
    <t>city</t>
  </si>
  <si>
    <t>id_trading_point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</si>
  <si>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</si>
  <si>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</si>
  <si>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</si>
  <si>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</si>
  <si>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</si>
  <si>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</si>
  <si>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</si>
  <si>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</si>
  <si>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</si>
  <si>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</si>
  <si>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</si>
  <si>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label</t>
  </si>
  <si>
    <t>Москва</t>
  </si>
  <si>
    <t>negative</t>
  </si>
  <si>
    <t>Волгоград</t>
  </si>
  <si>
    <t>Краснодар</t>
  </si>
  <si>
    <t>Санкт-Петербург</t>
  </si>
  <si>
    <t>neutral</t>
  </si>
  <si>
    <t>Саратов</t>
  </si>
  <si>
    <t>Тольятти</t>
  </si>
  <si>
    <t>Мурманск</t>
  </si>
  <si>
    <t>Красноярск</t>
  </si>
  <si>
    <t>Казань</t>
  </si>
  <si>
    <t>Сочи</t>
  </si>
  <si>
    <t>Дмитров</t>
  </si>
  <si>
    <t>Тюмень</t>
  </si>
  <si>
    <t>Сахалинск</t>
  </si>
  <si>
    <t>positive</t>
  </si>
  <si>
    <t>Владимир</t>
  </si>
  <si>
    <t>Самара</t>
  </si>
  <si>
    <t>cnt buyers</t>
  </si>
  <si>
    <t>sum_profit</t>
  </si>
  <si>
    <t>Profit</t>
  </si>
  <si>
    <t>sum_decline</t>
  </si>
  <si>
    <t>Decline</t>
  </si>
  <si>
    <t>MDE Big cities</t>
  </si>
  <si>
    <t>MDE Small cities</t>
  </si>
  <si>
    <t>cnt_observation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</si>
</sst>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3" fontId="0" fillId="0" borderId="3" xfId="0" applyNumberFormat="1" applyBorder="1"/>
    <xf numFmtId="44" fontId="0" fillId="0" borderId="3" xfId="1" applyFont="1" applyBorder="1"/>
    <xf numFmtId="164" fontId="0" fillId="0" borderId="0" xfId="0" applyNumberFormat="1"/>
    <xf numFmtId="0" fontId="1" fillId="0" borderId="4" xfId="0" applyFont="1" applyBorder="1" applyAlignment="1">
      <alignment horizontal="center" vertical="top"/>
    </xf>
    <xf numFmtId="164" fontId="0" fillId="2" borderId="0" xfId="0" applyNumberFormat="1" applyFill="1"/>
    <xf numFmtId="0" fontId="0" fillId="0" borderId="3" xfId="0" applyBorder="1"/>
    <xf numFmtId="0" fontId="3" fillId="4" borderId="3" xfId="0" applyFont="1" applyFill="1" applyBorder="1" applyAlignment="1">
      <alignment horizontal="center" vertical="top"/>
    </xf>
    <xf numFmtId="1" fontId="0" fillId="0" borderId="5" xfId="0" applyNumberFormat="1" applyBorder="1"/>
  </cellXfs>
  <cellStyles count="2">
    <cellStyle name="Денежный" xfId="1" builtinId="4"/>
    <cellStyle name="Обычный" xfId="0" builtinId="0"/>
  </cellStyles>
  <dxfs count="8"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₽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₽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97543-5A5E-4083-901A-777D240B9A9E}" name="Таблица1" displayName="Таблица1" ref="A1:O18" totalsRowShown="0" headerRowDxfId="5" headerRowBorderDxfId="6" tableBorderDxfId="7">
  <autoFilter ref="A1:O18" xr:uid="{0CF97543-5A5E-4083-901A-777D240B9A9E}"/>
  <tableColumns count="15">
    <tableColumn id="1" xr3:uid="{58971BC0-6C6B-403A-BC85-200E428ADC90}" name="city"/>
    <tableColumn id="2" xr3:uid="{0F24D544-4FFD-40C5-AE4C-DA7912B5D37F}" name="id_trading_point"/>
    <tableColumn id="3" xr3:uid="{CC997A44-0F38-4D95-BD15-FD0E15F0F10B}" name="count_test"/>
    <tableColumn id="4" xr3:uid="{C43A86BC-0DF9-44C3-8CFB-7F88F1AD35C8}" name="count_control"/>
    <tableColumn id="5" xr3:uid="{DD293E32-A862-4D18-B16D-2E01BCABAE32}" name="count_all"/>
    <tableColumn id="6" xr3:uid="{9C835C18-F8F2-4368-89C1-FF6A435FAD01}" name="avg_payment_test"/>
    <tableColumn id="7" xr3:uid="{69036CD2-DB7F-4730-BABF-FD3604F18A8B}" name="avg_payment_control"/>
    <tableColumn id="8" xr3:uid="{9D55D15A-BCBF-4E65-B949-9016A2B4535A}" name="diff"/>
    <tableColumn id="9" xr3:uid="{B1814FD1-8228-45BE-B604-D96D5A87917B}" name="sigma_test"/>
    <tableColumn id="10" xr3:uid="{3AF159D3-6C6E-4375-923F-8B64A55B272A}" name="sigma_control"/>
    <tableColumn id="11" xr3:uid="{537E1893-EDAC-40A6-ADEA-CBDD2CC450C6}" name="ttest"/>
    <tableColumn id="12" xr3:uid="{282FB329-2E3D-405A-93E9-C99145099C01}" name="pvalue_ttest"/>
    <tableColumn id="13" xr3:uid="{4E30203B-67C1-4B63-9288-4CEF2AFCF065}" name="percent_count"/>
    <tableColumn id="14" xr3:uid="{CEE8B7B2-60FA-4103-8378-6924560FCF7A}" name="label"/>
    <tableColumn id="15" xr3:uid="{8936CC2B-6CBC-456F-8928-216F03119542}" name="Profit" dataDxfId="4">
      <calculatedColumnFormula>Таблица1[[#This Row],[diff]]*Таблица1[[#This Row],[percent_count]]*$R$2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F762C-F322-493E-8D04-9AE572C0726A}" name="Таблица2" displayName="Таблица2" ref="A1:O4" totalsRowShown="0" headerRowDxfId="3">
  <autoFilter ref="A1:O4" xr:uid="{15EF762C-F322-493E-8D04-9AE572C0726A}"/>
  <tableColumns count="15">
    <tableColumn id="1" xr3:uid="{1C447112-4AF1-40E3-A37D-905FD6D63A9F}" name="city"/>
    <tableColumn id="2" xr3:uid="{31248B4D-E640-4DB7-A96C-0C0154532F3A}" name="id_trading_point"/>
    <tableColumn id="3" xr3:uid="{DCD4F7FF-5CFC-4296-B677-F8815E8D298D}" name="count_test"/>
    <tableColumn id="4" xr3:uid="{EABD7691-956B-4800-9D0A-9424DB4AB340}" name="count_control"/>
    <tableColumn id="5" xr3:uid="{1E6D184F-BB54-4C20-9021-E56C0EEAC592}" name="count_all"/>
    <tableColumn id="6" xr3:uid="{C3DD3E69-B256-4CF3-9410-9C528233557B}" name="avg_payment_test"/>
    <tableColumn id="7" xr3:uid="{8600D5D1-C0F6-41C1-ADFC-24E5AF4EF810}" name="avg_payment_control"/>
    <tableColumn id="8" xr3:uid="{A5D6F616-BD73-4456-B453-AE81D8EBE3B0}" name="diff"/>
    <tableColumn id="9" xr3:uid="{A0A42799-E662-4296-B9D9-4D8821125663}" name="sigma_test"/>
    <tableColumn id="10" xr3:uid="{0B385E36-CAEB-47D1-B699-374A29A6271A}" name="sigma_control"/>
    <tableColumn id="11" xr3:uid="{A825779C-3B7F-42DF-8FFD-2E2BA42BCDAE}" name="ttest"/>
    <tableColumn id="12" xr3:uid="{F8ECEB91-DA70-4483-9223-55415D9113F9}" name="pvalue_ttest"/>
    <tableColumn id="13" xr3:uid="{4806E0D0-AB53-4DB0-83F1-CD1AC8B03F4E}" name="percent_count"/>
    <tableColumn id="14" xr3:uid="{D355ABB2-6E7F-4C1F-A219-D19095CDC916}" name="label"/>
    <tableColumn id="15" xr3:uid="{1BBCFB15-F952-485A-95AB-66BA0CE0A27D}" name="Decline" dataDxfId="2">
      <calculatedColumnFormula>Таблица2[[#This Row],[diff]]*Таблица2[[#This Row],[percent_count]]*$R$2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A0B37C-DFFC-435E-8117-4BFD3BADBED4}" name="Таблица3" displayName="Таблица3" ref="A1:O32" totalsRowShown="0" headerRowDxfId="1">
  <autoFilter ref="A1:O32" xr:uid="{4AA0B37C-DFFC-435E-8117-4BFD3BADBED4}"/>
  <tableColumns count="15">
    <tableColumn id="1" xr3:uid="{E159C73B-954B-4657-B0B7-09FEE98791AF}" name="city"/>
    <tableColumn id="2" xr3:uid="{4391F769-97BB-407F-BD28-11B0DABB9827}" name="id_trading_point"/>
    <tableColumn id="3" xr3:uid="{FC578405-62B9-4014-9996-7FA7DA4CCF60}" name="count_test"/>
    <tableColumn id="4" xr3:uid="{EBC6D7EA-F77C-4EF1-B5F4-2736E543305E}" name="count_control"/>
    <tableColumn id="5" xr3:uid="{9749C104-4F49-49CF-A26E-52717CCCE653}" name="count_all"/>
    <tableColumn id="6" xr3:uid="{2EC1E584-23B9-4F99-A956-3D803AD4B68E}" name="avg_payment_test"/>
    <tableColumn id="7" xr3:uid="{279E7E87-0BE1-453D-ACFA-66561A1977C7}" name="avg_payment_control"/>
    <tableColumn id="8" xr3:uid="{18C22305-4C6A-4FE9-A83D-5F272893E0B8}" name="diff"/>
    <tableColumn id="9" xr3:uid="{5E5C4FC7-9D0D-4519-8CF6-500F61D56D91}" name="sigma_test"/>
    <tableColumn id="10" xr3:uid="{BD7BC20C-35D2-431D-9340-ABE849071F47}" name="sigma_control"/>
    <tableColumn id="11" xr3:uid="{128EA379-F742-43C1-B9A1-FA746F3FAAEF}" name="ttest"/>
    <tableColumn id="12" xr3:uid="{9B80786E-5AB5-4301-BCCD-8920A1F959E4}" name="pvalue_ttest"/>
    <tableColumn id="13" xr3:uid="{7C22D909-39F9-44D7-9F6E-19705CF438CF}" name="percent_count"/>
    <tableColumn id="14" xr3:uid="{C41D09AF-C039-48FB-9577-5564C98D03AF}" name="label"/>
    <tableColumn id="15" xr3:uid="{6840CB7C-FA7C-4F5B-A5FA-D8C54D2C9938}" name="cnt_observation" dataDxfId="0">
      <calculatedColumnFormula>16*Таблица3[[#This Row],[sigma_test]]*Таблица3[[#This Row],[sigma_test]]/($R$2+$R$2)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5" x14ac:dyDescent="0.25"/>
  <cols>
    <col min="1" max="1" width="16.5703125" bestFit="1" customWidth="1"/>
    <col min="2" max="2" width="20.42578125" bestFit="1" customWidth="1"/>
    <col min="3" max="3" width="15" bestFit="1" customWidth="1"/>
    <col min="4" max="4" width="18" bestFit="1" customWidth="1"/>
    <col min="5" max="5" width="13.7109375" bestFit="1" customWidth="1"/>
    <col min="6" max="6" width="22.140625" bestFit="1" customWidth="1"/>
    <col min="7" max="7" width="25" bestFit="1" customWidth="1"/>
    <col min="8" max="8" width="12" bestFit="1" customWidth="1"/>
    <col min="9" max="9" width="15.140625" bestFit="1" customWidth="1"/>
    <col min="10" max="10" width="18.140625" bestFit="1" customWidth="1"/>
    <col min="11" max="11" width="12" bestFit="1" customWidth="1"/>
    <col min="12" max="12" width="16.7109375" bestFit="1" customWidth="1"/>
    <col min="13" max="13" width="18.5703125" bestFit="1" customWidth="1"/>
    <col min="14" max="14" width="10" bestFit="1" customWidth="1"/>
    <col min="15" max="15" width="14.140625" bestFit="1" customWidth="1"/>
    <col min="16" max="16" width="4.140625" customWidth="1"/>
    <col min="17" max="17" width="4" customWidth="1"/>
    <col min="18" max="18" width="10.140625" bestFit="1" customWidth="1"/>
    <col min="19" max="19" width="16.5703125" bestFit="1" customWidth="1"/>
  </cols>
  <sheetData>
    <row r="1" spans="1:1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34</v>
      </c>
      <c r="R1" s="3" t="s">
        <v>32</v>
      </c>
      <c r="S1" s="3" t="s">
        <v>33</v>
      </c>
    </row>
    <row r="2" spans="1:19" ht="15.75" thickBot="1" x14ac:dyDescent="0.3">
      <c r="A2" t="s">
        <v>18</v>
      </c>
      <c r="B2">
        <v>453</v>
      </c>
      <c r="C2">
        <v>1066</v>
      </c>
      <c r="D2">
        <v>1049</v>
      </c>
      <c r="E2">
        <v>2115</v>
      </c>
      <c r="F2">
        <v>2501.9662288930581</v>
      </c>
      <c r="G2">
        <v>1889.9237368922779</v>
      </c>
      <c r="H2">
        <v>612.0424920007797</v>
      </c>
      <c r="I2">
        <v>2993.4425401386588</v>
      </c>
      <c r="J2">
        <v>2648.6593032825899</v>
      </c>
      <c r="K2">
        <v>4.976910182958596</v>
      </c>
      <c r="L2">
        <v>6.9832069012744641E-7</v>
      </c>
      <c r="M2">
        <v>4.6670197272606913E-2</v>
      </c>
      <c r="N2" t="s">
        <v>29</v>
      </c>
      <c r="O2" s="6">
        <f>Таблица1[[#This Row],[diff]]*Таблица1[[#This Row],[percent_count]]*$R$2</f>
        <v>28564143.840894327</v>
      </c>
      <c r="R2" s="4">
        <v>1000000</v>
      </c>
      <c r="S2" s="5">
        <f>SUM(O2:O18)</f>
        <v>263633197.1695936</v>
      </c>
    </row>
    <row r="3" spans="1:19" x14ac:dyDescent="0.25">
      <c r="A3" t="s">
        <v>18</v>
      </c>
      <c r="B3">
        <v>117</v>
      </c>
      <c r="C3">
        <v>625</v>
      </c>
      <c r="D3">
        <v>587</v>
      </c>
      <c r="E3">
        <v>1212</v>
      </c>
      <c r="F3">
        <v>2582.2975999999999</v>
      </c>
      <c r="G3">
        <v>2050.6916524701869</v>
      </c>
      <c r="H3">
        <v>531.60594752981251</v>
      </c>
      <c r="I3">
        <v>2835.0045031864101</v>
      </c>
      <c r="J3">
        <v>2595.7377919626351</v>
      </c>
      <c r="K3">
        <v>3.3981956005701761</v>
      </c>
      <c r="L3">
        <v>7.0038166313428352E-4</v>
      </c>
      <c r="M3">
        <v>2.6744339997352051E-2</v>
      </c>
      <c r="N3" t="s">
        <v>29</v>
      </c>
      <c r="O3" s="6">
        <f>Таблица1[[#This Row],[diff]]*Таблица1[[#This Row],[percent_count]]*$R$2</f>
        <v>14217450.205351802</v>
      </c>
    </row>
    <row r="4" spans="1:19" x14ac:dyDescent="0.25">
      <c r="A4" t="s">
        <v>18</v>
      </c>
      <c r="B4">
        <v>900</v>
      </c>
      <c r="C4">
        <v>335</v>
      </c>
      <c r="D4">
        <v>341</v>
      </c>
      <c r="E4">
        <v>676</v>
      </c>
      <c r="F4">
        <v>2450.991044776119</v>
      </c>
      <c r="G4">
        <v>1689.7917888563049</v>
      </c>
      <c r="H4">
        <v>761.1992559198145</v>
      </c>
      <c r="I4">
        <v>2865.6073558468502</v>
      </c>
      <c r="J4">
        <v>2492.4726113410602</v>
      </c>
      <c r="K4">
        <v>3.686913572889702</v>
      </c>
      <c r="L4">
        <v>2.4525342392273629E-4</v>
      </c>
      <c r="M4">
        <v>1.4916810097532989E-2</v>
      </c>
      <c r="N4" t="s">
        <v>29</v>
      </c>
      <c r="O4" s="6">
        <f>Таблица1[[#This Row],[diff]]*Таблица1[[#This Row],[percent_count]]*$R$2</f>
        <v>11354664.746939287</v>
      </c>
    </row>
    <row r="5" spans="1:19" x14ac:dyDescent="0.25">
      <c r="A5" t="s">
        <v>18</v>
      </c>
      <c r="B5">
        <v>213</v>
      </c>
      <c r="C5">
        <v>232</v>
      </c>
      <c r="D5">
        <v>255</v>
      </c>
      <c r="E5">
        <v>487</v>
      </c>
      <c r="F5">
        <v>2977.629310344827</v>
      </c>
      <c r="G5">
        <v>2277.6117647058818</v>
      </c>
      <c r="H5">
        <v>700.01754563894519</v>
      </c>
      <c r="I5">
        <v>2905.4943623590088</v>
      </c>
      <c r="J5">
        <v>2710.0434132013152</v>
      </c>
      <c r="K5">
        <v>2.7507518943584151</v>
      </c>
      <c r="L5">
        <v>6.1682152950104643E-3</v>
      </c>
      <c r="M5">
        <v>1.0746281830619179E-2</v>
      </c>
      <c r="N5" t="s">
        <v>29</v>
      </c>
      <c r="O5" s="6">
        <f>Таблица1[[#This Row],[diff]]*Таблица1[[#This Row],[percent_count]]*$R$2</f>
        <v>7522585.8318144288</v>
      </c>
    </row>
    <row r="6" spans="1:19" x14ac:dyDescent="0.25">
      <c r="A6" t="s">
        <v>18</v>
      </c>
      <c r="B6">
        <v>801</v>
      </c>
      <c r="C6">
        <v>225</v>
      </c>
      <c r="D6">
        <v>212</v>
      </c>
      <c r="E6">
        <v>437</v>
      </c>
      <c r="F6">
        <v>2925.1422222222218</v>
      </c>
      <c r="G6">
        <v>2352.283018867925</v>
      </c>
      <c r="H6">
        <v>572.85920335429773</v>
      </c>
      <c r="I6">
        <v>2774.2920633734361</v>
      </c>
      <c r="J6">
        <v>2928.2858378165029</v>
      </c>
      <c r="K6">
        <v>2.0999906224732121</v>
      </c>
      <c r="L6">
        <v>3.6305006065519063E-2</v>
      </c>
      <c r="M6">
        <v>9.6429674742927757E-3</v>
      </c>
      <c r="N6" t="s">
        <v>29</v>
      </c>
      <c r="O6" s="6">
        <f>Таблица1[[#This Row],[diff]]*Таблица1[[#This Row],[percent_count]]*$R$2</f>
        <v>5524062.6652947636</v>
      </c>
    </row>
    <row r="7" spans="1:19" x14ac:dyDescent="0.25">
      <c r="A7" t="s">
        <v>18</v>
      </c>
      <c r="B7">
        <v>573</v>
      </c>
      <c r="C7">
        <v>177</v>
      </c>
      <c r="D7">
        <v>160</v>
      </c>
      <c r="E7">
        <v>337</v>
      </c>
      <c r="F7">
        <v>2929.0451977401131</v>
      </c>
      <c r="G7">
        <v>1641.2125000000001</v>
      </c>
      <c r="H7">
        <v>1287.832697740113</v>
      </c>
      <c r="I7">
        <v>3201.0981368955931</v>
      </c>
      <c r="J7">
        <v>2619.0447809502239</v>
      </c>
      <c r="K7">
        <v>4.0165685114334524</v>
      </c>
      <c r="L7">
        <v>7.2940741192307104E-5</v>
      </c>
      <c r="M7">
        <v>7.4363387616399662E-3</v>
      </c>
      <c r="N7" t="s">
        <v>29</v>
      </c>
      <c r="O7" s="6">
        <f>Таблица1[[#This Row],[diff]]*Таблица1[[#This Row],[percent_count]]*$R$2</f>
        <v>9576760.208712168</v>
      </c>
    </row>
    <row r="8" spans="1:19" x14ac:dyDescent="0.25">
      <c r="A8" t="s">
        <v>18</v>
      </c>
      <c r="B8">
        <v>891</v>
      </c>
      <c r="C8">
        <v>159</v>
      </c>
      <c r="D8">
        <v>167</v>
      </c>
      <c r="E8">
        <v>326</v>
      </c>
      <c r="F8">
        <v>2618.949685534591</v>
      </c>
      <c r="G8">
        <v>1980.65868263473</v>
      </c>
      <c r="H8">
        <v>638.29100289986059</v>
      </c>
      <c r="I8">
        <v>2899.782464121165</v>
      </c>
      <c r="J8">
        <v>2489.571942139818</v>
      </c>
      <c r="K8">
        <v>2.135593480676524</v>
      </c>
      <c r="L8">
        <v>3.3462036844691949E-2</v>
      </c>
      <c r="M8">
        <v>7.1936096032481573E-3</v>
      </c>
      <c r="N8" t="s">
        <v>29</v>
      </c>
      <c r="O8" s="6">
        <f>Таблица1[[#This Row],[diff]]*Таблица1[[#This Row],[percent_count]]*$R$2</f>
        <v>4591616.2881273348</v>
      </c>
    </row>
    <row r="9" spans="1:19" x14ac:dyDescent="0.25">
      <c r="A9" t="s">
        <v>14</v>
      </c>
      <c r="B9">
        <v>2652</v>
      </c>
      <c r="C9">
        <v>2273</v>
      </c>
      <c r="D9">
        <v>2370</v>
      </c>
      <c r="E9">
        <v>4643</v>
      </c>
      <c r="F9">
        <v>2506.6168059832821</v>
      </c>
      <c r="G9">
        <v>1972.847679324894</v>
      </c>
      <c r="H9">
        <v>533.76912665838768</v>
      </c>
      <c r="I9">
        <v>2842.182948460033</v>
      </c>
      <c r="J9">
        <v>2565.8782422552608</v>
      </c>
      <c r="K9">
        <v>6.722229837176438</v>
      </c>
      <c r="L9">
        <v>2.0059224232258572E-11</v>
      </c>
      <c r="M9">
        <v>0.1024537711284699</v>
      </c>
      <c r="N9" t="s">
        <v>29</v>
      </c>
      <c r="O9" s="6">
        <f>Таблица1[[#This Row],[diff]]*Таблица1[[#This Row],[percent_count]]*$R$2</f>
        <v>54686659.938101709</v>
      </c>
    </row>
    <row r="10" spans="1:19" x14ac:dyDescent="0.25">
      <c r="A10" t="s">
        <v>14</v>
      </c>
      <c r="B10">
        <v>1287</v>
      </c>
      <c r="C10">
        <v>370</v>
      </c>
      <c r="D10">
        <v>357</v>
      </c>
      <c r="E10">
        <v>727</v>
      </c>
      <c r="F10">
        <v>2128.5567567567568</v>
      </c>
      <c r="G10">
        <v>1394.6554621848741</v>
      </c>
      <c r="H10">
        <v>733.901294571883</v>
      </c>
      <c r="I10">
        <v>2437.376458023035</v>
      </c>
      <c r="J10">
        <v>2338.4617787149891</v>
      </c>
      <c r="K10">
        <v>4.1402972158827431</v>
      </c>
      <c r="L10">
        <v>3.876566044301065E-5</v>
      </c>
      <c r="M10">
        <v>1.604219074098592E-2</v>
      </c>
      <c r="N10" t="s">
        <v>29</v>
      </c>
      <c r="O10" s="6">
        <f>Таблица1[[#This Row],[diff]]*Таблица1[[#This Row],[percent_count]]*$R$2</f>
        <v>11773384.552578641</v>
      </c>
    </row>
    <row r="11" spans="1:19" x14ac:dyDescent="0.25">
      <c r="A11" t="s">
        <v>14</v>
      </c>
      <c r="B11">
        <v>1654</v>
      </c>
      <c r="C11">
        <v>799</v>
      </c>
      <c r="D11">
        <v>775</v>
      </c>
      <c r="E11">
        <v>1574</v>
      </c>
      <c r="F11">
        <v>3132.3016270337921</v>
      </c>
      <c r="G11">
        <v>2507.8864516129029</v>
      </c>
      <c r="H11">
        <v>624.41517542088877</v>
      </c>
      <c r="I11">
        <v>3199.6602001424731</v>
      </c>
      <c r="J11">
        <v>2950.5128884516971</v>
      </c>
      <c r="K11">
        <v>4.021739297627466</v>
      </c>
      <c r="L11">
        <v>6.050970845492351E-5</v>
      </c>
      <c r="M11">
        <v>3.4732335937155218E-2</v>
      </c>
      <c r="N11" t="s">
        <v>29</v>
      </c>
      <c r="O11" s="6">
        <f>Таблица1[[#This Row],[diff]]*Таблица1[[#This Row],[percent_count]]*$R$2</f>
        <v>21687397.636976015</v>
      </c>
    </row>
    <row r="12" spans="1:19" x14ac:dyDescent="0.25">
      <c r="A12" t="s">
        <v>14</v>
      </c>
      <c r="B12">
        <v>1002</v>
      </c>
      <c r="C12">
        <v>138</v>
      </c>
      <c r="D12">
        <v>188</v>
      </c>
      <c r="E12">
        <v>326</v>
      </c>
      <c r="F12">
        <v>4121.753623188406</v>
      </c>
      <c r="G12">
        <v>1844.7872340425531</v>
      </c>
      <c r="H12">
        <v>2276.9663891458531</v>
      </c>
      <c r="I12">
        <v>4084.263175981715</v>
      </c>
      <c r="J12">
        <v>2436.5361201199139</v>
      </c>
      <c r="K12">
        <v>6.2746223040715314</v>
      </c>
      <c r="L12">
        <v>1.1223868363766531E-9</v>
      </c>
      <c r="M12">
        <v>7.1936096032481573E-3</v>
      </c>
      <c r="N12" t="s">
        <v>29</v>
      </c>
      <c r="O12" s="6">
        <f>Таблица1[[#This Row],[diff]]*Таблица1[[#This Row],[percent_count]]*$R$2</f>
        <v>16379607.28323289</v>
      </c>
    </row>
    <row r="13" spans="1:19" x14ac:dyDescent="0.25">
      <c r="A13" t="s">
        <v>30</v>
      </c>
      <c r="B13">
        <v>11</v>
      </c>
      <c r="C13">
        <v>509</v>
      </c>
      <c r="D13">
        <v>608</v>
      </c>
      <c r="E13">
        <v>1117</v>
      </c>
      <c r="F13">
        <v>2547.2200392927311</v>
      </c>
      <c r="G13">
        <v>2108.6101973684208</v>
      </c>
      <c r="H13">
        <v>438.60984192430942</v>
      </c>
      <c r="I13">
        <v>3023.702163626916</v>
      </c>
      <c r="J13">
        <v>2663.0383919741221</v>
      </c>
      <c r="K13">
        <v>2.576955493292318</v>
      </c>
      <c r="L13">
        <v>1.009511217035171E-2</v>
      </c>
      <c r="M13">
        <v>2.4648042720331879E-2</v>
      </c>
      <c r="N13" t="s">
        <v>29</v>
      </c>
      <c r="O13" s="6">
        <f>Таблица1[[#This Row],[diff]]*Таблица1[[#This Row],[percent_count]]*$R$2</f>
        <v>10810874.12130839</v>
      </c>
    </row>
    <row r="14" spans="1:19" x14ac:dyDescent="0.25">
      <c r="A14" t="s">
        <v>24</v>
      </c>
      <c r="B14">
        <v>991</v>
      </c>
      <c r="C14">
        <v>270</v>
      </c>
      <c r="D14">
        <v>294</v>
      </c>
      <c r="E14">
        <v>564</v>
      </c>
      <c r="F14">
        <v>3249.281481481481</v>
      </c>
      <c r="G14">
        <v>2452.9863945578231</v>
      </c>
      <c r="H14">
        <v>796.29508692365835</v>
      </c>
      <c r="I14">
        <v>4719.5926012698164</v>
      </c>
      <c r="J14">
        <v>3633.9358583139451</v>
      </c>
      <c r="K14">
        <v>2.2552583978062271</v>
      </c>
      <c r="L14">
        <v>2.4501004890271769E-2</v>
      </c>
      <c r="M14">
        <v>1.244538593936184E-2</v>
      </c>
      <c r="N14" t="s">
        <v>29</v>
      </c>
      <c r="O14" s="6">
        <f>Таблица1[[#This Row],[diff]]*Таблица1[[#This Row],[percent_count]]*$R$2</f>
        <v>9910199.6783826109</v>
      </c>
    </row>
    <row r="15" spans="1:19" x14ac:dyDescent="0.25">
      <c r="A15" t="s">
        <v>31</v>
      </c>
      <c r="B15">
        <v>33</v>
      </c>
      <c r="C15">
        <v>232</v>
      </c>
      <c r="D15">
        <v>258</v>
      </c>
      <c r="E15">
        <v>490</v>
      </c>
      <c r="F15">
        <v>4598.2198275862074</v>
      </c>
      <c r="G15">
        <v>2311.3875968992252</v>
      </c>
      <c r="H15">
        <v>2286.8322306869818</v>
      </c>
      <c r="I15">
        <v>2931.2349256860789</v>
      </c>
      <c r="J15">
        <v>2371.7712956261339</v>
      </c>
      <c r="K15">
        <v>9.5328379164110402</v>
      </c>
      <c r="L15">
        <v>7.2225189745714525E-20</v>
      </c>
      <c r="M15">
        <v>1.081248069199876E-2</v>
      </c>
      <c r="N15" t="s">
        <v>29</v>
      </c>
      <c r="O15" s="6">
        <f>Таблица1[[#This Row],[diff]]*Таблица1[[#This Row],[percent_count]]*$R$2</f>
        <v>24726329.340143442</v>
      </c>
    </row>
    <row r="16" spans="1:19" x14ac:dyDescent="0.25">
      <c r="A16" t="s">
        <v>31</v>
      </c>
      <c r="B16">
        <v>34</v>
      </c>
      <c r="C16">
        <v>225</v>
      </c>
      <c r="D16">
        <v>253</v>
      </c>
      <c r="E16">
        <v>478</v>
      </c>
      <c r="F16">
        <v>3104.5066666666671</v>
      </c>
      <c r="G16">
        <v>1752.608695652174</v>
      </c>
      <c r="H16">
        <v>1351.8979710144929</v>
      </c>
      <c r="I16">
        <v>2956.8269145922541</v>
      </c>
      <c r="J16">
        <v>2529.700798122044</v>
      </c>
      <c r="K16">
        <v>5.3862649969282721</v>
      </c>
      <c r="L16">
        <v>1.1327785130388309E-7</v>
      </c>
      <c r="M16">
        <v>1.0547685246480429E-2</v>
      </c>
      <c r="N16" t="s">
        <v>29</v>
      </c>
      <c r="O16" s="6">
        <f>Таблица1[[#This Row],[diff]]*Таблица1[[#This Row],[percent_count]]*$R$2</f>
        <v>14259394.283616394</v>
      </c>
    </row>
    <row r="17" spans="1:15" x14ac:dyDescent="0.25">
      <c r="A17" t="s">
        <v>31</v>
      </c>
      <c r="B17">
        <v>35</v>
      </c>
      <c r="C17">
        <v>214</v>
      </c>
      <c r="D17">
        <v>194</v>
      </c>
      <c r="E17">
        <v>408</v>
      </c>
      <c r="F17">
        <v>2762.2242990654199</v>
      </c>
      <c r="G17">
        <v>1508.8350515463919</v>
      </c>
      <c r="H17">
        <v>1253.3892475190289</v>
      </c>
      <c r="I17">
        <v>2977.0835472163549</v>
      </c>
      <c r="J17">
        <v>2184.8080940632258</v>
      </c>
      <c r="K17">
        <v>4.8066661954145689</v>
      </c>
      <c r="L17">
        <v>2.1646756758588111E-6</v>
      </c>
      <c r="M17">
        <v>9.0030451476234615E-3</v>
      </c>
      <c r="N17" t="s">
        <v>29</v>
      </c>
      <c r="O17" s="6">
        <f>Таблица1[[#This Row],[diff]]*Таблица1[[#This Row],[percent_count]]*$R$2</f>
        <v>11284319.982959615</v>
      </c>
    </row>
    <row r="18" spans="1:15" x14ac:dyDescent="0.25">
      <c r="A18" t="s">
        <v>31</v>
      </c>
      <c r="B18">
        <v>36</v>
      </c>
      <c r="C18">
        <v>131</v>
      </c>
      <c r="D18">
        <v>141</v>
      </c>
      <c r="E18">
        <v>272</v>
      </c>
      <c r="F18">
        <v>1987.3282442748091</v>
      </c>
      <c r="G18">
        <v>860.41843971631204</v>
      </c>
      <c r="H18">
        <v>1126.9098045584969</v>
      </c>
      <c r="I18">
        <v>2718.5026632115769</v>
      </c>
      <c r="J18">
        <v>1840.8266394516061</v>
      </c>
      <c r="K18">
        <v>4.0279507279668927</v>
      </c>
      <c r="L18">
        <v>7.3187580909933576E-5</v>
      </c>
      <c r="M18">
        <v>6.0020300984156404E-3</v>
      </c>
      <c r="N18" t="s">
        <v>29</v>
      </c>
      <c r="O18" s="6">
        <f>Таблица1[[#This Row],[diff]]*Таблица1[[#This Row],[percent_count]]*$R$2</f>
        <v>6763746.5651597856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  <col min="2" max="2" width="17.85546875" customWidth="1"/>
    <col min="3" max="3" width="12.5703125" customWidth="1"/>
    <col min="4" max="4" width="15.42578125" customWidth="1"/>
    <col min="5" max="5" width="11.28515625" customWidth="1"/>
    <col min="6" max="6" width="19.42578125" customWidth="1"/>
    <col min="7" max="7" width="22.28515625" customWidth="1"/>
    <col min="9" max="9" width="12.7109375" customWidth="1"/>
    <col min="10" max="10" width="15.5703125" customWidth="1"/>
    <col min="12" max="12" width="14.28515625" customWidth="1"/>
    <col min="13" max="13" width="16" customWidth="1"/>
    <col min="15" max="15" width="14.85546875" bestFit="1" customWidth="1"/>
    <col min="16" max="16" width="4.140625" customWidth="1"/>
    <col min="17" max="17" width="4.42578125" customWidth="1"/>
    <col min="18" max="18" width="10.140625" bestFit="1" customWidth="1"/>
    <col min="19" max="19" width="15.5703125" bestFit="1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36</v>
      </c>
      <c r="R1" s="3" t="s">
        <v>32</v>
      </c>
      <c r="S1" s="3" t="s">
        <v>35</v>
      </c>
    </row>
    <row r="2" spans="1:19" ht="15.75" thickBot="1" x14ac:dyDescent="0.3">
      <c r="A2" t="s">
        <v>14</v>
      </c>
      <c r="B2">
        <v>9931</v>
      </c>
      <c r="C2">
        <v>153</v>
      </c>
      <c r="D2">
        <v>137</v>
      </c>
      <c r="E2">
        <v>290</v>
      </c>
      <c r="F2">
        <v>1415.7843137254899</v>
      </c>
      <c r="G2">
        <v>1968.693430656934</v>
      </c>
      <c r="H2">
        <v>-552.90911693144403</v>
      </c>
      <c r="I2">
        <v>2038.164247362316</v>
      </c>
      <c r="J2">
        <v>2403.3978568404691</v>
      </c>
      <c r="K2">
        <v>-2.1191969117156</v>
      </c>
      <c r="L2">
        <v>3.4929468998951822E-2</v>
      </c>
      <c r="M2">
        <v>6.3992232666931466E-3</v>
      </c>
      <c r="N2" t="s">
        <v>15</v>
      </c>
      <c r="O2" s="8">
        <f>Таблица2[[#This Row],[diff]]*Таблица2[[#This Row],[percent_count]]*$R$2</f>
        <v>-3538188.885434458</v>
      </c>
      <c r="R2" s="4">
        <v>1000000</v>
      </c>
      <c r="S2" s="5">
        <f>SUM(O2:O4)</f>
        <v>-25613743.89135623</v>
      </c>
    </row>
    <row r="3" spans="1:19" x14ac:dyDescent="0.25">
      <c r="A3" t="s">
        <v>16</v>
      </c>
      <c r="B3">
        <v>66</v>
      </c>
      <c r="C3">
        <v>657</v>
      </c>
      <c r="D3">
        <v>703</v>
      </c>
      <c r="E3">
        <v>1360</v>
      </c>
      <c r="F3">
        <v>2288.8706240487058</v>
      </c>
      <c r="G3">
        <v>2601.7610241820771</v>
      </c>
      <c r="H3">
        <v>-312.89040013337029</v>
      </c>
      <c r="I3">
        <v>2682.5676104733511</v>
      </c>
      <c r="J3">
        <v>2830.1937733415261</v>
      </c>
      <c r="K3">
        <v>-2.0892718943323438</v>
      </c>
      <c r="L3">
        <v>3.6868999280986539E-2</v>
      </c>
      <c r="M3">
        <v>3.00101504920782E-2</v>
      </c>
      <c r="N3" t="s">
        <v>15</v>
      </c>
      <c r="O3" s="6">
        <f>Таблица2[[#This Row],[diff]]*Таблица2[[#This Row],[percent_count]]*$R$2</f>
        <v>-9389887.9955290072</v>
      </c>
    </row>
    <row r="4" spans="1:19" x14ac:dyDescent="0.25">
      <c r="A4" t="s">
        <v>17</v>
      </c>
      <c r="B4">
        <v>1101</v>
      </c>
      <c r="C4">
        <v>785</v>
      </c>
      <c r="D4">
        <v>869</v>
      </c>
      <c r="E4">
        <v>1654</v>
      </c>
      <c r="F4">
        <v>2176.0038216560511</v>
      </c>
      <c r="G4">
        <v>2523.5788262370538</v>
      </c>
      <c r="H4">
        <v>-347.57500458100321</v>
      </c>
      <c r="I4">
        <v>2722.6244937401698</v>
      </c>
      <c r="J4">
        <v>2960.3523376384092</v>
      </c>
      <c r="K4">
        <v>-2.476736308530425</v>
      </c>
      <c r="L4">
        <v>1.33584476189182E-2</v>
      </c>
      <c r="M4">
        <v>3.649763890727746E-2</v>
      </c>
      <c r="N4" t="s">
        <v>15</v>
      </c>
      <c r="O4" s="6">
        <f>Таблица2[[#This Row],[diff]]*Таблица2[[#This Row],[percent_count]]*$R$2</f>
        <v>-12685667.010392765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defaultRowHeight="15" x14ac:dyDescent="0.25"/>
  <cols>
    <col min="1" max="1" width="16.5703125" bestFit="1" customWidth="1"/>
    <col min="2" max="2" width="17.85546875" customWidth="1"/>
    <col min="3" max="3" width="12.5703125" customWidth="1"/>
    <col min="4" max="4" width="15.42578125" customWidth="1"/>
    <col min="5" max="5" width="11.28515625" customWidth="1"/>
    <col min="6" max="6" width="19.42578125" customWidth="1"/>
    <col min="7" max="7" width="22.28515625" customWidth="1"/>
    <col min="9" max="9" width="12.7109375" customWidth="1"/>
    <col min="10" max="10" width="15.5703125" customWidth="1"/>
    <col min="12" max="12" width="14.28515625" customWidth="1"/>
    <col min="13" max="13" width="16" customWidth="1"/>
    <col min="15" max="15" width="17.42578125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39</v>
      </c>
      <c r="R1" s="3" t="s">
        <v>37</v>
      </c>
      <c r="S1" s="3" t="s">
        <v>38</v>
      </c>
    </row>
    <row r="2" spans="1:19" ht="15.75" thickBot="1" x14ac:dyDescent="0.3">
      <c r="A2" t="s">
        <v>18</v>
      </c>
      <c r="B2">
        <v>112</v>
      </c>
      <c r="C2">
        <v>652</v>
      </c>
      <c r="D2">
        <v>683</v>
      </c>
      <c r="E2">
        <v>1335</v>
      </c>
      <c r="F2">
        <v>2488.1150306748468</v>
      </c>
      <c r="G2">
        <v>2218.6368960468521</v>
      </c>
      <c r="H2">
        <v>269.47813462799468</v>
      </c>
      <c r="I2">
        <v>2778.1791825699452</v>
      </c>
      <c r="J2">
        <v>2780.7906600356719</v>
      </c>
      <c r="K2">
        <v>1.770712015951776</v>
      </c>
      <c r="L2">
        <v>7.6837103037525542E-2</v>
      </c>
      <c r="M2">
        <v>2.9458493313915E-2</v>
      </c>
      <c r="N2" t="s">
        <v>19</v>
      </c>
      <c r="O2" s="11">
        <f>16*Таблица3[[#This Row],[sigma_test]]*Таблица3[[#This Row],[sigma_test]]/($R$2+$R$2)</f>
        <v>41164.157709146712</v>
      </c>
      <c r="R2" s="9">
        <v>1500</v>
      </c>
      <c r="S2" s="9">
        <v>150</v>
      </c>
    </row>
    <row r="3" spans="1:19" x14ac:dyDescent="0.25">
      <c r="A3" t="s">
        <v>18</v>
      </c>
      <c r="B3">
        <v>309</v>
      </c>
      <c r="C3">
        <v>240</v>
      </c>
      <c r="D3">
        <v>238</v>
      </c>
      <c r="E3">
        <v>478</v>
      </c>
      <c r="F3">
        <v>2706.2791666666672</v>
      </c>
      <c r="G3">
        <v>2392.8949579831929</v>
      </c>
      <c r="H3">
        <v>313.38420868347339</v>
      </c>
      <c r="I3">
        <v>2814.939848860397</v>
      </c>
      <c r="J3">
        <v>2761.9387158176141</v>
      </c>
      <c r="K3">
        <v>1.228454613597767</v>
      </c>
      <c r="L3">
        <v>0.21988338416718509</v>
      </c>
      <c r="M3">
        <v>1.0547685246480429E-2</v>
      </c>
      <c r="N3" t="s">
        <v>19</v>
      </c>
      <c r="O3" s="11">
        <f>16*Таблица3[[#This Row],[sigma_test]]*Таблица3[[#This Row],[sigma_test]]/($R$2+$R$2)</f>
        <v>42260.727214411709</v>
      </c>
    </row>
    <row r="4" spans="1:19" x14ac:dyDescent="0.25">
      <c r="A4" t="s">
        <v>18</v>
      </c>
      <c r="B4">
        <v>576</v>
      </c>
      <c r="C4">
        <v>630</v>
      </c>
      <c r="D4">
        <v>657</v>
      </c>
      <c r="E4">
        <v>1287</v>
      </c>
      <c r="F4">
        <v>1594.436507936508</v>
      </c>
      <c r="G4">
        <v>1342.1293759512939</v>
      </c>
      <c r="H4">
        <v>252.30713198521431</v>
      </c>
      <c r="I4">
        <v>2683.7272105777288</v>
      </c>
      <c r="J4">
        <v>2415.822663876058</v>
      </c>
      <c r="K4">
        <v>1.7740729896541769</v>
      </c>
      <c r="L4">
        <v>7.6287833758135845E-2</v>
      </c>
      <c r="M4">
        <v>2.8399311531841651E-2</v>
      </c>
      <c r="N4" t="s">
        <v>19</v>
      </c>
      <c r="O4" s="11">
        <f>16*Таблица3[[#This Row],[sigma_test]]*Таблица3[[#This Row],[sigma_test]]/($R$2+$R$2)</f>
        <v>38412.755950908358</v>
      </c>
    </row>
    <row r="5" spans="1:19" x14ac:dyDescent="0.25">
      <c r="A5" t="s">
        <v>18</v>
      </c>
      <c r="B5">
        <v>394</v>
      </c>
      <c r="C5">
        <v>104</v>
      </c>
      <c r="D5">
        <v>85</v>
      </c>
      <c r="E5">
        <v>189</v>
      </c>
      <c r="F5">
        <v>1229.6442307692309</v>
      </c>
      <c r="G5">
        <v>973.62352941176471</v>
      </c>
      <c r="H5">
        <v>256.02070135746601</v>
      </c>
      <c r="I5">
        <v>2208.2278398271678</v>
      </c>
      <c r="J5">
        <v>1940.854825024458</v>
      </c>
      <c r="K5">
        <v>0.83682539191104999</v>
      </c>
      <c r="L5">
        <v>0.40375884675107399</v>
      </c>
      <c r="M5">
        <v>4.1705282669138094E-3</v>
      </c>
      <c r="N5" t="s">
        <v>19</v>
      </c>
      <c r="O5" s="11">
        <f>16*Таблица3[[#This Row],[sigma_test]]*Таблица3[[#This Row],[sigma_test]]/($R$2+$R$2)</f>
        <v>26006.774360468055</v>
      </c>
    </row>
    <row r="6" spans="1:19" x14ac:dyDescent="0.25">
      <c r="A6" t="s">
        <v>14</v>
      </c>
      <c r="B6">
        <v>3786</v>
      </c>
      <c r="C6">
        <v>237</v>
      </c>
      <c r="D6">
        <v>278</v>
      </c>
      <c r="E6">
        <v>515</v>
      </c>
      <c r="F6">
        <v>2613.683544303798</v>
      </c>
      <c r="G6">
        <v>2688.2302158273378</v>
      </c>
      <c r="H6">
        <v>-74.546671523540681</v>
      </c>
      <c r="I6">
        <v>2712.2358586268451</v>
      </c>
      <c r="J6">
        <v>3292.9376410463801</v>
      </c>
      <c r="K6">
        <v>-0.27739869767570208</v>
      </c>
      <c r="L6">
        <v>0.78158572976611407</v>
      </c>
      <c r="M6">
        <v>1.136413787016197E-2</v>
      </c>
      <c r="N6" t="s">
        <v>19</v>
      </c>
      <c r="O6" s="11">
        <f>16*Таблица3[[#This Row],[sigma_test]]*Таблица3[[#This Row],[sigma_test]]/($R$2+$R$2)</f>
        <v>39233.191215046929</v>
      </c>
    </row>
    <row r="7" spans="1:19" x14ac:dyDescent="0.25">
      <c r="A7" t="s">
        <v>14</v>
      </c>
      <c r="B7">
        <v>3987</v>
      </c>
      <c r="C7">
        <v>801</v>
      </c>
      <c r="D7">
        <v>785</v>
      </c>
      <c r="E7">
        <v>1586</v>
      </c>
      <c r="F7">
        <v>1602.995006242197</v>
      </c>
      <c r="G7">
        <v>1639.857324840764</v>
      </c>
      <c r="H7">
        <v>-36.862318598567072</v>
      </c>
      <c r="I7">
        <v>2518.8292052012698</v>
      </c>
      <c r="J7">
        <v>2686.3174166097551</v>
      </c>
      <c r="K7">
        <v>-0.28196520087867383</v>
      </c>
      <c r="L7">
        <v>0.77800702736032634</v>
      </c>
      <c r="M7">
        <v>3.4997131382673553E-2</v>
      </c>
      <c r="N7" t="s">
        <v>19</v>
      </c>
      <c r="O7" s="11">
        <f>16*Таблица3[[#This Row],[sigma_test]]*Таблица3[[#This Row],[sigma_test]]/($R$2+$R$2)</f>
        <v>33837.336346532589</v>
      </c>
    </row>
    <row r="8" spans="1:19" x14ac:dyDescent="0.25">
      <c r="A8" t="s">
        <v>14</v>
      </c>
      <c r="B8">
        <v>2212</v>
      </c>
      <c r="C8">
        <v>422</v>
      </c>
      <c r="D8">
        <v>397</v>
      </c>
      <c r="E8">
        <v>819</v>
      </c>
      <c r="F8">
        <v>2813.168246445498</v>
      </c>
      <c r="G8">
        <v>2739.3627204030231</v>
      </c>
      <c r="H8">
        <v>73.805526042474867</v>
      </c>
      <c r="I8">
        <v>3196.8888606429418</v>
      </c>
      <c r="J8">
        <v>2446.9750361819461</v>
      </c>
      <c r="K8">
        <v>0.36933742527752028</v>
      </c>
      <c r="L8">
        <v>0.71197193509754264</v>
      </c>
      <c r="M8">
        <v>1.8072289156626509E-2</v>
      </c>
      <c r="N8" t="s">
        <v>19</v>
      </c>
      <c r="O8" s="11">
        <f>16*Таблица3[[#This Row],[sigma_test]]*Таблица3[[#This Row],[sigma_test]]/($R$2+$R$2)</f>
        <v>54507.191398948948</v>
      </c>
    </row>
    <row r="9" spans="1:19" x14ac:dyDescent="0.25">
      <c r="A9" t="s">
        <v>14</v>
      </c>
      <c r="B9">
        <v>8543</v>
      </c>
      <c r="C9">
        <v>148</v>
      </c>
      <c r="D9">
        <v>140</v>
      </c>
      <c r="E9">
        <v>288</v>
      </c>
      <c r="F9">
        <v>1859.7770270270271</v>
      </c>
      <c r="G9">
        <v>1804.25</v>
      </c>
      <c r="H9">
        <v>55.527027027027088</v>
      </c>
      <c r="I9">
        <v>2568.980429381179</v>
      </c>
      <c r="J9">
        <v>3015.7266304677269</v>
      </c>
      <c r="K9">
        <v>0.16850596566670989</v>
      </c>
      <c r="L9">
        <v>0.86630435550570684</v>
      </c>
      <c r="M9">
        <v>6.3550906924400904E-3</v>
      </c>
      <c r="N9" t="s">
        <v>19</v>
      </c>
      <c r="O9" s="11">
        <f>16*Таблица3[[#This Row],[sigma_test]]*Таблица3[[#This Row],[sigma_test]]/($R$2+$R$2)</f>
        <v>35198.18904823203</v>
      </c>
    </row>
    <row r="10" spans="1:19" x14ac:dyDescent="0.25">
      <c r="A10" t="s">
        <v>14</v>
      </c>
      <c r="B10">
        <v>6543</v>
      </c>
      <c r="C10">
        <v>662</v>
      </c>
      <c r="D10">
        <v>689</v>
      </c>
      <c r="E10">
        <v>1351</v>
      </c>
      <c r="F10">
        <v>1702.439577039275</v>
      </c>
      <c r="G10">
        <v>1528.3251088534109</v>
      </c>
      <c r="H10">
        <v>174.1144681858643</v>
      </c>
      <c r="I10">
        <v>2453.9017173783341</v>
      </c>
      <c r="J10">
        <v>2338.522063325961</v>
      </c>
      <c r="K10">
        <v>1.335377321119084</v>
      </c>
      <c r="L10">
        <v>0.18197815948321541</v>
      </c>
      <c r="M10">
        <v>2.981155390793945E-2</v>
      </c>
      <c r="N10" t="s">
        <v>19</v>
      </c>
      <c r="O10" s="11">
        <f>16*Таблица3[[#This Row],[sigma_test]]*Таблица3[[#This Row],[sigma_test]]/($R$2+$R$2)</f>
        <v>32115.379405612464</v>
      </c>
    </row>
    <row r="11" spans="1:19" x14ac:dyDescent="0.25">
      <c r="A11" t="s">
        <v>14</v>
      </c>
      <c r="B11">
        <v>9121</v>
      </c>
      <c r="C11">
        <v>131</v>
      </c>
      <c r="D11">
        <v>108</v>
      </c>
      <c r="E11">
        <v>239</v>
      </c>
      <c r="F11">
        <v>1976.854961832061</v>
      </c>
      <c r="G11">
        <v>1856.9444444444439</v>
      </c>
      <c r="H11">
        <v>119.91051738761669</v>
      </c>
      <c r="I11">
        <v>2605.797427400727</v>
      </c>
      <c r="J11">
        <v>2442.3261657052421</v>
      </c>
      <c r="K11">
        <v>0.36418256697602858</v>
      </c>
      <c r="L11">
        <v>0.71604638423203104</v>
      </c>
      <c r="M11">
        <v>5.2738426232402137E-3</v>
      </c>
      <c r="N11" t="s">
        <v>19</v>
      </c>
      <c r="O11" s="11">
        <f>16*Таблица3[[#This Row],[sigma_test]]*Таблица3[[#This Row],[sigma_test]]/($R$2+$R$2)</f>
        <v>36214.294574123982</v>
      </c>
    </row>
    <row r="12" spans="1:19" x14ac:dyDescent="0.25">
      <c r="A12" t="s">
        <v>20</v>
      </c>
      <c r="B12">
        <v>80</v>
      </c>
      <c r="C12">
        <v>844</v>
      </c>
      <c r="D12">
        <v>880</v>
      </c>
      <c r="E12">
        <v>1724</v>
      </c>
      <c r="F12">
        <v>2517.3305687203788</v>
      </c>
      <c r="G12">
        <v>2511.9727272727268</v>
      </c>
      <c r="H12">
        <v>5.3578414476519356</v>
      </c>
      <c r="I12">
        <v>2797.1230332385999</v>
      </c>
      <c r="J12">
        <v>2824.7199322235679</v>
      </c>
      <c r="K12">
        <v>3.9558086467205961E-2</v>
      </c>
      <c r="L12">
        <v>0.96845002895143795</v>
      </c>
      <c r="M12">
        <v>3.8042279006134418E-2</v>
      </c>
      <c r="N12" t="s">
        <v>19</v>
      </c>
      <c r="O12" s="11">
        <f>16*Таблица3[[#This Row],[sigma_test]]*Таблица3[[#This Row],[sigma_test]]/($S$2+$S$2)</f>
        <v>417274.52069727494</v>
      </c>
    </row>
    <row r="13" spans="1:19" x14ac:dyDescent="0.25">
      <c r="A13" t="s">
        <v>20</v>
      </c>
      <c r="B13">
        <v>82</v>
      </c>
      <c r="C13">
        <v>169</v>
      </c>
      <c r="D13">
        <v>229</v>
      </c>
      <c r="E13">
        <v>398</v>
      </c>
      <c r="F13">
        <v>2586.0118343195272</v>
      </c>
      <c r="G13">
        <v>2655.6724890829701</v>
      </c>
      <c r="H13">
        <v>-69.660654763442835</v>
      </c>
      <c r="I13">
        <v>2676.4355627004538</v>
      </c>
      <c r="J13">
        <v>2929.3636863964948</v>
      </c>
      <c r="K13">
        <v>-0.2431728557168128</v>
      </c>
      <c r="L13">
        <v>0.80799740556960586</v>
      </c>
      <c r="M13">
        <v>8.7823822763581794E-3</v>
      </c>
      <c r="N13" t="s">
        <v>19</v>
      </c>
      <c r="O13" s="11">
        <f>16*Таблица3[[#This Row],[sigma_test]]*Таблица3[[#This Row],[sigma_test]]/($S$2+$S$2)</f>
        <v>382043.05713534373</v>
      </c>
    </row>
    <row r="14" spans="1:19" x14ac:dyDescent="0.25">
      <c r="A14" t="s">
        <v>21</v>
      </c>
      <c r="B14">
        <v>88</v>
      </c>
      <c r="C14">
        <v>190</v>
      </c>
      <c r="D14">
        <v>167</v>
      </c>
      <c r="E14">
        <v>357</v>
      </c>
      <c r="F14">
        <v>2902.410526315789</v>
      </c>
      <c r="G14">
        <v>2439.4610778443121</v>
      </c>
      <c r="H14">
        <v>462.94944847147781</v>
      </c>
      <c r="I14">
        <v>3074.6488868920251</v>
      </c>
      <c r="J14">
        <v>2689.343053091382</v>
      </c>
      <c r="K14">
        <v>1.5045563456740749</v>
      </c>
      <c r="L14">
        <v>0.1333273246710206</v>
      </c>
      <c r="M14">
        <v>7.8776645041705277E-3</v>
      </c>
      <c r="N14" t="s">
        <v>19</v>
      </c>
      <c r="O14" s="11">
        <f>16*Таблица3[[#This Row],[sigma_test]]*Таблица3[[#This Row],[sigma_test]]/($S$2+$S$2)</f>
        <v>504184.84147553972</v>
      </c>
    </row>
    <row r="15" spans="1:19" x14ac:dyDescent="0.25">
      <c r="A15" t="s">
        <v>22</v>
      </c>
      <c r="B15">
        <v>55</v>
      </c>
      <c r="C15">
        <v>422</v>
      </c>
      <c r="D15">
        <v>425</v>
      </c>
      <c r="E15">
        <v>847</v>
      </c>
      <c r="F15">
        <v>2109.1066350710898</v>
      </c>
      <c r="G15">
        <v>2111.2729411764708</v>
      </c>
      <c r="H15">
        <v>-2.1663061053809538</v>
      </c>
      <c r="I15">
        <v>2790.9933852461859</v>
      </c>
      <c r="J15">
        <v>2804.223188242775</v>
      </c>
      <c r="K15">
        <v>-1.126774587434534E-2</v>
      </c>
      <c r="L15">
        <v>0.99101248941204068</v>
      </c>
      <c r="M15">
        <v>1.8690145196169291E-2</v>
      </c>
      <c r="N15" t="s">
        <v>19</v>
      </c>
      <c r="O15" s="11">
        <f>16*Таблица3[[#This Row],[sigma_test]]*Таблица3[[#This Row],[sigma_test]]/($S$2+$S$2)</f>
        <v>415447.68407935812</v>
      </c>
    </row>
    <row r="16" spans="1:19" x14ac:dyDescent="0.25">
      <c r="A16" t="s">
        <v>22</v>
      </c>
      <c r="B16">
        <v>54</v>
      </c>
      <c r="C16">
        <v>633</v>
      </c>
      <c r="D16">
        <v>640</v>
      </c>
      <c r="E16">
        <v>1273</v>
      </c>
      <c r="F16">
        <v>1702.7140600315961</v>
      </c>
      <c r="G16">
        <v>1688.5125</v>
      </c>
      <c r="H16">
        <v>14.201560031595591</v>
      </c>
      <c r="I16">
        <v>2565.132439533983</v>
      </c>
      <c r="J16">
        <v>2628.0124903233682</v>
      </c>
      <c r="K16">
        <v>9.7555656950156625E-2</v>
      </c>
      <c r="L16">
        <v>0.92230051833342097</v>
      </c>
      <c r="M16">
        <v>2.8090383512070261E-2</v>
      </c>
      <c r="N16" t="s">
        <v>19</v>
      </c>
      <c r="O16" s="11">
        <f>16*Таблица3[[#This Row],[sigma_test]]*Таблица3[[#This Row],[sigma_test]]/($S$2+$S$2)</f>
        <v>350928.23639197665</v>
      </c>
    </row>
    <row r="17" spans="1:15" x14ac:dyDescent="0.25">
      <c r="A17" t="s">
        <v>23</v>
      </c>
      <c r="B17">
        <v>212</v>
      </c>
      <c r="C17">
        <v>593</v>
      </c>
      <c r="D17">
        <v>575</v>
      </c>
      <c r="E17">
        <v>1168</v>
      </c>
      <c r="F17">
        <v>2144.317032040472</v>
      </c>
      <c r="G17">
        <v>2222.052173913044</v>
      </c>
      <c r="H17">
        <v>-77.735141872571603</v>
      </c>
      <c r="I17">
        <v>2708.58872398012</v>
      </c>
      <c r="J17">
        <v>2785.116250157233</v>
      </c>
      <c r="K17">
        <v>-0.48358538550993968</v>
      </c>
      <c r="L17">
        <v>0.62877094764054164</v>
      </c>
      <c r="M17">
        <v>2.5773423363784811E-2</v>
      </c>
      <c r="N17" t="s">
        <v>19</v>
      </c>
      <c r="O17" s="11">
        <f>16*Таблица3[[#This Row],[sigma_test]]*Таблица3[[#This Row],[sigma_test]]/($S$2+$S$2)</f>
        <v>391277.48670252023</v>
      </c>
    </row>
    <row r="18" spans="1:15" x14ac:dyDescent="0.25">
      <c r="A18" t="s">
        <v>23</v>
      </c>
      <c r="B18">
        <v>277</v>
      </c>
      <c r="C18">
        <v>708</v>
      </c>
      <c r="D18">
        <v>709</v>
      </c>
      <c r="E18">
        <v>1417</v>
      </c>
      <c r="F18">
        <v>2285.75</v>
      </c>
      <c r="G18">
        <v>2431.3653032440061</v>
      </c>
      <c r="H18">
        <v>-145.61530324400559</v>
      </c>
      <c r="I18">
        <v>2712.677878262808</v>
      </c>
      <c r="J18">
        <v>2868.5875686413829</v>
      </c>
      <c r="K18">
        <v>-0.98170546685316118</v>
      </c>
      <c r="L18">
        <v>0.32641278977933119</v>
      </c>
      <c r="M18">
        <v>3.1267928858290307E-2</v>
      </c>
      <c r="N18" t="s">
        <v>19</v>
      </c>
      <c r="O18" s="11">
        <f>16*Таблица3[[#This Row],[sigma_test]]*Таблица3[[#This Row],[sigma_test]]/($S$2+$S$2)</f>
        <v>392459.8011315419</v>
      </c>
    </row>
    <row r="19" spans="1:15" x14ac:dyDescent="0.25">
      <c r="A19" t="s">
        <v>23</v>
      </c>
      <c r="B19">
        <v>202</v>
      </c>
      <c r="C19">
        <v>551</v>
      </c>
      <c r="D19">
        <v>565</v>
      </c>
      <c r="E19">
        <v>1116</v>
      </c>
      <c r="F19">
        <v>2927.341197822142</v>
      </c>
      <c r="G19">
        <v>2730.378761061947</v>
      </c>
      <c r="H19">
        <v>196.96243676019461</v>
      </c>
      <c r="I19">
        <v>2956.6862414948841</v>
      </c>
      <c r="J19">
        <v>2737.885785163031</v>
      </c>
      <c r="K19">
        <v>1.155072918440385</v>
      </c>
      <c r="L19">
        <v>0.24830826390447139</v>
      </c>
      <c r="M19">
        <v>2.4625976433205351E-2</v>
      </c>
      <c r="N19" t="s">
        <v>19</v>
      </c>
      <c r="O19" s="11">
        <f>16*Таблица3[[#This Row],[sigma_test]]*Таблица3[[#This Row],[sigma_test]]/($S$2+$S$2)</f>
        <v>466239.65496774105</v>
      </c>
    </row>
    <row r="20" spans="1:15" x14ac:dyDescent="0.25">
      <c r="A20" t="s">
        <v>23</v>
      </c>
      <c r="B20">
        <v>444</v>
      </c>
      <c r="C20">
        <v>650</v>
      </c>
      <c r="D20">
        <v>562</v>
      </c>
      <c r="E20">
        <v>1212</v>
      </c>
      <c r="F20">
        <v>2404.106153846154</v>
      </c>
      <c r="G20">
        <v>2545.7348754448399</v>
      </c>
      <c r="H20">
        <v>-141.62872159868579</v>
      </c>
      <c r="I20">
        <v>2810.8284873546108</v>
      </c>
      <c r="J20">
        <v>2797.1387639335098</v>
      </c>
      <c r="K20">
        <v>-0.87674037193140586</v>
      </c>
      <c r="L20">
        <v>0.3808017001028422</v>
      </c>
      <c r="M20">
        <v>2.6744339997352051E-2</v>
      </c>
      <c r="N20" t="s">
        <v>19</v>
      </c>
      <c r="O20" s="11">
        <f>16*Таблица3[[#This Row],[sigma_test]]*Таблица3[[#This Row],[sigma_test]]/($S$2+$S$2)</f>
        <v>421373.69521729118</v>
      </c>
    </row>
    <row r="21" spans="1:15" x14ac:dyDescent="0.25">
      <c r="A21" t="s">
        <v>23</v>
      </c>
      <c r="B21">
        <v>278</v>
      </c>
      <c r="C21">
        <v>535</v>
      </c>
      <c r="D21">
        <v>489</v>
      </c>
      <c r="E21">
        <v>1024</v>
      </c>
      <c r="F21">
        <v>2499.3457943925232</v>
      </c>
      <c r="G21">
        <v>2185.21472392638</v>
      </c>
      <c r="H21">
        <v>314.13107046614277</v>
      </c>
      <c r="I21">
        <v>2915.995328953642</v>
      </c>
      <c r="J21">
        <v>2574.9155972376102</v>
      </c>
      <c r="K21">
        <v>1.8202681201948649</v>
      </c>
      <c r="L21">
        <v>6.9010560745835017E-2</v>
      </c>
      <c r="M21">
        <v>2.2595878017564769E-2</v>
      </c>
      <c r="N21" t="s">
        <v>19</v>
      </c>
      <c r="O21" s="11">
        <f>16*Таблица3[[#This Row],[sigma_test]]*Таблица3[[#This Row],[sigma_test]]/($S$2+$S$2)</f>
        <v>453494.86711890448</v>
      </c>
    </row>
    <row r="22" spans="1:15" x14ac:dyDescent="0.25">
      <c r="A22" t="s">
        <v>24</v>
      </c>
      <c r="B22">
        <v>477</v>
      </c>
      <c r="C22">
        <v>382</v>
      </c>
      <c r="D22">
        <v>386</v>
      </c>
      <c r="E22">
        <v>768</v>
      </c>
      <c r="F22">
        <v>2259.623036649215</v>
      </c>
      <c r="G22">
        <v>2496.987046632124</v>
      </c>
      <c r="H22">
        <v>-237.36400998290989</v>
      </c>
      <c r="I22">
        <v>3482.8460937348041</v>
      </c>
      <c r="J22">
        <v>3881.9947185225419</v>
      </c>
      <c r="K22">
        <v>-0.89159336291986235</v>
      </c>
      <c r="L22">
        <v>0.37289090359186572</v>
      </c>
      <c r="M22">
        <v>1.694690851317357E-2</v>
      </c>
      <c r="N22" t="s">
        <v>19</v>
      </c>
      <c r="O22" s="11">
        <f>16*Таблица3[[#This Row],[sigma_test]]*Таблица3[[#This Row],[sigma_test]]/($R$2+$R$2)</f>
        <v>64694.490200766842</v>
      </c>
    </row>
    <row r="23" spans="1:15" x14ac:dyDescent="0.25">
      <c r="A23" t="s">
        <v>24</v>
      </c>
      <c r="B23">
        <v>439</v>
      </c>
      <c r="C23">
        <v>355</v>
      </c>
      <c r="D23">
        <v>351</v>
      </c>
      <c r="E23">
        <v>706</v>
      </c>
      <c r="F23">
        <v>2481.9605633802821</v>
      </c>
      <c r="G23">
        <v>2400.635327635327</v>
      </c>
      <c r="H23">
        <v>81.325235744954171</v>
      </c>
      <c r="I23">
        <v>4040.441006810277</v>
      </c>
      <c r="J23">
        <v>3722.1170724360331</v>
      </c>
      <c r="K23">
        <v>0.27806735037805058</v>
      </c>
      <c r="L23">
        <v>0.78104230354142801</v>
      </c>
      <c r="M23">
        <v>1.5578798711328831E-2</v>
      </c>
      <c r="N23" t="s">
        <v>19</v>
      </c>
      <c r="O23" s="11">
        <f>16*Таблица3[[#This Row],[sigma_test]]*Таблица3[[#This Row],[sigma_test]]/($R$2+$R$2)</f>
        <v>87067.538824074902</v>
      </c>
    </row>
    <row r="24" spans="1:15" x14ac:dyDescent="0.25">
      <c r="A24" t="s">
        <v>24</v>
      </c>
      <c r="B24">
        <v>544</v>
      </c>
      <c r="C24">
        <v>377</v>
      </c>
      <c r="D24">
        <v>416</v>
      </c>
      <c r="E24">
        <v>793</v>
      </c>
      <c r="F24">
        <v>2621.4270557029181</v>
      </c>
      <c r="G24">
        <v>2635.5480769230771</v>
      </c>
      <c r="H24">
        <v>-14.12102122015949</v>
      </c>
      <c r="I24">
        <v>3714.8947510376902</v>
      </c>
      <c r="J24">
        <v>4639.8207461839993</v>
      </c>
      <c r="K24">
        <v>-4.6997059757738192E-2</v>
      </c>
      <c r="L24">
        <v>0.96252743362660054</v>
      </c>
      <c r="M24">
        <v>1.749856569133678E-2</v>
      </c>
      <c r="N24" t="s">
        <v>19</v>
      </c>
      <c r="O24" s="11">
        <f>16*Таблица3[[#This Row],[sigma_test]]*Таблица3[[#This Row],[sigma_test]]/($R$2+$R$2)</f>
        <v>73602.362726866035</v>
      </c>
    </row>
    <row r="25" spans="1:15" x14ac:dyDescent="0.25">
      <c r="A25" t="s">
        <v>24</v>
      </c>
      <c r="B25">
        <v>699</v>
      </c>
      <c r="C25">
        <v>482</v>
      </c>
      <c r="D25">
        <v>494</v>
      </c>
      <c r="E25">
        <v>976</v>
      </c>
      <c r="F25">
        <v>2422.286307053942</v>
      </c>
      <c r="G25">
        <v>2574.3522267206481</v>
      </c>
      <c r="H25">
        <v>-152.0659196667057</v>
      </c>
      <c r="I25">
        <v>3906.817897493851</v>
      </c>
      <c r="J25">
        <v>4082.8513558716531</v>
      </c>
      <c r="K25">
        <v>-0.59425382588472897</v>
      </c>
      <c r="L25">
        <v>0.55248035588145283</v>
      </c>
      <c r="M25">
        <v>2.1536696235491419E-2</v>
      </c>
      <c r="N25" t="s">
        <v>19</v>
      </c>
      <c r="O25" s="11">
        <f>16*Таблица3[[#This Row],[sigma_test]]*Таблица3[[#This Row],[sigma_test]]/($R$2+$R$2)</f>
        <v>81403.872448950802</v>
      </c>
    </row>
    <row r="26" spans="1:15" x14ac:dyDescent="0.25">
      <c r="A26" t="s">
        <v>24</v>
      </c>
      <c r="B26">
        <v>516</v>
      </c>
      <c r="C26">
        <v>634</v>
      </c>
      <c r="D26">
        <v>636</v>
      </c>
      <c r="E26">
        <v>1270</v>
      </c>
      <c r="F26">
        <v>3237.2003154574131</v>
      </c>
      <c r="G26">
        <v>2880.48427672956</v>
      </c>
      <c r="H26">
        <v>356.71603872785317</v>
      </c>
      <c r="I26">
        <v>4537.1038422947422</v>
      </c>
      <c r="J26">
        <v>3819.292813470583</v>
      </c>
      <c r="K26">
        <v>1.5158873899080001</v>
      </c>
      <c r="L26">
        <v>0.12979706851619149</v>
      </c>
      <c r="M26">
        <v>2.8024184650690679E-2</v>
      </c>
      <c r="N26" t="s">
        <v>19</v>
      </c>
      <c r="O26" s="11">
        <f>16*Таблица3[[#This Row],[sigma_test]]*Таблица3[[#This Row],[sigma_test]]/($R$2+$R$2)</f>
        <v>109788.3268040838</v>
      </c>
    </row>
    <row r="27" spans="1:15" x14ac:dyDescent="0.25">
      <c r="A27" t="s">
        <v>25</v>
      </c>
      <c r="B27">
        <v>72</v>
      </c>
      <c r="C27">
        <v>609</v>
      </c>
      <c r="D27">
        <v>639</v>
      </c>
      <c r="E27">
        <v>1248</v>
      </c>
      <c r="F27">
        <v>2371.4334975369461</v>
      </c>
      <c r="G27">
        <v>2523.3755868544599</v>
      </c>
      <c r="H27">
        <v>-151.9420893175143</v>
      </c>
      <c r="I27">
        <v>2906.824457531357</v>
      </c>
      <c r="J27">
        <v>2795.9171755336042</v>
      </c>
      <c r="K27">
        <v>-0.94123363535756777</v>
      </c>
      <c r="L27">
        <v>0.3467675852041211</v>
      </c>
      <c r="M27">
        <v>2.7538726333907061E-2</v>
      </c>
      <c r="N27" t="s">
        <v>19</v>
      </c>
      <c r="O27" s="11">
        <f>16*Таблица3[[#This Row],[sigma_test]]*Таблица3[[#This Row],[sigma_test]]/($S$2+$S$2)</f>
        <v>450646.84943479823</v>
      </c>
    </row>
    <row r="28" spans="1:15" x14ac:dyDescent="0.25">
      <c r="A28" t="s">
        <v>25</v>
      </c>
      <c r="B28">
        <v>73</v>
      </c>
      <c r="C28">
        <v>187</v>
      </c>
      <c r="D28">
        <v>167</v>
      </c>
      <c r="E28">
        <v>354</v>
      </c>
      <c r="F28">
        <v>2092.181818181818</v>
      </c>
      <c r="G28">
        <v>2521.958083832335</v>
      </c>
      <c r="H28">
        <v>-429.77626565051742</v>
      </c>
      <c r="I28">
        <v>2530.2746480809969</v>
      </c>
      <c r="J28">
        <v>2875.4596329355891</v>
      </c>
      <c r="K28">
        <v>-1.4958446791905919</v>
      </c>
      <c r="L28">
        <v>0.13559014690618421</v>
      </c>
      <c r="M28">
        <v>7.8114656427909438E-3</v>
      </c>
      <c r="N28" t="s">
        <v>19</v>
      </c>
      <c r="O28" s="11">
        <f>16*Таблица3[[#This Row],[sigma_test]]*Таблица3[[#This Row],[sigma_test]]/($S$2+$S$2)</f>
        <v>341455.45571847534</v>
      </c>
    </row>
    <row r="29" spans="1:15" x14ac:dyDescent="0.25">
      <c r="A29" t="s">
        <v>17</v>
      </c>
      <c r="B29">
        <v>1989</v>
      </c>
      <c r="C29">
        <v>239</v>
      </c>
      <c r="D29">
        <v>270</v>
      </c>
      <c r="E29">
        <v>509</v>
      </c>
      <c r="F29">
        <v>4407.3849372384939</v>
      </c>
      <c r="G29">
        <v>4163.9592592592589</v>
      </c>
      <c r="H29">
        <v>243.42567797923491</v>
      </c>
      <c r="I29">
        <v>2737.9007251199778</v>
      </c>
      <c r="J29">
        <v>2492.0962933115152</v>
      </c>
      <c r="K29">
        <v>1.0499935308392909</v>
      </c>
      <c r="L29">
        <v>0.29422131648059052</v>
      </c>
      <c r="M29">
        <v>1.1231740147402801E-2</v>
      </c>
      <c r="N29" t="s">
        <v>19</v>
      </c>
      <c r="O29" s="11">
        <f>16*Таблица3[[#This Row],[sigma_test]]*Таблица3[[#This Row],[sigma_test]]/($S$2+$S$2)</f>
        <v>399792.02029933332</v>
      </c>
    </row>
    <row r="30" spans="1:15" x14ac:dyDescent="0.25">
      <c r="A30" t="s">
        <v>26</v>
      </c>
      <c r="B30">
        <v>2</v>
      </c>
      <c r="C30">
        <v>78</v>
      </c>
      <c r="D30">
        <v>71</v>
      </c>
      <c r="E30">
        <v>149</v>
      </c>
      <c r="F30">
        <v>579.33333333333337</v>
      </c>
      <c r="G30">
        <v>483.45070422535213</v>
      </c>
      <c r="H30">
        <v>95.882629107981245</v>
      </c>
      <c r="I30">
        <v>1860.7624304329711</v>
      </c>
      <c r="J30">
        <v>1654.923181546782</v>
      </c>
      <c r="K30">
        <v>0.33105243476452068</v>
      </c>
      <c r="L30">
        <v>0.7410763125801646</v>
      </c>
      <c r="M30">
        <v>3.2878767818526849E-3</v>
      </c>
      <c r="N30" t="s">
        <v>19</v>
      </c>
      <c r="O30" s="11">
        <f>16*Таблица3[[#This Row],[sigma_test]]*Таблица3[[#This Row],[sigma_test]]/($S$2+$S$2)</f>
        <v>184663.29720057693</v>
      </c>
    </row>
    <row r="31" spans="1:15" x14ac:dyDescent="0.25">
      <c r="A31" t="s">
        <v>27</v>
      </c>
      <c r="B31">
        <v>19</v>
      </c>
      <c r="C31">
        <v>130</v>
      </c>
      <c r="D31">
        <v>146</v>
      </c>
      <c r="E31">
        <v>276</v>
      </c>
      <c r="F31">
        <v>2043.823076923077</v>
      </c>
      <c r="G31">
        <v>1743.3767123287671</v>
      </c>
      <c r="H31">
        <v>300.4463645943099</v>
      </c>
      <c r="I31">
        <v>2442.26678753138</v>
      </c>
      <c r="J31">
        <v>2891.3333593759371</v>
      </c>
      <c r="K31">
        <v>0.92645906346779439</v>
      </c>
      <c r="L31">
        <v>0.35502276486047568</v>
      </c>
      <c r="M31">
        <v>6.0902952469217529E-3</v>
      </c>
      <c r="N31" t="s">
        <v>19</v>
      </c>
      <c r="O31" s="11">
        <f>16*Таблица3[[#This Row],[sigma_test]]*Таблица3[[#This Row],[sigma_test]]/($S$2+$S$2)</f>
        <v>318115.57661220519</v>
      </c>
    </row>
    <row r="32" spans="1:15" x14ac:dyDescent="0.25">
      <c r="A32" t="s">
        <v>28</v>
      </c>
      <c r="B32">
        <v>69</v>
      </c>
      <c r="C32">
        <v>75</v>
      </c>
      <c r="D32">
        <v>78</v>
      </c>
      <c r="E32">
        <v>153</v>
      </c>
      <c r="F32">
        <v>1171.4533333333329</v>
      </c>
      <c r="G32">
        <v>600.15384615384619</v>
      </c>
      <c r="H32">
        <v>571.29948717948719</v>
      </c>
      <c r="I32">
        <v>2578.10410276325</v>
      </c>
      <c r="J32">
        <v>1690.1397550523429</v>
      </c>
      <c r="K32">
        <v>1.627060492928311</v>
      </c>
      <c r="L32">
        <v>0.105809212549273</v>
      </c>
      <c r="M32">
        <v>3.3761419303587979E-3</v>
      </c>
      <c r="N32" t="s">
        <v>19</v>
      </c>
      <c r="O32" s="11">
        <f>16*Таблица3[[#This Row],[sigma_test]]*Таблица3[[#This Row],[sigma_test]]/($S$2+$S$2)</f>
        <v>354486.44078318414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positive results</vt:lpstr>
      <vt:lpstr>negative results</vt:lpstr>
      <vt:lpstr>neutral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2023-08-20T18:46:14Z</dcterms:created>
  <dcterms:modified xsi:type="dcterms:W3CDTF">2023-08-20T19:17:39Z</dcterms:modified>
</cp:coreProperties>
</file>