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803316448e164a2f/デスクトップ/"/>
    </mc:Choice>
  </mc:AlternateContent>
  <xr:revisionPtr revIDLastSave="50" documentId="8_{18116CDD-8599-4C0D-99D5-85E0508AF42C}" xr6:coauthVersionLast="47" xr6:coauthVersionMax="47" xr10:uidLastSave="{8A233C3F-47F6-4934-8397-CCDB474C8B49}"/>
  <bookViews>
    <workbookView xWindow="33720" yWindow="-120" windowWidth="29040" windowHeight="15720" xr2:uid="{0AF97C8F-0EBA-42C3-A5E9-2F2D1F04A14D}"/>
  </bookViews>
  <sheets>
    <sheet name="集計" sheetId="2" r:id="rId1"/>
    <sheet name="スキルチェックシート" sheetId="1" r:id="rId2"/>
    <sheet name="可視化用" sheetId="6" state="hidden" r:id="rId3"/>
    <sheet name="Sheet1" sheetId="3" state="hidden" r:id="rId4"/>
  </sheets>
  <definedNames>
    <definedName name="_xlnm._FilterDatabase" localSheetId="1" hidden="1">スキルチェックシート!$B$2:$J$574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3" i="6" l="1"/>
  <c r="D62" i="6"/>
  <c r="D61" i="6"/>
  <c r="D60" i="6"/>
  <c r="D59" i="6"/>
  <c r="D58" i="6"/>
  <c r="D57" i="6"/>
  <c r="D56" i="6"/>
  <c r="D55" i="6"/>
  <c r="D54" i="6"/>
  <c r="D53" i="6"/>
  <c r="D52"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6" i="6"/>
  <c r="D56" i="2"/>
  <c r="D57" i="2"/>
  <c r="D58" i="2"/>
  <c r="D59" i="2"/>
  <c r="D60" i="2"/>
  <c r="D61" i="2"/>
  <c r="D62" i="2"/>
  <c r="D63" i="2"/>
  <c r="D64" i="2"/>
  <c r="D65" i="2"/>
  <c r="E56" i="2"/>
  <c r="E57" i="2"/>
  <c r="E58" i="2"/>
  <c r="E59" i="2"/>
  <c r="E60" i="2"/>
  <c r="E61" i="2"/>
  <c r="E62" i="2"/>
  <c r="E63" i="2"/>
  <c r="E64" i="2"/>
  <c r="E65" i="2"/>
  <c r="F56" i="2"/>
  <c r="F57" i="2"/>
  <c r="F58" i="2"/>
  <c r="F59" i="2"/>
  <c r="F60" i="2"/>
  <c r="F61" i="2"/>
  <c r="F62" i="2"/>
  <c r="F63" i="2"/>
  <c r="F64" i="2"/>
  <c r="F65" i="2"/>
  <c r="G56" i="2"/>
  <c r="G57" i="2"/>
  <c r="G58" i="2"/>
  <c r="G59" i="2"/>
  <c r="G60" i="2"/>
  <c r="G61" i="2"/>
  <c r="G62" i="2"/>
  <c r="G63" i="2"/>
  <c r="G64" i="2"/>
  <c r="G65" i="2"/>
  <c r="H65" i="2"/>
  <c r="I65" i="2"/>
  <c r="H63" i="2"/>
  <c r="I63" i="2"/>
  <c r="H61" i="2"/>
  <c r="I61" i="2"/>
  <c r="H59" i="2"/>
  <c r="I59" i="2"/>
  <c r="H57" i="2"/>
  <c r="I57" i="2"/>
  <c r="H56" i="2"/>
  <c r="I56" i="2"/>
  <c r="G19" i="2"/>
  <c r="G18" i="2"/>
  <c r="G17" i="2"/>
  <c r="G15" i="2"/>
  <c r="G14" i="2"/>
  <c r="G13" i="2"/>
  <c r="G11" i="2"/>
  <c r="G10" i="2"/>
  <c r="G9" i="2"/>
  <c r="F19" i="2"/>
  <c r="F18" i="2"/>
  <c r="F17" i="2"/>
  <c r="F15" i="2"/>
  <c r="F14" i="2"/>
  <c r="F13" i="2"/>
  <c r="F11" i="2"/>
  <c r="F10" i="2"/>
  <c r="F9" i="2"/>
  <c r="E19" i="2"/>
  <c r="E18" i="2"/>
  <c r="E17" i="2"/>
  <c r="E15" i="2"/>
  <c r="E14" i="2"/>
  <c r="E13" i="2"/>
  <c r="E11" i="2"/>
  <c r="E10" i="2"/>
  <c r="D17" i="2"/>
  <c r="D19" i="2"/>
  <c r="D18" i="2"/>
  <c r="D20" i="2"/>
  <c r="D15" i="2"/>
  <c r="D14" i="2"/>
  <c r="D13" i="2"/>
  <c r="D11" i="2"/>
  <c r="D10" i="2"/>
  <c r="D9" i="2"/>
  <c r="E9" i="2"/>
  <c r="D37" i="2"/>
  <c r="D38" i="2"/>
  <c r="D39" i="2"/>
  <c r="D40" i="2"/>
  <c r="D41" i="2"/>
  <c r="D42" i="2"/>
  <c r="D43" i="2"/>
  <c r="D44" i="2"/>
  <c r="D45" i="2"/>
  <c r="D46" i="2"/>
  <c r="D47" i="2"/>
  <c r="D48" i="2"/>
  <c r="D49" i="2"/>
  <c r="D50" i="2"/>
  <c r="D51" i="2"/>
  <c r="D52" i="2"/>
  <c r="D53" i="2"/>
  <c r="D54" i="2"/>
  <c r="D55" i="2"/>
  <c r="E37" i="2"/>
  <c r="E38" i="2"/>
  <c r="E39" i="2"/>
  <c r="E40" i="2"/>
  <c r="E41" i="2"/>
  <c r="E42" i="2"/>
  <c r="E43" i="2"/>
  <c r="E44" i="2"/>
  <c r="E45" i="2"/>
  <c r="E46" i="2"/>
  <c r="E47" i="2"/>
  <c r="E48" i="2"/>
  <c r="E49" i="2"/>
  <c r="E50" i="2"/>
  <c r="E51" i="2"/>
  <c r="E52" i="2"/>
  <c r="E53" i="2"/>
  <c r="E54" i="2"/>
  <c r="E55" i="2"/>
  <c r="F37" i="2"/>
  <c r="F38" i="2"/>
  <c r="F39" i="2"/>
  <c r="F40" i="2"/>
  <c r="F41" i="2"/>
  <c r="F42" i="2"/>
  <c r="F43" i="2"/>
  <c r="F44" i="2"/>
  <c r="F45" i="2"/>
  <c r="F46" i="2"/>
  <c r="F47" i="2"/>
  <c r="F48" i="2"/>
  <c r="F49" i="2"/>
  <c r="F50" i="2"/>
  <c r="F51" i="2"/>
  <c r="F52" i="2"/>
  <c r="F53" i="2"/>
  <c r="F54" i="2"/>
  <c r="F55" i="2"/>
  <c r="G37" i="2"/>
  <c r="G38" i="2"/>
  <c r="G39" i="2"/>
  <c r="G40" i="2"/>
  <c r="G41" i="2"/>
  <c r="G42" i="2"/>
  <c r="G43" i="2"/>
  <c r="G44" i="2"/>
  <c r="G45" i="2"/>
  <c r="G46" i="2"/>
  <c r="G47" i="2"/>
  <c r="G48" i="2"/>
  <c r="G49" i="2"/>
  <c r="G50" i="2"/>
  <c r="G51" i="2"/>
  <c r="G52" i="2"/>
  <c r="G53" i="2"/>
  <c r="G54" i="2"/>
  <c r="G55" i="2"/>
  <c r="H55" i="2"/>
  <c r="I55" i="2"/>
  <c r="H54" i="2"/>
  <c r="I54" i="2"/>
  <c r="H52" i="2"/>
  <c r="I52" i="2"/>
  <c r="H50" i="2"/>
  <c r="I50" i="2"/>
  <c r="H48" i="2"/>
  <c r="I48" i="2"/>
  <c r="H46" i="2"/>
  <c r="I46" i="2"/>
  <c r="H44" i="2"/>
  <c r="I44" i="2"/>
  <c r="H42" i="2"/>
  <c r="I42" i="2"/>
  <c r="H40" i="2"/>
  <c r="I40" i="2"/>
  <c r="H38" i="2"/>
  <c r="I38" i="2"/>
  <c r="H39" i="2"/>
  <c r="I39" i="2"/>
  <c r="H53" i="2"/>
  <c r="I53" i="2"/>
  <c r="H51" i="2"/>
  <c r="I51" i="2"/>
  <c r="H49" i="2"/>
  <c r="I49" i="2"/>
  <c r="H47" i="2"/>
  <c r="I47" i="2"/>
  <c r="H45" i="2"/>
  <c r="I45" i="2"/>
  <c r="H43" i="2"/>
  <c r="I43" i="2"/>
  <c r="H41" i="2"/>
  <c r="I41" i="2"/>
  <c r="H37" i="2"/>
  <c r="I37" i="2"/>
  <c r="D35" i="2"/>
  <c r="E35" i="2"/>
  <c r="F35" i="2"/>
  <c r="G35" i="2"/>
  <c r="H35" i="2"/>
  <c r="I35" i="2"/>
  <c r="D33" i="2"/>
  <c r="E33" i="2"/>
  <c r="F33" i="2"/>
  <c r="G33" i="2"/>
  <c r="H33" i="2"/>
  <c r="I33" i="2"/>
  <c r="D31" i="2"/>
  <c r="E31" i="2"/>
  <c r="F31" i="2"/>
  <c r="G31" i="2"/>
  <c r="H31" i="2"/>
  <c r="I31" i="2"/>
  <c r="D29" i="2"/>
  <c r="E29" i="2"/>
  <c r="F29" i="2"/>
  <c r="G29" i="2"/>
  <c r="H29" i="2"/>
  <c r="I29" i="2"/>
  <c r="D28" i="2"/>
  <c r="E28" i="2"/>
  <c r="F28" i="2"/>
  <c r="G28" i="2"/>
  <c r="H28" i="2"/>
  <c r="I28" i="2"/>
  <c r="D30" i="2"/>
  <c r="E30" i="2"/>
  <c r="F30" i="2"/>
  <c r="G30" i="2"/>
  <c r="H30" i="2"/>
  <c r="I30" i="2"/>
  <c r="D32" i="2"/>
  <c r="E32" i="2"/>
  <c r="F32" i="2"/>
  <c r="G32" i="2"/>
  <c r="H32" i="2"/>
  <c r="I32" i="2"/>
  <c r="D34" i="2"/>
  <c r="E34" i="2"/>
  <c r="F34" i="2"/>
  <c r="G34" i="2"/>
  <c r="H34" i="2"/>
  <c r="I34" i="2"/>
  <c r="D27" i="2"/>
  <c r="E27" i="2"/>
  <c r="F27" i="2"/>
  <c r="G27" i="2"/>
  <c r="H27" i="2"/>
  <c r="I27" i="2"/>
  <c r="D26" i="2"/>
  <c r="E26" i="2"/>
  <c r="F26" i="2"/>
  <c r="G26" i="2"/>
  <c r="H26" i="2"/>
  <c r="I26" i="2"/>
  <c r="D25" i="2"/>
  <c r="E25" i="2"/>
  <c r="F25" i="2"/>
  <c r="G25" i="2"/>
  <c r="H25" i="2"/>
  <c r="I25" i="2"/>
  <c r="G36" i="2"/>
  <c r="G66" i="2"/>
  <c r="E36" i="2"/>
  <c r="E66" i="2"/>
  <c r="I66" i="2"/>
  <c r="I64" i="2"/>
  <c r="I62" i="2"/>
  <c r="I60" i="2"/>
  <c r="I58" i="2"/>
  <c r="I36" i="2"/>
  <c r="H60" i="2"/>
  <c r="F5" i="2"/>
  <c r="E5" i="2"/>
  <c r="D5" i="2"/>
  <c r="F4" i="2"/>
  <c r="E4" i="2"/>
  <c r="D4" i="2"/>
  <c r="F3" i="2"/>
  <c r="E3" i="2"/>
  <c r="D3" i="2"/>
  <c r="D36" i="2"/>
  <c r="D66" i="2"/>
  <c r="F36" i="2"/>
  <c r="H36" i="2"/>
  <c r="H64" i="2"/>
  <c r="H58" i="2"/>
  <c r="H62" i="2"/>
  <c r="F66" i="2"/>
  <c r="H66" i="2"/>
  <c r="C5" i="2"/>
  <c r="C4" i="2"/>
  <c r="C3" i="2"/>
  <c r="I11" i="2"/>
  <c r="E16" i="2"/>
  <c r="E20" i="2"/>
  <c r="G12" i="2"/>
  <c r="I10" i="2"/>
  <c r="H13" i="2"/>
  <c r="H18" i="2"/>
  <c r="H3" i="2"/>
  <c r="F12" i="2"/>
  <c r="D16" i="2"/>
  <c r="H17" i="2"/>
  <c r="H19" i="2"/>
  <c r="I17" i="2"/>
  <c r="H10" i="2"/>
  <c r="I9" i="2"/>
  <c r="H14" i="2"/>
  <c r="I14" i="2"/>
  <c r="I18" i="2"/>
  <c r="H11" i="2"/>
  <c r="H15" i="2"/>
  <c r="I15" i="2"/>
  <c r="I19" i="2"/>
  <c r="F20" i="2"/>
  <c r="G16" i="2"/>
  <c r="G20" i="2"/>
  <c r="E12" i="2"/>
  <c r="H9" i="2"/>
  <c r="F16" i="2"/>
  <c r="I13" i="2"/>
  <c r="D12" i="2"/>
  <c r="F6" i="2"/>
  <c r="H4" i="2"/>
  <c r="H5" i="2"/>
  <c r="D6" i="2"/>
  <c r="G5" i="2"/>
  <c r="G4" i="2"/>
  <c r="I16" i="2"/>
  <c r="H20" i="2"/>
  <c r="E21" i="2"/>
  <c r="I20" i="2"/>
  <c r="H16" i="2"/>
  <c r="C6" i="2"/>
  <c r="H12" i="2"/>
  <c r="D21" i="2"/>
  <c r="I12" i="2"/>
  <c r="F21" i="2"/>
  <c r="G21" i="2"/>
  <c r="H6" i="2"/>
  <c r="E6" i="2"/>
  <c r="G3" i="2"/>
  <c r="I21" i="2"/>
  <c r="G6" i="2"/>
  <c r="H21" i="2"/>
</calcChain>
</file>

<file path=xl/sharedStrings.xml><?xml version="1.0" encoding="utf-8"?>
<sst xmlns="http://schemas.openxmlformats.org/spreadsheetml/2006/main" count="3937" uniqueCount="812">
  <si>
    <t>No</t>
    <phoneticPr fontId="1"/>
  </si>
  <si>
    <t>Sub No</t>
    <phoneticPr fontId="1"/>
  </si>
  <si>
    <t>分野</t>
    <rPh sb="0" eb="2">
      <t>ブンヤ</t>
    </rPh>
    <phoneticPr fontId="1"/>
  </si>
  <si>
    <t>スキルレベル</t>
    <phoneticPr fontId="1"/>
  </si>
  <si>
    <t>サブカテゴリ</t>
    <phoneticPr fontId="1"/>
  </si>
  <si>
    <t>★</t>
  </si>
  <si>
    <t>★★</t>
    <phoneticPr fontId="1"/>
  </si>
  <si>
    <t>★★★</t>
    <phoneticPr fontId="1"/>
  </si>
  <si>
    <t>スキルレベル別集計</t>
    <rPh sb="6" eb="7">
      <t>ベツ</t>
    </rPh>
    <rPh sb="7" eb="9">
      <t>シュウケイ</t>
    </rPh>
    <phoneticPr fontId="1"/>
  </si>
  <si>
    <t>ビジネス</t>
    <phoneticPr fontId="1"/>
  </si>
  <si>
    <t>分類別集計</t>
    <rPh sb="0" eb="2">
      <t>ブンルイ</t>
    </rPh>
    <rPh sb="2" eb="3">
      <t>ベツ</t>
    </rPh>
    <rPh sb="3" eb="5">
      <t>シュウケイ</t>
    </rPh>
    <phoneticPr fontId="1"/>
  </si>
  <si>
    <t>データサイエンス</t>
    <phoneticPr fontId="1"/>
  </si>
  <si>
    <t>データエンジニアリング</t>
    <phoneticPr fontId="1"/>
  </si>
  <si>
    <t>合計</t>
    <rPh sb="0" eb="2">
      <t>ゴウケイ</t>
    </rPh>
    <phoneticPr fontId="1"/>
  </si>
  <si>
    <t>分類</t>
    <rPh sb="0" eb="2">
      <t>ブンルイ</t>
    </rPh>
    <phoneticPr fontId="1"/>
  </si>
  <si>
    <t>小計</t>
    <rPh sb="0" eb="2">
      <t>ショウケイ</t>
    </rPh>
    <phoneticPr fontId="1"/>
  </si>
  <si>
    <t>チェック欄</t>
    <rPh sb="4" eb="5">
      <t>ラン</t>
    </rPh>
    <phoneticPr fontId="1"/>
  </si>
  <si>
    <t>必須スキル</t>
    <rPh sb="0" eb="2">
      <t>ヒッス</t>
    </rPh>
    <phoneticPr fontId="1"/>
  </si>
  <si>
    <t>★★</t>
  </si>
  <si>
    <t>★★★</t>
  </si>
  <si>
    <t>スキルカテゴリ</t>
    <phoneticPr fontId="1"/>
  </si>
  <si>
    <t>行動規範</t>
    <rPh sb="0" eb="2">
      <t>コウドウ</t>
    </rPh>
    <rPh sb="2" eb="4">
      <t>キハン</t>
    </rPh>
    <phoneticPr fontId="1"/>
  </si>
  <si>
    <t>契約・権利保護</t>
    <rPh sb="0" eb="2">
      <t>ケイヤク</t>
    </rPh>
    <rPh sb="3" eb="5">
      <t>ケンリ</t>
    </rPh>
    <rPh sb="5" eb="7">
      <t>ホゴ</t>
    </rPh>
    <phoneticPr fontId="1"/>
  </si>
  <si>
    <t>論理的思考</t>
    <rPh sb="0" eb="3">
      <t>ロンリテキ</t>
    </rPh>
    <rPh sb="3" eb="5">
      <t>シコウ</t>
    </rPh>
    <phoneticPr fontId="1"/>
  </si>
  <si>
    <t>着想・デザイン</t>
    <rPh sb="0" eb="2">
      <t>チャクソウ</t>
    </rPh>
    <phoneticPr fontId="1"/>
  </si>
  <si>
    <t>課題の定義</t>
    <rPh sb="0" eb="2">
      <t>カダイ</t>
    </rPh>
    <rPh sb="3" eb="5">
      <t>テイギ</t>
    </rPh>
    <phoneticPr fontId="1"/>
  </si>
  <si>
    <t>データ入手</t>
    <rPh sb="3" eb="5">
      <t>ニュウシュ</t>
    </rPh>
    <phoneticPr fontId="1"/>
  </si>
  <si>
    <t>ビジネス観点のデータ理解</t>
    <rPh sb="4" eb="6">
      <t>カンテン</t>
    </rPh>
    <rPh sb="10" eb="12">
      <t>リカイ</t>
    </rPh>
    <phoneticPr fontId="1"/>
  </si>
  <si>
    <t>分析評価</t>
    <rPh sb="0" eb="2">
      <t>ブンセキ</t>
    </rPh>
    <rPh sb="2" eb="4">
      <t>ヒョウカ</t>
    </rPh>
    <phoneticPr fontId="1"/>
  </si>
  <si>
    <t>事業への実装</t>
    <rPh sb="0" eb="2">
      <t>ジギョウ</t>
    </rPh>
    <rPh sb="4" eb="6">
      <t>ジッソウ</t>
    </rPh>
    <phoneticPr fontId="1"/>
  </si>
  <si>
    <t>活動マネジメント</t>
    <rPh sb="0" eb="2">
      <t>カツドウ</t>
    </rPh>
    <phoneticPr fontId="1"/>
  </si>
  <si>
    <t>基礎数学</t>
    <rPh sb="0" eb="2">
      <t>キソ</t>
    </rPh>
    <rPh sb="2" eb="4">
      <t>スウガク</t>
    </rPh>
    <phoneticPr fontId="1"/>
  </si>
  <si>
    <t>予測</t>
    <rPh sb="0" eb="2">
      <t>ヨソク</t>
    </rPh>
    <phoneticPr fontId="1"/>
  </si>
  <si>
    <t>検定/判断</t>
    <rPh sb="0" eb="2">
      <t>ケンテイ</t>
    </rPh>
    <rPh sb="3" eb="5">
      <t>ハンダン</t>
    </rPh>
    <phoneticPr fontId="1"/>
  </si>
  <si>
    <t>グルーピング</t>
    <phoneticPr fontId="1"/>
  </si>
  <si>
    <t>性質・関係性の把握</t>
    <rPh sb="0" eb="2">
      <t>セイシツ</t>
    </rPh>
    <rPh sb="3" eb="6">
      <t>カンケイセイ</t>
    </rPh>
    <rPh sb="7" eb="9">
      <t>ハアク</t>
    </rPh>
    <phoneticPr fontId="1"/>
  </si>
  <si>
    <t>サンプリング</t>
    <phoneticPr fontId="1"/>
  </si>
  <si>
    <t>データ加工</t>
    <rPh sb="3" eb="5">
      <t>カコウ</t>
    </rPh>
    <phoneticPr fontId="1"/>
  </si>
  <si>
    <t>データ可視化</t>
    <rPh sb="3" eb="6">
      <t>カシカ</t>
    </rPh>
    <phoneticPr fontId="1"/>
  </si>
  <si>
    <t>分析プロセス</t>
    <rPh sb="0" eb="2">
      <t>ブンセキ</t>
    </rPh>
    <phoneticPr fontId="1"/>
  </si>
  <si>
    <t>データの理解・検証</t>
    <rPh sb="4" eb="6">
      <t>リカイ</t>
    </rPh>
    <rPh sb="7" eb="9">
      <t>ケンショウ</t>
    </rPh>
    <phoneticPr fontId="1"/>
  </si>
  <si>
    <t>意味合いの抽出、洞察</t>
    <rPh sb="0" eb="3">
      <t>イミア</t>
    </rPh>
    <rPh sb="5" eb="7">
      <t>チュウシュツ</t>
    </rPh>
    <rPh sb="8" eb="10">
      <t>ドウサツ</t>
    </rPh>
    <phoneticPr fontId="1"/>
  </si>
  <si>
    <t>機械学習技法</t>
    <rPh sb="0" eb="2">
      <t>キカイ</t>
    </rPh>
    <rPh sb="2" eb="4">
      <t>ガクシュウ</t>
    </rPh>
    <rPh sb="4" eb="6">
      <t>ギホウ</t>
    </rPh>
    <phoneticPr fontId="1"/>
  </si>
  <si>
    <t>時系列分析</t>
    <rPh sb="0" eb="3">
      <t>ジケイレツ</t>
    </rPh>
    <rPh sb="3" eb="5">
      <t>ブンセキ</t>
    </rPh>
    <phoneticPr fontId="1"/>
  </si>
  <si>
    <t>言語処理</t>
    <rPh sb="0" eb="2">
      <t>ゲンゴ</t>
    </rPh>
    <rPh sb="2" eb="4">
      <t>ショリ</t>
    </rPh>
    <phoneticPr fontId="1"/>
  </si>
  <si>
    <t>画像・動画処理</t>
    <rPh sb="0" eb="2">
      <t>ガゾウ</t>
    </rPh>
    <rPh sb="3" eb="5">
      <t>ドウガ</t>
    </rPh>
    <rPh sb="5" eb="7">
      <t>ショリ</t>
    </rPh>
    <phoneticPr fontId="1"/>
  </si>
  <si>
    <t>音声/音楽処理</t>
    <rPh sb="0" eb="2">
      <t>オンセイ</t>
    </rPh>
    <rPh sb="3" eb="5">
      <t>オンガク</t>
    </rPh>
    <rPh sb="5" eb="7">
      <t>ショリ</t>
    </rPh>
    <phoneticPr fontId="1"/>
  </si>
  <si>
    <t>パターン発見</t>
    <rPh sb="4" eb="6">
      <t>ハッケン</t>
    </rPh>
    <phoneticPr fontId="1"/>
  </si>
  <si>
    <t>グラフィカルモデル</t>
    <phoneticPr fontId="1"/>
  </si>
  <si>
    <t>最適化</t>
    <rPh sb="0" eb="3">
      <t>サイテキカ</t>
    </rPh>
    <phoneticPr fontId="1"/>
  </si>
  <si>
    <t>環境構築</t>
    <rPh sb="0" eb="2">
      <t>カンキョウ</t>
    </rPh>
    <rPh sb="2" eb="4">
      <t>コウチク</t>
    </rPh>
    <phoneticPr fontId="1"/>
  </si>
  <si>
    <t>データ収集</t>
    <rPh sb="3" eb="5">
      <t>シュウシュウ</t>
    </rPh>
    <phoneticPr fontId="1"/>
  </si>
  <si>
    <t>データ構造</t>
    <rPh sb="3" eb="5">
      <t>コウゾウ</t>
    </rPh>
    <phoneticPr fontId="1"/>
  </si>
  <si>
    <t>データ蓄積</t>
    <rPh sb="3" eb="5">
      <t>チクセキ</t>
    </rPh>
    <phoneticPr fontId="1"/>
  </si>
  <si>
    <t>データ共有</t>
    <rPh sb="3" eb="5">
      <t>キョウユウ</t>
    </rPh>
    <phoneticPr fontId="1"/>
  </si>
  <si>
    <t>プログラミング</t>
    <phoneticPr fontId="1"/>
  </si>
  <si>
    <t>ITセキュリティ</t>
    <phoneticPr fontId="1"/>
  </si>
  <si>
    <t>ITセキュリティ</t>
  </si>
  <si>
    <t>シミュレーション/ データ同化</t>
    <rPh sb="13" eb="15">
      <t>ドウカ</t>
    </rPh>
    <phoneticPr fontId="1"/>
  </si>
  <si>
    <t>小計</t>
    <rPh sb="0" eb="2">
      <t>ショウケイ</t>
    </rPh>
    <phoneticPr fontId="1"/>
  </si>
  <si>
    <t>合計</t>
    <rPh sb="0" eb="2">
      <t>ゴウケイ</t>
    </rPh>
    <phoneticPr fontId="1"/>
  </si>
  <si>
    <t>ビジネスマインド</t>
  </si>
  <si>
    <t>コンプライアンス</t>
  </si>
  <si>
    <t>契約</t>
  </si>
  <si>
    <t>権利保護</t>
  </si>
  <si>
    <t>MECE</t>
  </si>
  <si>
    <t>構造化能力</t>
  </si>
  <si>
    <t>言語化能力</t>
  </si>
  <si>
    <t>ストーリーライン</t>
  </si>
  <si>
    <t>ドキュメンテーション</t>
  </si>
  <si>
    <t>説明能力</t>
  </si>
  <si>
    <t>着想</t>
  </si>
  <si>
    <t>デザイン</t>
  </si>
  <si>
    <t>開示・非開示の決定</t>
  </si>
  <si>
    <t>KPI</t>
  </si>
  <si>
    <t>スコーピング</t>
  </si>
  <si>
    <t>価値の見積り</t>
  </si>
  <si>
    <t>アプローチ設計</t>
  </si>
  <si>
    <t>データ入手</t>
  </si>
  <si>
    <t>データ理解</t>
  </si>
  <si>
    <t>意味合いの抽出、洞察</t>
  </si>
  <si>
    <t>評価</t>
  </si>
  <si>
    <t>業務へのフィードバック</t>
  </si>
  <si>
    <t>実装</t>
  </si>
  <si>
    <t>評価・改善の仕組み</t>
  </si>
  <si>
    <t>プロジェクト発足</t>
  </si>
  <si>
    <t>方針転換</t>
  </si>
  <si>
    <t>横展開</t>
  </si>
  <si>
    <t>リソースマネジメント</t>
  </si>
  <si>
    <t>リスクマネジメント</t>
  </si>
  <si>
    <t>育成/ナレッジ共有</t>
  </si>
  <si>
    <t>組織マネジメント</t>
  </si>
  <si>
    <t>システム企画</t>
  </si>
  <si>
    <t>アーキテクチャ設計</t>
  </si>
  <si>
    <t>クライアント技術</t>
  </si>
  <si>
    <t>通信技術</t>
  </si>
  <si>
    <t>データ収集</t>
  </si>
  <si>
    <t>データ統合</t>
  </si>
  <si>
    <t>基礎知識</t>
  </si>
  <si>
    <t>要件定義</t>
  </si>
  <si>
    <t>テーブル定義</t>
  </si>
  <si>
    <t>テーブル設計</t>
  </si>
  <si>
    <t>DWH</t>
  </si>
  <si>
    <t>分散技術</t>
  </si>
  <si>
    <t>クラウド</t>
  </si>
  <si>
    <t>キャッシュ技術</t>
  </si>
  <si>
    <t>データ蓄積技術</t>
  </si>
  <si>
    <t>検索技術</t>
  </si>
  <si>
    <t>フィルタリング処理</t>
  </si>
  <si>
    <t>ソート処理</t>
  </si>
  <si>
    <t>結合処理</t>
  </si>
  <si>
    <t>マッピング処理</t>
  </si>
  <si>
    <t>サンプリング処理</t>
  </si>
  <si>
    <t>集計処理</t>
  </si>
  <si>
    <t>変換・演算処理</t>
  </si>
  <si>
    <t>データ出力</t>
  </si>
  <si>
    <t>データ展開</t>
  </si>
  <si>
    <t>データ連携</t>
  </si>
  <si>
    <t>基礎プログラミング</t>
  </si>
  <si>
    <t>アルゴリズム</t>
  </si>
  <si>
    <t>拡張プログラミング</t>
  </si>
  <si>
    <t>分析プログラム</t>
  </si>
  <si>
    <t>リアルタイム処理</t>
  </si>
  <si>
    <t>SQL</t>
  </si>
  <si>
    <t>プライバシー</t>
  </si>
  <si>
    <t>攻撃と防御手法</t>
  </si>
  <si>
    <t>暗号化技術</t>
  </si>
  <si>
    <t>ブロックチェーン</t>
  </si>
  <si>
    <t>統計数理基礎</t>
  </si>
  <si>
    <t>線形代数基礎</t>
  </si>
  <si>
    <t>微分・積分基礎</t>
  </si>
  <si>
    <t>前処理</t>
  </si>
  <si>
    <t>グルーピング</t>
  </si>
  <si>
    <t>異常検知</t>
  </si>
  <si>
    <t>性質・関係性の把握</t>
  </si>
  <si>
    <t>サンプリング</t>
  </si>
  <si>
    <t>データクレンジング</t>
  </si>
  <si>
    <t>データ加工</t>
  </si>
  <si>
    <t>特徴量エンジニアリング</t>
  </si>
  <si>
    <t>方向性定義</t>
  </si>
  <si>
    <t>表現・実装技法</t>
  </si>
  <si>
    <t>意味抽出</t>
  </si>
  <si>
    <t>統計情報への正しい理解</t>
  </si>
  <si>
    <t>データ確認</t>
  </si>
  <si>
    <t>俯瞰・メタ思考</t>
  </si>
  <si>
    <t>データ粒度</t>
  </si>
  <si>
    <t>洞察</t>
  </si>
  <si>
    <t>機械学習</t>
  </si>
  <si>
    <t>深層学習</t>
  </si>
  <si>
    <t>強化学習</t>
  </si>
  <si>
    <t>時系列分析</t>
  </si>
  <si>
    <t>パターン発見</t>
  </si>
  <si>
    <t>グラフィカルモデル</t>
  </si>
  <si>
    <t>最適化</t>
  </si>
  <si>
    <t>チェック項目</t>
    <rPh sb="4" eb="6">
      <t>コウモク</t>
    </rPh>
    <phoneticPr fontId="1"/>
  </si>
  <si>
    <t>「目的やゴールの設定がないままデータを分析しても、意味合いが出ない」ことを理解している</t>
  </si>
  <si>
    <t>課題や仮説を言語化することの重要性を理解している</t>
  </si>
  <si>
    <t>現場に出向いてヒアリングするなど、一次情報に接することの重要性を理解している</t>
  </si>
  <si>
    <t>ビジネスではスピード感がより重要であることを認識し、時間と情報が限られた状況下でも、言わば「ザックリ感」を持って素早く意思決定を行うことができる</t>
  </si>
  <si>
    <t>作業ありきではなく、本質的な問題（イシュー）ありきで行動できる</t>
  </si>
  <si>
    <t>データを取り扱う人間として相応しい倫理を身に着けている（データのねつ造、改ざん、盗用を行わないなど）</t>
  </si>
  <si>
    <t>チーム全員がデータを取り扱う人間として相応しい倫理を持てるよう、適切にチームを管理できる</t>
  </si>
  <si>
    <t>AI・モデルの活用・責任範囲に関し事業・現場に即したガイドラインを定義できる</t>
  </si>
  <si>
    <t>データや事象の重複に気づくことができる</t>
  </si>
  <si>
    <t>初見の領域に対して、抜け漏れや重複をなくすことができる</t>
  </si>
  <si>
    <t>未知の領域であっても、類似する事象の推測などを活用し、抜け漏れや重複をなくすことができる</t>
  </si>
  <si>
    <t>データ表現に適した言葉がない場合でも、共通認識が形成できるような言葉を新たに作り出すことができる</t>
  </si>
  <si>
    <t>相手や内容に応じて、自在にストーリーラインを組み上げることができる</t>
  </si>
  <si>
    <t>1つの図表〜数枚程度のドキュメントを論理立ててまとめることができる（課題背景、アプローチ、検討結果、意味合い、ネクストステップ）</t>
  </si>
  <si>
    <t>報告に対する論拠不足や論理破綻を指摘された際に、相手の主張をすみやかに理解できる</t>
  </si>
  <si>
    <t>論理的なプレゼンテーションができる</t>
  </si>
  <si>
    <t>プレゼンテーションの相手からの質問や反論に対して、説得力のある形で回答できる</t>
  </si>
  <si>
    <t>ユーザーの視点に基づき、経験や体験を捉え、課題の発見や解決策を考えることで、データおよびテクノロジーを活用したビジネスモデルの着想ができる</t>
  </si>
  <si>
    <t>分析プロジェクトのデータ、分析結果の中から、どれを顧客、外部に開示すべきか、あらかじめ判断できる</t>
  </si>
  <si>
    <t>自らが関連する事業領域であれば、複数の課題レイヤーにまたがっていても、KPIを整理・構造化できる</t>
  </si>
  <si>
    <t>初見の事業領域であっても、KPIを構造化し、重要なKPIを見極められる</t>
  </si>
  <si>
    <t>担当する事業領域について、市場規模、主要なプレーヤー、支配的なビジネスモデル、課題と機会について説明できる</t>
  </si>
  <si>
    <t>事業モデルやバリューチェーンなどの特徴や事業領域の主たる課題を自力で構造的に理解でき、問題の大枠を整理できる</t>
  </si>
  <si>
    <t>事業領域の主要課題を他領域の課題との連関も含めて構造的に理解でき、問題の大枠を定義できる</t>
  </si>
  <si>
    <t>論理的な整理にとらわれず、批判的・複合的な視点で課題を識別できる</t>
  </si>
  <si>
    <t>仮説や可視化された問題がなくとも、解くべき課題を構造的に整理でき、見極めるべき論点を特定できる</t>
  </si>
  <si>
    <t>分析の目的に対して、プロジェクトの目標と評価方法を具体化し、定量的な成功基準を設定するとともに、成功基準の判定時期・判定者を決定できる</t>
  </si>
  <si>
    <t>最終的な結論に関わる部分や、ストーリーラインの骨格に大きな影響を持つ部分から着手するなど、検証すべき項目の優先度を判断できる</t>
  </si>
  <si>
    <t>仮説や既知の問題が与えられた中で、必要なデータにあたりをつけ、アクセスを確保できる</t>
  </si>
  <si>
    <t>自身が担当するプロジェクトやサービスを超えて、必要なデータのあたりをつけ、アクセスを確保できる</t>
  </si>
  <si>
    <t>組織全体及び関連する社外のデータを見渡して、必要なデータのあたりをつけ、アクセスを確保できる</t>
  </si>
  <si>
    <t>ビジネス観点で仮説を持ってデータをみることの重要性と、仮に仮説と異なる結果となった場合にも、それが重大な知見である可能性を理解している</t>
  </si>
  <si>
    <t>統計手法を用いる際の閾値の設定に対して、ビジネス観点で納得感のある調整ができる（年齢の刻み、商品単価、購入周期を考慮した量的変数のカテゴライズなど）</t>
  </si>
  <si>
    <t>分析結果を元に、特異点、相違性、傾向性、関連性を見出した上で、ビジネス上の意味を捉えるためにドメイン知識を持つ人に適切な質問を投げかけられる</t>
  </si>
  <si>
    <t>担当する分析プロジェクトの分析結果を見て検討目的と合っているか評価できる</t>
  </si>
  <si>
    <t>分析的検討に基づき、経営レベルで必要なアクション、改革案を整理して結論を導くことができる</t>
  </si>
  <si>
    <t>担当する案件が予算内で解決するように取り組みをデザインし、現場に実装できる</t>
  </si>
  <si>
    <t>異なるスキル分野の専門家や事業者と適切なコミュニケーションをとりながら事業・現場への実装を進めることができる</t>
  </si>
  <si>
    <t>費用対効果、実行可能性、業務負荷を考慮し事業に実装ができる</t>
  </si>
  <si>
    <t>結果、改善の度合いをモニタリングする重要性を理解している</t>
  </si>
  <si>
    <t>事業・現場へ実装するにあたりモニタリングの仕組みを適切に組み込むことができる</t>
  </si>
  <si>
    <t>アジャイル開発体制のポイントを理解した上で、アジャイルな開発チームを迅速に立ち上げ、推進できる</t>
  </si>
  <si>
    <t>ビジネス要件を整理し、分析・データ活用のプロジェクトを企画・提案できる</t>
  </si>
  <si>
    <t>依頼元やステークホルダーのビジネスをデータ面から理解し、分析・データ活用のプロジェクトを立ち上げ、プロジェクトにかかるコストと依頼元の利益を説明できる</t>
  </si>
  <si>
    <t>特定のビジネス課題に向けた新しいソリューションを個別の現場の特性を考慮し横展開できる</t>
  </si>
  <si>
    <t>指示に従ってスケジュールを守り、チームリーダーに頼まれた自分の仕事を完遂できる</t>
  </si>
  <si>
    <t>自身とチームメンバーのスキルを把握し、適切なプロジェクト管理ができる</t>
  </si>
  <si>
    <t>プロジェクトに設定された予算やツール、システム環境を適切に活用し、プロジェクトを進行できる</t>
  </si>
  <si>
    <t>5名前後のチームをスケジュール通りに進行させ、ステークホルダーに対して、期待値に見合うアウトプットを安定的に生み出せる</t>
  </si>
  <si>
    <t>プロジェクトメンバーの特性を見極め、適切な業務範囲を設計し、曖昧な指示で終わらせず、明確な指示出しができる</t>
  </si>
  <si>
    <t>プロジェクトに求められるスキル要件と各メンバーのスキル・成長目標・性格をふまえ、現実的にトレードオフ解消とシナジーを狙ったリソースマネジメントができる</t>
  </si>
  <si>
    <t>プロジェクトメンバーの技量を把握した上で、プロジェクト完遂に必要なツール選定、予算策定、スコープ設定、またはアウトソーシング体制を検討・構築できる</t>
  </si>
  <si>
    <t>複数のチームから編成されるプロジェクトにおいて、スケジュール通りに進行させ、複合的なステークホルダーに対し、期待値を超えたアウトプットを安定的に生み出せる</t>
  </si>
  <si>
    <t>担当するタスクの遅延や障害などを発見した場合、迅速かつ適切に報告ができる</t>
  </si>
  <si>
    <t>プロジェクトでの遅延や障害などの発生を検知し、リカバリーするための提案・設計ができる</t>
  </si>
  <si>
    <t>期待される成果が達成できないケースを早期に見極め、プロジェクトの終了条件をステークホルダーと整理・合意できる</t>
  </si>
  <si>
    <t>プロジェクトに何らかの遅延・障害などが発生した場合、適切なリカバリー手順の判断、リカバリー体制構築、プロジェクトオーナーに対する迅速な対応ができる</t>
  </si>
  <si>
    <t>マルウェア、DDoS攻撃などの深刻なセキュリティ攻撃を受けた場合に対応する最新の技術を把握し、対応する専門組織（CSIRT）の構成を責任者にすみやかに提案できる</t>
  </si>
  <si>
    <t>自身とチームメンバーのスキルを大まかに把握し、担当するプロジェクトを通して、チームメンバーへのスキル成長のためのアドバイスや目標管理ができる</t>
  </si>
  <si>
    <t>チームメンバーのスキルに応じ、研修参加や情報収集への適切なアドバイスやチーム内でのナレッジ共有を推進できる</t>
  </si>
  <si>
    <t>チームの各メンバーに対し、データサイエンティストとしてのスキル目標の設定、到達させるための適切なアドバイスができる</t>
  </si>
  <si>
    <t>チームに必要な情報やデータサイエンスの新しい技術・手法に関する情報収集方法や学習方法を主導し、自ら情報を取捨選択し、チームにフィードバックできる</t>
  </si>
  <si>
    <t>所属する組織全体におけるデータサイエンスチームの役割を認識し、担当するプロジェクトにおいて、組織内や他部門・他社間でのタスク設定や調整ができる</t>
  </si>
  <si>
    <t>データサイエンスチームを自社・他社の様々な組織と関連付け、対象組織内での役割の規定、目標設定を行うことができる</t>
  </si>
  <si>
    <t>母（集団）平均と標本平均、不偏分散と標本分散がそれぞれ異なることを説明できる</t>
  </si>
  <si>
    <t>相関関係と因果関係の違いを説明できる</t>
  </si>
  <si>
    <t>名義尺度、順序尺度、間隔尺度、比例尺度の違いを説明できる</t>
  </si>
  <si>
    <t>５つ以上の代表的な確率分布を説明できる</t>
  </si>
  <si>
    <t>変数が量的、質的どちらの場合でも関係の強さを算出できる</t>
  </si>
  <si>
    <t>ベイズの定理を説明できる</t>
  </si>
  <si>
    <t>ベイズ推論が学習や予測、モデル評価などをすべて確率分布上の計算問題として扱っていることにより、これらの要素を確率分布として扱わない手法と比べ、どのようなメリットを生み出しているか理解している</t>
  </si>
  <si>
    <t>自己情報量やエントロピーの意味について説明できる</t>
  </si>
  <si>
    <t>カルバック・ライブラー情報量（KL divergence）、フィッシャー情報量の意味や利用方法について説明できる</t>
  </si>
  <si>
    <t>尤度と最尤推定についての説明ができる（尤度関数、ネイマンの分解定理、十分統計量）</t>
  </si>
  <si>
    <t>行列同士、および行列とベクトルの計算方法を正しく理解し、複数の線形式を行列の積で表現できる</t>
  </si>
  <si>
    <t>固有ベクトルおよび固有値の意味を理解している</t>
  </si>
  <si>
    <t>微分により計算する導関数が傾きを求めるための式であることを理解している</t>
  </si>
  <si>
    <t>2変数以上の関数における偏微分の計算方法を理解している</t>
  </si>
  <si>
    <t>積分と面積の関係を理解し、確率密度関数を定積分することで確率が得られることを説明できる</t>
  </si>
  <si>
    <t>重回帰分析において偏回帰係数と標準偏回帰係数、重相関係数について説明できる</t>
  </si>
  <si>
    <t>対象の個体差やグループ毎の差が認められるデータに対し、階層ベイズモデルの構築ができる</t>
  </si>
  <si>
    <t>ROC曲線、AUC(Area under the curve)、を用いてモデルの精度を評価できる</t>
  </si>
  <si>
    <t>ホールドアウト法、交差検証（クロスバリデーション）法の仕組みを理解し、学習データ、パラメータチューニング用の検証データ、テストデータを作成できる</t>
  </si>
  <si>
    <t>学習データ、検証データ、テストデータの分割時にデータの性質や目的に応じて、地理空間情報や様々な属性を考慮すべきか判断できる</t>
  </si>
  <si>
    <t>リークの発生の有無を適切に判断し、対応できる（マスタデータが更新されており、本来予測時に使用できない未来の情報を含んでしまうパターン、本来は未知である評価データも含めて標準化するパターンなど）</t>
  </si>
  <si>
    <t>目的（予測・真のモデル推定など）に応じて、適切な損失関数とモデル選択基準（AIC：赤池情報量規準、BIC：ベイズ情報量規準、MDL：最小記述長など）を選択し、モデル評価ができる</t>
  </si>
  <si>
    <t>点推定と区間推定の違いを説明できる</t>
  </si>
  <si>
    <t>第1種の過誤、第2種の過誤、p値、有意水準の意味を説明できる</t>
  </si>
  <si>
    <t>片側検定と両側検定の違いを説明できる</t>
  </si>
  <si>
    <t>p値だけでは仮説やモデルの正しさを評価できないことを理解し、p値以外のアプローチ（信頼区間、信用区間、ベイズファクターなど）と併せて透明性の高いデータ分析や結果の報告ができる</t>
  </si>
  <si>
    <t>検定力やサンプルサイズ、分布など対象のデータを考慮したうえで適切な検定手法を選択し、結果を評価できる（パラメトリックな多群の検定、クラスカル・ウォリス検定、カイ二乗検定など）</t>
  </si>
  <si>
    <t>階層クラスター分析と非階層クラスター分析の違いを説明できる</t>
  </si>
  <si>
    <t>階層クラスター分析において、デンドログラムの見方を理解し、適切に解釈できる</t>
  </si>
  <si>
    <t>k-means法で得られる分析結果は局所最適解であるため初期値問題があることを理解し、適切な初期値を選択できる</t>
  </si>
  <si>
    <t>距離の公理を満たさない場合（1-cos類似度など）においてもクラスター分析を適切に実行できる</t>
  </si>
  <si>
    <t>k-meansやその派生方法、カーネルk-means、スペクトラルクラスタリングなどの違いを理解し、試行の中で最適な手法を選択・実行できる</t>
  </si>
  <si>
    <t>適切なデータ区間設定でヒストグラムを作成し、データのバラつき方を把握できる</t>
  </si>
  <si>
    <t>適切な軸設定でクロス集計表を作成し、属性間のデータの偏りを把握できる</t>
  </si>
  <si>
    <t>量的変数の散布図を描き、2変数の関係性を把握できる</t>
  </si>
  <si>
    <t>適切な類似度を設定した上で、多次元尺度構成法を用いてポジショニングマップを描くことができる</t>
  </si>
  <si>
    <t>空間的自己相関の手法を用いて空間的な類似性を数値化できる</t>
  </si>
  <si>
    <t>行列分解（非負値行列因子分解[Nonｰnegative Matrix Factorization:NMF]、特異値分解）を、目的に応じてパラメータを最適化して分析できる</t>
  </si>
  <si>
    <t>調査対象の母集団の規模・特性や調査コストに応じて、多段階抽出法や層化抽出法など適切な標本抽出方法を計画できる</t>
  </si>
  <si>
    <t>属性数と水準数が決まれば適切な直交表を選択し実験計画ができる</t>
  </si>
  <si>
    <t>調査に求められる信頼水準・誤差率から必要となるサンプル数を試算できる</t>
  </si>
  <si>
    <t>名義尺度の変数をダミー変数に変換できる</t>
  </si>
  <si>
    <t>加工データの統計的な俯瞰によって不具合の早期発見ができるとともに、統計的観点で次ステップの解析に耐えうるデータであるか評価できる</t>
  </si>
  <si>
    <t>数値データの特徴量化（二値化／離散化、対数変換、スケーリング／正規化、交互作用特徴量の作成など）を行うことができる</t>
  </si>
  <si>
    <t>複数のデータセットから、結合や集計などを組み合わせ、有効な特徴量を作成できる（ユーザごとの過去1ヵ月間の購買金額合計など）</t>
  </si>
  <si>
    <t>ドメイン知識に基づく洞察から有効な特徴量を効率的に作成できる（類似商品との価格差、借入額と返済額の比など）</t>
  </si>
  <si>
    <t>可視化における目的の広がりについて概略を説明できる（単に現場の作業支援する場合から、ビッグデータ中の要素間の関連性をダイナミックに表示する場合など）</t>
  </si>
  <si>
    <t>特異点を明確にする、データ解析部門以外の方にデータの意味を正しく伝える、現場の作業を支援するといった可視化の役割・方向性を判別できる</t>
  </si>
  <si>
    <t>データ量が膨大で構造が捉えにくい場合や、アウトプットが想像しにくい場合であっても、可視化の役割・方向性を判断できる（ビッグデータ中の要素間の関連性をダイナミックに表現する、細部に入りきらずに問に対して答えを出すなど）</t>
  </si>
  <si>
    <t>抽出したい意味にふさわしい軸・層化の粒度、順番を考慮して軸のきざみや層化方法を選択できる</t>
  </si>
  <si>
    <t>膨大な属性を持つテーブルから目的に有用な属性を選択できる</t>
  </si>
  <si>
    <t>非構造データから分析の軸になりうる候補を抽出し、付加すべき属性候補を適切に出せる</t>
  </si>
  <si>
    <t>サンプリングやアンサンブル平均によって適量にデータ量を減らすことができる</t>
  </si>
  <si>
    <t>ネットワーク構造、グラフ構造などの表現において、ノードとエッジが増えすぎて特徴抽出が困難であっても、データの絞り込みや抽象度を上げることで適切に可視化できる</t>
  </si>
  <si>
    <t>大規模なデータへのリアルタイムな可視化が求められる場合であっても、特異点の抽出や次元圧縮を通じてデータを圧縮し、リアルタイム表示できる</t>
  </si>
  <si>
    <t>大規模なデータへのリアルタイムな可視化が求められる場合であっても、データの分割転送、復元を通じて可視化できる</t>
  </si>
  <si>
    <t>適切な情報濃度を判断できる（データインク比など）</t>
  </si>
  <si>
    <t>不必要な誇張をしないための軸表現の基礎を理解できている（コラムチャートのY軸の基準点は「0」からを原則とし軸を切らないなど）</t>
  </si>
  <si>
    <t>強調表現がもたらす効果と、明らかに不適切な強調表現を理解している（計量データに対しては位置やサイズ表現が色表現よりも効果的など）</t>
  </si>
  <si>
    <t>1～3次元の比較において目的（比較、構成、分布、変化など）に応じ、BIツール、スプレッドシートなどを用いて図表化できる</t>
  </si>
  <si>
    <t>端的に図表の変化をアニメーションで可視化できる（人口動態のヒストグラムが経年変化する様子を表現するなど）</t>
  </si>
  <si>
    <t>データ解析部門以外の方に、データの意味を伝えるサインとしての可視化ができる</t>
  </si>
  <si>
    <t>1～3次元の図表を拡張した多変量の比較を適切に可視化できる（平行座標、散布図行列、テーブルレンズ、ヒートマップなど）</t>
  </si>
  <si>
    <t>ネットワーク構造、グラフ構造、階層構造などの統計的な関係性の可視化ができる</t>
  </si>
  <si>
    <t>適切な情報（意味）を押さえた上で、デザイン性を高めるための要件提示ができる</t>
  </si>
  <si>
    <t>ドメイン知識とビジネス背景をふまえ、適切な情報項目を参照し、利用者の使い勝手を考慮した可視化したダッシュボードあるいは可視化ツールを設計できる</t>
  </si>
  <si>
    <t>地図上で同時に動く数百以上のポイントにおける時間変化を動的に表現できる（多地点での風の動き、飛行物の軌跡など）</t>
  </si>
  <si>
    <t>データの性質を理解するために、データを可視化し眺めて考えることの重要性を理解している</t>
  </si>
  <si>
    <t>外れ値を見出すための適切な表現手法を選択できる</t>
  </si>
  <si>
    <t>データの可視化における基本的な視点を挙げることができる（特異点、相違性、傾向性、関連性を見出すなど）</t>
  </si>
  <si>
    <t>統計値（代表値の指標、バラツキの指標、有意性の指標、関係式）を正しく読み、回帰式や移動平均線に意味付けできる</t>
  </si>
  <si>
    <t>複数の事業や課題にまたがっていても、必要なデータ、分析手法、可視化などを適切に選択し作業手順に落とし込める</t>
  </si>
  <si>
    <t>複数のアプローチの組み合わせでしか解けない課題であっても、その解決までの道筋を設計できる</t>
  </si>
  <si>
    <t>ニュース記事などで統計情報に接したときに、数字やグラフの持つメッセージを理解できる</t>
  </si>
  <si>
    <t>数字やデータの検証のために、何と比較するべきかすみやかに把握し、収集・利用できる（業務データや過去に接触した統計情報の想起・活用を含む）</t>
  </si>
  <si>
    <t>データ項目やデータの量・質について、指示のもと正しく検証し、結果を説明できる</t>
  </si>
  <si>
    <t>複数のグラフや集計表で構成されているレポートに対して、全体として集計ミスや不整合が起きていないかチェックできる</t>
  </si>
  <si>
    <t>データ項目やデータの量・質の検証方法を計画・実行し、その結果をもとにその後の分析プロセスを立案・修正できる</t>
  </si>
  <si>
    <t>多数のグラフ、集計表、外部の統計情報、高度なデータ解析手法を用いた解析結果などを含むレポートに対して、不整合が起きていないか、妥当性の高い論理構造であるかチェックできる</t>
  </si>
  <si>
    <t>分析に必要なデータを想定し、現在取得可能なデータの量・質で分析に耐えうるか、分析目的が達成可能であるかを判断できる</t>
  </si>
  <si>
    <t>データが生み出された背景を考え、鵜呑みにはしないことの重要性を理解している</t>
  </si>
  <si>
    <t>データを俯瞰して、変化をすみやかに察知するとともに、変化が誤差の範囲かどうか判断できる</t>
  </si>
  <si>
    <t>複数のデータを多元的かつ大局的に俯瞰して、大きな動きや本質的な事実を見抜くことができる</t>
  </si>
  <si>
    <t>データから事実を正しく浮き彫りにするために、集計の切り口や比較対象の設定が重要であることを理解している</t>
  </si>
  <si>
    <t>生データを眺めて、どのような切り口で集計・比較すればデータの理解や事実の把握につながるか検討できる</t>
  </si>
  <si>
    <t>扱ったことのない新たなデータに内容の不明な項目があっても、生データの閲覧や集計を通して何の項目かあたりをつけられる</t>
  </si>
  <si>
    <t>データの変化から起きている事象の背景を構造的に推察し、仮説を立て、検証方法を企画実行できる</t>
  </si>
  <si>
    <t>データを入手する前に、存在するであろうデータとその分布を想定して基礎俯瞰の方向性やその結果の想定ができ、それを前提とした解析方法の検討・ラフ設計をすることができる</t>
  </si>
  <si>
    <t>扱ったことのない新たなデータであっても、ER図やテーブル定義、生データなどを見ることによってデータの発生源や欠損値の意味などのあたりをつけられる</t>
  </si>
  <si>
    <t>分析、図表から直接的な意味合いを抽出できる（バラツキ、有意性、分布傾向、特異性、関連性、変曲点、関連度の高低など）</t>
  </si>
  <si>
    <t>想定に影響されず、分析結果の数値を客観的に解釈できる</t>
  </si>
  <si>
    <t>各種の解析手法（主成分分析、クラスター分析、決定木分析など）の結果を解釈し、意味合いを適切に表現・説明できる</t>
  </si>
  <si>
    <t>分析結果が当初の目的を満たしていない場合に、問題を正しく理解し、目的達成に向けて必要な分析手順を追加・変更できる</t>
  </si>
  <si>
    <t>機械学習にあたる解析手法の名称を3つ以上知っており、手法の概要を説明できる</t>
  </si>
  <si>
    <t>「教師あり学習」「教師なし学習」の違いを理解している</t>
  </si>
  <si>
    <t>過学習とは何か、それがもたらす問題について説明できる</t>
  </si>
  <si>
    <t>次元の呪いとは何か、その問題について説明できる</t>
  </si>
  <si>
    <t>教師あり学習におけるアノテーションの必要性を説明できる</t>
  </si>
  <si>
    <t>観測されたデータにバイアスが含まれる場合や、学習した予測モデルが少数派のデータをノイズと認識してしまった場合などに、モデルの出力が差別的な振る舞いをしてしまうリスクを理解している</t>
  </si>
  <si>
    <t>機械学習における大域的(global)な説明（モデル単位の各変数の寄与度など）と局所的(local)な説明（予測するレコード単位の各変数の寄与度など）の違いを理解している</t>
  </si>
  <si>
    <t>次元の呪いの影響を受けやすいアルゴリズムを識別し対処するアプローチを知っている（特徴量選択、次元圧縮、L1/L2正則化など）</t>
  </si>
  <si>
    <t>アノテーションにおいて、判断基準の明確化やアノテーターの精度管理を適切に実施することにより、高品質な教師付きデータを効率的に作成できる</t>
  </si>
  <si>
    <t>教師あり学習と強化学習の違いを、前提、定義、応用先といった観点で説明できる</t>
  </si>
  <si>
    <t>決定木分析においてCHAID、C5.0、CARTなどのデータ分割のアルゴリズムの特徴を理解し、適切な方式を選定できる</t>
  </si>
  <si>
    <t>決定木をベースとしたアンサンブル学習（Random Forest、勾配ブースティング[Gradient Boosting Decision Tree：GBDT]、 その派生形であるXGBoost、LightGBMなど）による分析を、ライブラリを使って実行でき、その結果を正しく解釈できる</t>
  </si>
  <si>
    <t>データに変更を加え予測モデルを故意に誤らせる敵対的サンプル（Adversarial examples）について、代表的な攻撃方法を理解している</t>
  </si>
  <si>
    <t>生成モデルと識別モデルの違いやそれぞれのメリットを理解しており、目的に応じて適切に使い分けられる</t>
  </si>
  <si>
    <t>不均衡データ（Imbalanced data）がモデルに与える影響を理解し、サンプリングや評価/損失関数のチューニングなどを適切に対処できる</t>
  </si>
  <si>
    <t>LIME、SHAPなどを用いて、ブラックボックス性の高いモデルの局所的な説明（レコード単位の予測根拠の提示）ができる</t>
  </si>
  <si>
    <t>分析要件に応じ、モデリング手法（線形モデル、決定木、サポートベクターマシン、ニューラルネットワーク、アンサンブル学習など）の選択とパラメータ設定、結果の評価、チューニングを適切に設計・実施・指示できる</t>
  </si>
  <si>
    <t>複数の機械学習モデルを組み合わせるアンサンブル学習において、各モデルの予測スコアを用いた平均（Averaging）、多数決（Voting）、Stackingなどの手法を理解し、目的に応じて設計・実装できる</t>
  </si>
  <si>
    <t>課題やデータに応じて、汎化性能向上のためのデータ拡張（Data Augmentation）を設計・実装できる（画像データの回転・反転、テキストデータの単語入れ替え・置換・削除など）</t>
  </si>
  <si>
    <t>機械学習等の最新の論文を理解し、必要とあれば自分で実装し評価できる</t>
  </si>
  <si>
    <t>バッチ勾配降下法（バッチ学習）、確率的勾配降下法（オンライン学習）、ミニバッチ勾配降下法（ミニバッチ学習）の違いを説明できる</t>
  </si>
  <si>
    <t>ドロップアウト、L1/L2正則化などによる過学習の抑制や、バッチ正規化による学習の効率化について理解している</t>
  </si>
  <si>
    <t>文字や単語といった質的（離散的）な特徴量をニューラルネットワークで学習する場合、特徴量の各値にベクトルを対応させるEmbeddingが有効であることを理解している</t>
  </si>
  <si>
    <t>誤差逆伝播法（Backpropagation）における勾配消失、勾配爆発の問題を理解し、適切な活性化関数・重みの初期化方法の選択、Gradient Clippingなどの緩和策を実施できる</t>
  </si>
  <si>
    <t>Residual Connection(Skip Connection)が誤差逆伝播法（Backpropagation）における勾配消失問題の緩和策となっていることを理解している</t>
  </si>
  <si>
    <t>深層学習の実装において、予想精度を向上するため、層の種類（全結合、畳み込み、プールなど）、層数、ニューロン数、活性化関数、学習率、学習回数などをチューニングできる</t>
  </si>
  <si>
    <t>深層学習モデルの推論時の計算コストを削減する方法（枝刈り、蒸留、量子化など）を設計・実装できる</t>
  </si>
  <si>
    <t>グレンジャー因果などの手法を用い、時系列データにおける変数間の因果関係を把握できる</t>
  </si>
  <si>
    <t>時系列データにおいて、前埋め/線形補完/移動平均などの手法を用い欠測値の補完を行うことができる</t>
  </si>
  <si>
    <t>非線形・非ガウス型状態空間モデルにおいて、モンテカルロ・フィルタを用いて、複雑な時系列システムの予測モデルを構築できる</t>
  </si>
  <si>
    <t>形態素解析や係り受け解析のライブラリを適切に使い、基本的な文書構造解析を行うことができる</t>
  </si>
  <si>
    <t>形態素解析・構文解析・固有表現抽出のアルゴリズムを理解し、使いこなせる</t>
  </si>
  <si>
    <t>N-gram言語モデルの構築方法と代表的なスムージングアルゴリズムを理解し、使いこなせる</t>
  </si>
  <si>
    <t>索引型の全文検索の仕組み（転置インデックス、スコアリング、関連性フィードバック）を理解し、使いこなせる</t>
  </si>
  <si>
    <t>Trie、Suffix Arrayなどの代表的な高速文字列検索アルゴリズムを理解し、使いこなせる</t>
  </si>
  <si>
    <t>主要なトピックモデル（確率的潜在意味解析[pLSA]、潜在的ディリクレ配分法[LDA]）の仕組みを理解し、使いこなせる</t>
  </si>
  <si>
    <t>画像のデジタル表現の仕組みと代表的な画像フォーマットを知っている</t>
  </si>
  <si>
    <t>画像に対して、目的に応じた適切な色変換や簡単なフィルタ処理などを行うことができる</t>
  </si>
  <si>
    <t>画像の処理や解析において、効果的なパターン検出や画像特徴抽出などを既存手法から選ぶことができる</t>
  </si>
  <si>
    <t>動画のデジタル表現の仕組みと代表的な動画フォーマットを理解しており、動画から画像を抽出する既存方法を使うことができる</t>
  </si>
  <si>
    <t>短時間フーリエ分析、メルフィルタバンク処理、ケプストラム分析、LPC（線形予測分析）などの代表的な音声信号分析手法を理解し、使いこなすことができる</t>
  </si>
  <si>
    <t>アプリオリアルゴリズムのアソシエーション分析において、パラメータをチューニングして出力件数を調整できる</t>
  </si>
  <si>
    <t>分析要件から適切なレコメンドアルゴリズム（協調フィルタリング、コンテンツベースフィルタリング、Factrization Machineなど）を選定できる</t>
  </si>
  <si>
    <t>グラフィカルモデルを用いて、確率変数間の関係性をグラフ表現できる</t>
  </si>
  <si>
    <t>重回帰分析とパス解析の違いを説明できる</t>
  </si>
  <si>
    <t>ベイジアンネットワーク分析結果から目的事象の事後確率を算出できる</t>
  </si>
  <si>
    <t>共分散構造分析（構造方程式モデリング：SEM）を行い、観測変数・潜在変数の因果関係を説明できる</t>
  </si>
  <si>
    <t>マルコフ連鎖の特徴を理解し、MCMC（マルコフ連鎖モンテカルロ法）シミュレーションをライブラリを用いて実装できる</t>
  </si>
  <si>
    <t>データ同化の概念を理解し、実行できる（データを用いてシミュレーション内の不確実性を減少させる計算技法など）</t>
  </si>
  <si>
    <t>シミュレーションにおける問題を理解し、対処を考えることができる（初期条件・境界条件・パラメータの不確実性、データ分布の不均一性、実験計画の最適性など）</t>
  </si>
  <si>
    <t>MCMC（マルコフ連鎖モンテカルロ法）における各種アルゴリズム（メトロポリス-ヘイスティングス法、ギブスサンプラー、ハミルトニアン・モンテカルロ法など）について理解し、活用できる</t>
  </si>
  <si>
    <t>一定の制約下で最適解の識別と報酬の最大化がともに求められ、かつ報酬分布が時間経過で変化するような問題に対して、多腕バンディットアルゴリズムを適用・実装できる</t>
  </si>
  <si>
    <t>凸関数および、凸計画問題の条件や特徴を説明できる</t>
  </si>
  <si>
    <t>ビジネス課題にあわせて、変数、目的関数、制約を定式化し、線形・非線形を問わず、最適化モデリングができる</t>
  </si>
  <si>
    <t>代表的な最適化問題に関して、モデリングを行い、ソルバーを使い、最適化できる（ナップザック問題、ネットワークフロー問題、巡回路問題など）</t>
  </si>
  <si>
    <t>数十万レコードを持つデータベースのバックアップ・アーカイブ作成など定常運用ができる</t>
  </si>
  <si>
    <t>数千万レコードのデータを保持するシステムのキャパシティ要件（データ容量）と必要処理性能（スループット）を定義できる</t>
  </si>
  <si>
    <t>数十億レコードのデータに対してリバランシングなども含めてシステム拡張方法や最適化の要件を整理できる</t>
  </si>
  <si>
    <t>扱うデータのデータ規模や機密性、分析要件を理解した上で、オンプレミスで構築するか、クラウド上で構築するかの要件を整理できる</t>
  </si>
  <si>
    <t>データベースから何らかのデータ抽出方法を活用し、小規模なExcelのデータセットを作成できる</t>
  </si>
  <si>
    <t>オープンデータを収集して活用する分析システムの要件を整理できる</t>
  </si>
  <si>
    <t>HTTPを活用したオープンAPIと分析システムのサーバー環境及びデータベースの連携設計ができる</t>
  </si>
  <si>
    <t>既存システムの各機能が参照・更新するデータの構造や関連付けを把握し、分析機能の追加や改修時にデータモデルの見直しが必要か判断できる</t>
  </si>
  <si>
    <t>数十億レコード規模のデータに対し、HadoopやSparkなどを組み合わせた適切なシステム構成を設計できる</t>
  </si>
  <si>
    <t>KVS、カラム指向、ドキュメント指向などデータ構造の異なる複数のシステムからデータ取得と分析環境への連携を設計できる</t>
  </si>
  <si>
    <t>数十億レコードのデータを持つ業務要件やリソース負荷に応じて、データフローや管理機構の統合、またバッチ実行スケジュールの最適化について要件定義が行える</t>
  </si>
  <si>
    <t>組織の情報システム戦略、全体システム化計画の方針に従い、全体最適の観点を持って、データ分析システムの企画・要件定義を推進できる</t>
  </si>
  <si>
    <t>深層学習（ディープラーニング）の学習を高速化するために、GPU（GPGPU）環境を設計・実装できる</t>
  </si>
  <si>
    <t>コンテナ技術の概要を理解しており、既存のDockerイメージを活用して効率的に分析環境を構築できる</t>
  </si>
  <si>
    <t>分析実行頻度の少ないシステムにおいて、分析非稼働時にはサービス削除し、必要時のみサービスを有効にすることでクラウドコストを最小化するシステム運用を設計できる</t>
  </si>
  <si>
    <t>費用対効果が高いPaaS型サービスと設計自由度の高いIaaS環境のメリット、デメリットを理解し、PaaSとIaaSを組み合わせた効率的な分析システムを設計できる</t>
  </si>
  <si>
    <t>Dockerコンテナ技術を用いてデータの蓄積環境・分析環境を構築し、再利用できる形でイメージを管理できる</t>
  </si>
  <si>
    <t>対象プラットフォームが提供する機能（SDKやAPIなど）の概要を説明できる</t>
  </si>
  <si>
    <t>Webクローラー・スクレイピングツールを用いてWebサイト上の静的コンテンツを分析用データとして収集できる</t>
  </si>
  <si>
    <t>対象プラットフォームにおけるバッテリー消費や通信速度などを含めたシステム要件を作成できる</t>
  </si>
  <si>
    <t>エッジコンピューティング構成においてエッジデバイス側（端末側）で収集したログを、適切なタイミングでサーバ側に転送・集約するデータ収集の仕組みを設計できる</t>
  </si>
  <si>
    <t>収集するデータが増えることを想定し、拡張性を考慮したエッジデバイスのロガー機能（or データロガー）を設計できる</t>
  </si>
  <si>
    <t>データ収集対象の要件に応じて、MQTT（Message Queue Telemetry Transport）によるパブリッシュ/サブスクライブ型の通信を検討・実装できる</t>
  </si>
  <si>
    <t>ネットワークプロトコルや暗号化などの通信技術を用い、通信のボトルネックと可用性（継続的に通信が成立していること）を考慮した上で、必要な通信機能を実装できる</t>
  </si>
  <si>
    <t>データ通信において、機能・性能の問題に対し根本原因を特定できるだけでなく、必要に応じて新規技術の適用を検討できる</t>
  </si>
  <si>
    <t>入手可能なデータに加え、分析結果の品質・効果を向上させる新たなデータ入手方法を提案できる（IoTでの新設センサーの種類、配置場所、データ入手間隔など）</t>
  </si>
  <si>
    <t>Fluentdなどのログ収集ツールを用いて形式の異なる複数サーバのログを収集し分析可能な形式に変換して蓄積することができる</t>
  </si>
  <si>
    <t>組織統合などにより異なるコード定義やフォーマットが混在する複数システムのデータを統合し利活用するシステムを設計できる</t>
  </si>
  <si>
    <t>システム分析・業務分析をもとに、必要なデータフロー管理やジョブ管理などのツールを選定・評価できる</t>
  </si>
  <si>
    <t>扱うデータが、構造化データ（顧客データ、商品データ、在庫データなど）か非構造化データ（雑多なテキスト、音声、画像、動画など）なのかを判断できる</t>
  </si>
  <si>
    <t>ER図を読んでテーブル間のリレーションシップを理解できる</t>
  </si>
  <si>
    <t>データ保持ルール（データアクセス、性能、保持期間、セキュリティなど）に基づき、データベース・DWHの運用ルールを定義できる</t>
  </si>
  <si>
    <t>正規化手法（第一正規化～第三正規化）を用いてテーブルを正規化できる</t>
  </si>
  <si>
    <t>ビジネスプロセスを理解・整理して、データフロー図、論理データモデル、ER図、テーブル定義書を作成できる</t>
  </si>
  <si>
    <t>業務特性や基幹システムの特徴をもとに、検索で頻繁に使用するデータのキー（顧客IDなど）を想定し、インデックスを作成・設定できる</t>
  </si>
  <si>
    <t>データ集計を高速化またはSQLを単純化するため、スタースキーマ、スノーフレークスキーマなどを用いたデータモデルを設計できる</t>
  </si>
  <si>
    <t>稼働中の複数のシステム間で発生するデータ項目の差異を、変換テーブルを活用して、埋めることができる</t>
  </si>
  <si>
    <t>DWHに入れる元データ（基幹DBのデータなど）のキーに変更があった場合に、サロゲートキーやナビゲーションブリッジテーブルを用いて対応できる</t>
  </si>
  <si>
    <t>非正規化テーブルや一時テーブルなどを作成し、アプリケーションの処理速度を高速化できる</t>
  </si>
  <si>
    <t>DWHアプライアンス（Oracle Exadata、IBM Integrated Analytics System、Teradataなど）に接続し、複数テーブルを結合したデータを抽出できる</t>
  </si>
  <si>
    <t>DWHアプライアンス（Oracle Exadata、IBM Integrated Analytics System、Teradataなど）の機能と特徴を理解し、適切な管理対象データを選定できる</t>
  </si>
  <si>
    <t>KVSの特性（集計・ソートが苦手、データの一貫性保証など）を理解し、KVSがデータストア要件を満たすかを判断できる</t>
  </si>
  <si>
    <t>クラウド上のストレージサービス（Amazon S3、Google Cloud Storage、IBM Cloud Object Storageなど）に接続しデータを格納できる</t>
  </si>
  <si>
    <t>クラウド上のDWHサービス（Amazon Redshift、Google BigQuery、IBM Db2 Warehouseなど）にデータをロードし公開できる</t>
  </si>
  <si>
    <t>基盤設計において、どこのシステム要素にCache Serviceやmemcachedなどのキャッシュ機能を採用すると処理が高速化されるか判断できる</t>
  </si>
  <si>
    <t>リアルタイムに入力されるストリームデータから指定条件のイベントを即時に抽出する複合イベント処理（CEP）を実現するサーバー環境・構成を設計できる</t>
  </si>
  <si>
    <t>データストア選定の際にリレーショナルDBだけでなく、要件に応じてNoSQL、グラフDB・時系列DBなどの適切なデータ蓄積機能を選定できる</t>
  </si>
  <si>
    <t>Apache Solr、Elasticsearchなどの全文検索エンジンを用いて、テキストキーワードやログの検索用DBを構築することができる</t>
  </si>
  <si>
    <t>数十万レコードのデータに対して、条件を指定してフィルタリングできる（特定値に合致する・もしくは合致しないデータの抽出、特定範囲のデータの抽出、部分文字列の抽出など）</t>
  </si>
  <si>
    <t>正規表現を活用して条件に合致するデータを抽出できる（メールアドレスの書式を満たしているか判定をするなど）</t>
  </si>
  <si>
    <t>数十万レコードのデータに対して、単一条件による内部結合、外部結合、自己結合ができ、UNION処理ができる</t>
  </si>
  <si>
    <t>数十万レコードのデータに対して、NULL値や想定外・範囲外のデータを持つレコードを取り除く、または既定値に変換できる</t>
  </si>
  <si>
    <t>フラットファイルやバイナリファイルに対するデータロードの前処理（クレンジング操作、禁則処理やバイナリ処理）ができる</t>
  </si>
  <si>
    <t>線形補間など、複数のレコードを考慮したクレンジング処理ができる</t>
  </si>
  <si>
    <t>数十万レコードのデータに対して、規定されたリストと照合して変換する、都道府県名からジオコードに変換するなど、ある値を規定の別の値で表現できる</t>
  </si>
  <si>
    <t>数十万レコードのデータに対して、ランダムまたは一定間隔にデータを抽出できる</t>
  </si>
  <si>
    <t>数十万レコードのデータを集計して、合計や最大値、最小値、レコード数を算出できる</t>
  </si>
  <si>
    <t>数十万レコードのデータに対する四則演算ができ、数値データを日時データに変換するなど別のデータ型に変換できる</t>
  </si>
  <si>
    <t>数千万レコードのカラムナ型データベースに対して効率的な処理を行うために、Parquetなどのカラムナファイル形式でデータを作成することができる</t>
  </si>
  <si>
    <t>手書き文字や画像などの非構造データを、OCRや画像認識ライブラリ、CNN画像判定モデルなどを用いて分析可能な構造化データに変換できる</t>
  </si>
  <si>
    <t>加工・分析処理結果をCSV、XML、JSON、Excelなどの指定フォーマット形式に変換してエクスポートできる</t>
  </si>
  <si>
    <t>加工・分析処理結果を、接続先DBのテーブル仕様に合わせてレコード挿入できる</t>
  </si>
  <si>
    <t>データ取得用のWeb API（REST）やWebサービス（SOAP）などを用いて、必要なデータを取得できる</t>
  </si>
  <si>
    <t>利用者の要件に合致したレポート（図、表）を、PDFやPostScriptなどの印刷用フォーマットで出力する変換機能を設計できる</t>
  </si>
  <si>
    <t>データストア上のデータをメールやメッセージ（Webサービスなど）を用いてプッシュ配信するシステムのサーバー・ネットワーク・ソフトウェアの構成を設計できる</t>
  </si>
  <si>
    <t>Webアプリケーションの実装において、WebSocketを用いてクライアント側にリアルタイムにデータ提供できる機能を設計できる</t>
  </si>
  <si>
    <t>RSS、RDFや業界標準フォーマットなど要件に合致したデータ形式・配信形式で、情報提供するシステムのインターフェースを設計できる</t>
  </si>
  <si>
    <t>Web API（REST）やWebサービス（SOAP）などを用いて、必要なデータを提供するシステムの公開インターフェースを設計できる</t>
  </si>
  <si>
    <t>BIツールのレポート編集機能を用いて新規レポートを公開できる</t>
  </si>
  <si>
    <t>BIツールの自由検索機能を活用し、必要なデータを抽出して、グラフを作成できる</t>
  </si>
  <si>
    <t>連携対象システムの仕様に合わせて、ETLツールを用いたデータ変換、ファイル転送処理を実装できる</t>
  </si>
  <si>
    <t>他データや他システム連携を容易にする目的で、適切なオープンデータ系の標準フォーマット（IMI：Infrastructure for Multilayer Interoperability[情報共有基盤]に記載のデータモデルや、GTFS：General Transit Feed Specificationなど）を用いて、データモデルを設定できる</t>
  </si>
  <si>
    <t>小規模な構造化データ（CSV、RDBなど）を扱うデータ処理（抽出・加工・分析など）を、設計書に基づき、プログラム実装できる</t>
  </si>
  <si>
    <t>JSON、XMLなど標準的なフォーマットのデータを受け渡すために、APIを使用したプログラムを設計・実装できる</t>
  </si>
  <si>
    <t>プログラム言語や環境によって、変数のデータ型ごとに確保するメモリサイズや自動型変換の仕様が異なることを理解し、プログラムの設計・実装ができる</t>
  </si>
  <si>
    <t>異なるタイプの複数の処理を効率よく行うために、スクリプトを用いたプログラムを設計・実装できる（パイプライン処理のluigiなど）</t>
  </si>
  <si>
    <t>CUDAやOpenCLを活用してGPU上で稼働する並列プログラミングを実装できる</t>
  </si>
  <si>
    <t>単一サーバーの物理メモリを超える複数のデータソースを組み合わせたデータ処理において、分散処理アーキテクチャやデータのインメモリ処理の特性を意識してプログラム設計ができる</t>
  </si>
  <si>
    <t>分析プログラムのロジックと処理手順を理解した上で正しい分析結果を出力しているか検証ができる</t>
  </si>
  <si>
    <t>SQLの構文を一通り知っていて、記述・実行できる（DML・DDLの理解、各種JOINの使い分け、集計関数とGROUP BY、CASE文を使用した縦横変換、副問合せやEXISTSの活用など）</t>
  </si>
  <si>
    <t>RDBにおける分析関数の構文と挙動を理解し、分析関数を用いて複雑な副問合せや自己結合を解消できる</t>
  </si>
  <si>
    <t>N：Nの結合や完全外部結合の危険性（計算量の増大、結果の不完全性）、暗黙の型変換の危険性（インデックス不使用、小数点以下の切り捨てなど）を考慮したSQLを記述できる</t>
  </si>
  <si>
    <t>記述したSQLの実行計画の確認と判断ができ、SQLの修正やインデックス作成により、処理時間を大幅に改善するようなパフォーマンスチューニングができる</t>
  </si>
  <si>
    <t>DoS攻撃、不正アクセス、マルウェア感染や内部不正などのセキュリティインシデントが発覚した場合に既存のルールに基づき対応できる</t>
  </si>
  <si>
    <t>OS、ネットワーク、アプリケーション、データに対するユーザーごとのアクセスレベルを設計できる</t>
  </si>
  <si>
    <t>SQLインジェクションやバッファオーバーフロー攻撃の概要を理解し、防止する対策を判断できる</t>
  </si>
  <si>
    <t>暗号化されていないデータは、不正取得された際に容易に不正利用される恐れがあることを理解し、データの機密度合いに応じてソフトウェアを使用した暗号化と復号ができる</t>
  </si>
  <si>
    <t>ハッシュ関数を用いて、データの改ざんを検出できる</t>
  </si>
  <si>
    <t>SSHやSSL/TLSなどのセキュアプロトコルの概要と必要性を説明できる</t>
  </si>
  <si>
    <t>分類×スキルカテゴリ別集計</t>
    <phoneticPr fontId="1"/>
  </si>
  <si>
    <t>行動規範</t>
  </si>
  <si>
    <t>契約・権利保護</t>
  </si>
  <si>
    <t>論理的思考</t>
  </si>
  <si>
    <t>着想・デザイン</t>
  </si>
  <si>
    <t>課題の定義</t>
  </si>
  <si>
    <t>分析評価</t>
  </si>
  <si>
    <t>事業への実装</t>
  </si>
  <si>
    <t>PJマネジメント</t>
  </si>
  <si>
    <t>データ・AI倫理</t>
  </si>
  <si>
    <t>AI活用検討</t>
  </si>
  <si>
    <t>AI-ready</t>
  </si>
  <si>
    <t>分析アプローチ設計</t>
  </si>
  <si>
    <t>プロジェクト計画</t>
  </si>
  <si>
    <t>運用</t>
  </si>
  <si>
    <t>完了</t>
  </si>
  <si>
    <t>ビジネスにおける「論理とデータの重要性」を認識し、分析的でデータドリブンな考え方に基づき行動できる</t>
  </si>
  <si>
    <t>社会における変化や技術の進化など、外的要因による分析プロジェクトへの影響をある程度見通し、柔軟に行動できる</t>
  </si>
  <si>
    <t>分析で価値ある結果を出すためには、しばしば仮説検証の繰り返しが必要であることを理解し、粘り強くタスクを完遂できる</t>
  </si>
  <si>
    <t>プロフェッショナルとして、作業量ではなく生み出す価値視点で常に判断・行動でき、真に価値あるアウトプットを生み出すことにコミットできる</t>
  </si>
  <si>
    <t>データ、AI、機械学習の意図的な悪用（フェイクニュース、Botの悪用など）があり得ることを勘案し、技術に関する適切な知識と倫理を身につけている</t>
  </si>
  <si>
    <t>AI・機械学習がもたらす現在の倫理課題を説明できる（ディープフェイクによるプライバシーの侵害、バイアスによる人種差別、学習済みモデルのリバースエンジニアリングによる知的財産権の侵害など）</t>
  </si>
  <si>
    <t>会社や組織全体におけるデータの取り扱いに関する倫理を維持・向上させるために、必要な制度や仕組みを策定し、その運営を主導することができる</t>
  </si>
  <si>
    <t>直近の個人情報に関する法令（個人情報保護法、EU一般データ保護規則：GDPRなど）や、匿名加工情報の概要を理解し、守るべきポイントを説明できる</t>
  </si>
  <si>
    <t>担当するビジネスや業界に関係する直近の法令・ガイドラインを理解しており、データの保持期間や運用ルールに活かすことができる</t>
  </si>
  <si>
    <t>個人情報の扱いに関する法令、その他のプライバシーの問題、依頼元との契約約款に基づき、仮名化/匿名化すべきデータを選別できる（名寄せにより個人を特定できるもの、依頼元がデータ処理の結果をどのように保持し利用するのかなどの考慮）</t>
  </si>
  <si>
    <t>二者間で交わされる一般的な契約の概念を理解している（請負契約と準委任契約の役務や成果物の違いなど）</t>
  </si>
  <si>
    <t>生成されたデータや学習済みモデルに関する権利保護に必要な法令を考慮し対処できる(契約法、特許法、著作権法、不正競争防止法など)</t>
  </si>
  <si>
    <t>性能保証を求められた際に、分析で作るモデルでは一般的に性能保証できないことを伝える、もしくは、事前に評価方法を定義するなど契約に盛り込むことができる</t>
  </si>
  <si>
    <t>AI・モデル開発における生成されたデータや学習済みモデルに対し、成果物に対する責任の所在、権利の帰属を適切な専門家と協力しつつ、契約内容に盛り込むことができる(著作、利用許諾、営業機密、情報開示、利用範囲など)</t>
  </si>
  <si>
    <t>分析基盤実装などの開発・運用や、開発済み分析モデルの運用について、品質、可用性、責任などの観点で契約（SLA: Service Level Agreement など）にまとめることができる</t>
  </si>
  <si>
    <t>AI・モデル開発において、既存ライブラリを活用した場合の知財リスクの確認や、適切なガイドラインを参照・確認できる（経済産業省「AI・データの利用に関する契約ガイドライン」など）</t>
  </si>
  <si>
    <t>手法・アルゴリズム構築時に、他者の権利を侵害をしない知財リスク管理や、他者からの権利侵害に備えた特許出願やデータ保全を含む適切な対応ができる</t>
  </si>
  <si>
    <t>与えられた分析課題に対し、初動として様々な情報を収集し、大まかな構造を把握することの重要性を理解している</t>
  </si>
  <si>
    <t xml:space="preserve">様々なデータや事象を、階層やグルーピングによって、適切に構造化できる
</t>
  </si>
  <si>
    <t>対象となる事象が通常見受けられる場合において、分析結果の意味合いを正しく言語化できる</t>
  </si>
  <si>
    <t>対象となる事象が通常見受けられない場合においても、分析結果の意味合いを既知の表現を組み合わせ、言語化できる</t>
  </si>
  <si>
    <t>一般的な論文構成について理解している
 （序論⇒アプローチ⇒検討結果⇒考察や、序論⇒本論⇒結論 など）</t>
  </si>
  <si>
    <t>因果関係に基づいて、ストーリーラインを作ることができる（観察⇒気づき⇒打ち手、So What?、Why So?など）</t>
  </si>
  <si>
    <t>データの出自や情報の引用元に対する信頼性を適切に判断し、レポートに記載できる</t>
  </si>
  <si>
    <t>10～20枚程度のミニパッケージ（テキスト＆図表）、もしくは5ページ程度の図表込みのビジネスレポートを論理立てて作成できる</t>
  </si>
  <si>
    <t>30～50枚程度のフルパッケージ（テキスト＆図表）、もしくは10ページ以上のビジネスレポートを論理立てて作成できる</t>
  </si>
  <si>
    <t>企業の枠を超えて他社や大学、地方自治体、研究機関、起業家などが持つ技術やアイデア、サービスなどを組み合わせることで、事業にもたらす新たな価値を着想できる</t>
  </si>
  <si>
    <t>プライバシー・バイ・デザインやプライバシー影響評価（PIA:Privacy Impact Assessment）などを意識し、ユーザー向けサービスのデザインができる</t>
  </si>
  <si>
    <t>データやAIの利活用において関係者や利用者の共感を得ることができるようなビジョンやコンセプトを設計し提言できる</t>
  </si>
  <si>
    <t>弱いAI・強いAI、特化型AI・汎用型AIの違いを説明できる</t>
  </si>
  <si>
    <t>広く知られた学習済みモデルやライブラリについて、課題に適用できるか検討できる（RPAの業務適用、学習済みモデルの適用など）</t>
  </si>
  <si>
    <t>直近の世界的なAI倫理やプライバシー保護情勢を考慮し、担当事業における適切なデータ・AI活用を検討できる</t>
  </si>
  <si>
    <t>直近の世界的なAI倫理やプライバシー保護情勢を考慮し、適切なサービス規定、データ処理工程、システム環境を考案できる</t>
  </si>
  <si>
    <t>利害の異なる組織や事業を横断した課題に対して、AI・データの技術を用いた解決の枠組みを設計できる</t>
  </si>
  <si>
    <t>他社による模倣を防ぎ、競争力を保つ観点で、自社と市場の双方にメリットある開示方法を選択できる（自社にクローズした利用、製品に組み込んだ販売、APIとしての提供など）</t>
  </si>
  <si>
    <t>担当する分析プロジェクトにおいて、当該事業の収益モデルと主要な変数（KPI)を理解している</t>
  </si>
  <si>
    <t>既知の事業領域の分析プロジェクトにおいて、分析のスコープが理解できる</t>
  </si>
  <si>
    <t>プロジェクト開始時点で、入手可能なデータ、分析手法、インフラ、ツールの生み出すビジネス価値を見積ることができる</t>
  </si>
  <si>
    <t>検討目的に応じてこれまでデータ化されたことのないものを適切にデータ化するためのデータ取得とデータ構造の設計を行うことができる</t>
  </si>
  <si>
    <t>ドメイン特有のデータ構造と意味合いを理解した上で、データ発生からデータ利活用までの流れを俯瞰し、適切にノイズ、データの汚れの発生を抑制することができる</t>
  </si>
  <si>
    <t>業界、業務で求められるビジネス目的やモデル精度に応じて、必要なデータの品質、取得経路や範囲、契約条件などを勘案し、データの入手経路の確保と加工・運用設計ができる</t>
  </si>
  <si>
    <t>分析の目的を検証すべき項目に分解し、アウトプットとなる比較結果やモデル作成の結果のイメージを描くことができる</t>
  </si>
  <si>
    <t>仮説検証思考で、論点ごとに検証すべき項目を識別できる</t>
  </si>
  <si>
    <t>データサイエンスを駆使して解くべき課題か否かを判断できる</t>
  </si>
  <si>
    <t>スコープ、検討範囲・内容が明確に設定されていれば、必要な分析プロセスが理解できる（データ、分析手法、可視化の方法など）</t>
  </si>
  <si>
    <t>解くべき課題がフレーミングされていれば、必要なデータ取得のあり方、粒度、サンプリングのあり方などを設計できる</t>
  </si>
  <si>
    <t>解くべき課題がフレーミングされていれば、必要な分析手法、可視化などを適切に選択できる</t>
  </si>
  <si>
    <t>分析プロセス全体を通して、ビジネス観点での妥当性をチェックし、データから得られた示唆が価値ある知見であるかを都度判断できる</t>
  </si>
  <si>
    <t>分析結果を元に、起きている事象の背景や意味合い（真実）を見抜くことができる</t>
  </si>
  <si>
    <t>分析結果を元に、意味合いの明確化に向けた分析の深掘り、分析対象データの見直しについて方向性を設計できる</t>
  </si>
  <si>
    <t>分析的検討に基づき、担当業務に対する必要なアクション、改善案を整理して結論を導くことができる</t>
  </si>
  <si>
    <t>現場に実装する際、実行可能性を考慮し適切に対応できる（AI活用に関する基礎理解促進、業務マニュアルの改訂・浸透や、現場のトレーニングなど）</t>
  </si>
  <si>
    <t>既存のPDCAサイクルに対し、次の改善的な取り組みにつなげることができる</t>
  </si>
  <si>
    <t>プロジェクトにおけるステークホルダーや役割分担、プロジェクト管理・進行に関するツール・方法論が理解できる</t>
  </si>
  <si>
    <t>類似事例の実績やProof of Concept（PoC）を適宜利用して、プロジェクト計画に関わるステークホルダーとの合意を形成できる</t>
  </si>
  <si>
    <t>PoCのみで終わらないように、PoCプロジェクト立ち上げ時点で実務実装を想定した計画を策定できる</t>
  </si>
  <si>
    <t xml:space="preserve">プロジェクト立ち上げに向けて、目的・ゴールに沿ったアプローチ、成果物、納期、リソース配分を整理し、WBSに落とし込むことができる
</t>
  </si>
  <si>
    <t xml:space="preserve">運用しているサービスやシステムに対して、稼働状況や情報漏洩の監視などを実施し、適切にサービスレベルを維持・管理できる
</t>
  </si>
  <si>
    <t>プロジェクトの進捗や達成状況が芳しくない場合や、想定外の事象が起こった場合に、リカバリープランを見極めた上で、時には大幅な方針転換や終了の判断ができる</t>
  </si>
  <si>
    <t>プロジェクトやサービスが終了した場合に、契約内容に応じたデータ削除や運用管理体制の引継ぎ/終了等、適切にプロジェクト完了処理ができる</t>
  </si>
  <si>
    <t>プロジェクトの推進に深く影響するようなリスクを早期に察知し、適切にギャップを埋め、つなぎ直し、それに合わせチームの再編成も随時行い、障害などの発生の大半を事前に抑制できる</t>
  </si>
  <si>
    <t>チームの各メンバーが不安や恥ずかしさを感じることなくチャレンジすることができ、積極的に失敗を共有し改善に向けて問題提起と話し合いを行う、開かれた雰囲気を醸成できる</t>
  </si>
  <si>
    <t>データサイエンティストに求められるスキルについて、育成制度の設計やナレッジ共有の仕組み構築と運営ができる</t>
  </si>
  <si>
    <t>ビジネス力</t>
    <rPh sb="4" eb="5">
      <t>リョク</t>
    </rPh>
    <phoneticPr fontId="1"/>
  </si>
  <si>
    <t>データサイエンス力</t>
    <rPh sb="8" eb="9">
      <t>リョク</t>
    </rPh>
    <phoneticPr fontId="1"/>
  </si>
  <si>
    <t>データエンジニアリング力</t>
    <rPh sb="11" eb="12">
      <t>リョク</t>
    </rPh>
    <phoneticPr fontId="1"/>
  </si>
  <si>
    <t>基礎数学</t>
  </si>
  <si>
    <t>集合論基礎</t>
  </si>
  <si>
    <t>データの理解・検証</t>
  </si>
  <si>
    <t>予測</t>
  </si>
  <si>
    <t>回帰・分類</t>
  </si>
  <si>
    <t>推定・検定</t>
  </si>
  <si>
    <t>因果推論</t>
  </si>
  <si>
    <t>データ可視化</t>
  </si>
  <si>
    <t>軸出し</t>
  </si>
  <si>
    <t>学習</t>
  </si>
  <si>
    <t>自然言語処理</t>
  </si>
  <si>
    <t>画像・映像認識</t>
  </si>
  <si>
    <t>画像認識</t>
  </si>
  <si>
    <t>映像認識</t>
  </si>
  <si>
    <t>音声認識</t>
  </si>
  <si>
    <t>シミュレーション・データ同化</t>
  </si>
  <si>
    <t>順列や組合せの式 nPr, nCr を理解し、適切に使い分けることができる</t>
  </si>
  <si>
    <t>確率に関する基本的な概念の意味を説明できる（確率、条件付き確率、期待値、独立など）</t>
  </si>
  <si>
    <t>平均、中央値、最頻値の算出方法の違いを説明できる</t>
  </si>
  <si>
    <t>与えられたデータにおける分散、標準偏差、四分位、パーセンタイルを理解し、目的に応じて適切に使い分けることができる</t>
  </si>
  <si>
    <t>標準正規分布の平均と分散の値を知っている</t>
  </si>
  <si>
    <t>ピアソンの相関係数の分母と分子を説明できる</t>
  </si>
  <si>
    <t>二項分布は試行回数が増えていくとどのような分布に近似されるかを知っている</t>
  </si>
  <si>
    <t>指数関数とlog関数の関係を理解し、片対数グラフ、両対数グラフ、対数化されていないグラフを適切に使いわけることができる</t>
  </si>
  <si>
    <t>ベクトルの内積に関する計算方法を理解し、線形式をベクトルの内積で表現できる</t>
  </si>
  <si>
    <t>逆行列の定義、および逆行列を求めることにより行列表記された連立方程式が解けることを理解している</t>
  </si>
  <si>
    <t>和集合、積集合、差集合、対称差集合、補集合についてベン図を用いて説明できる</t>
  </si>
  <si>
    <t>論理演算と集合演算の対応を理解している（ANDが積集合に対応するなど）</t>
  </si>
  <si>
    <t>単なるローデータとしての実数だけを見ても判断出来ない事象が大多数であり、母集団に占める割合などの比率的な指標でなければ数字の比較に意味がないことがわかっている</t>
  </si>
  <si>
    <t>自身の判断に必要となる統計情報を積極的に収集するとともに、表現に惑わされず数字を正当に評価できる（原点が0ではないグラフ、不要な3D化、不要な2軸化、目盛りの未記載など）</t>
  </si>
  <si>
    <t>単独のグラフに対して、集計ミスや記載ミスなどがないかチェックできる</t>
  </si>
  <si>
    <t>どのような知見を得たいのか、目的に即して集計し、データから事実を把握できる</t>
  </si>
  <si>
    <t>普段業務で扱っているデータの発生トリガー・タイミング・頻度などを説明でき、また基本統計量や分布の形状を把握している</t>
  </si>
  <si>
    <t>時系列データとは何か、その基礎的な扱いについて説明できる（時系列グラフによる周期性やトレンドの確認、移動平均の計算など）</t>
  </si>
  <si>
    <t>扱っているデータの関連業務の知識と分析目的を踏まえて、どんな説明変数が効きそうか、あたりをつけて洗い出し、構造的に整理できる（変数のグループ化や階層化など）</t>
  </si>
  <si>
    <t>分析目的とデータの量・質を踏まえて、想定されるメッセージと統計的観点から適切な集計単位やサンプリング率を決定できる</t>
  </si>
  <si>
    <t>分析目的とデータの量・質に加えて、想定しているメッセージ、深掘りの方向性・可能性、処理負荷、データ処理フローなども総合的に踏まえた最適な集計単位やサンプリング率を決定できる</t>
  </si>
  <si>
    <t>単回帰分析において最小二乗法、回帰係数、標準誤差、決定係数を理解し、モデルを構築できる</t>
  </si>
  <si>
    <t>重回帰分析や判別分析を実行する際に変数選択手法の特徴を理解し、適用できる</t>
  </si>
  <si>
    <t>重回帰分析において多重共線性の評価ができ、適切に変数を統合・加工・削除して予測モデルが構築できる</t>
  </si>
  <si>
    <t>線形回帰分析は量的な変数を予測し、ロジスティック回帰分析は二値の質的な変数を予測する手法であることを説明できる</t>
  </si>
  <si>
    <t>過学習を防止するためにL1正則化（Lasso）、L2正則化（Ridge）、それらを組み合わせたElastic netを適用できる</t>
  </si>
  <si>
    <t>一般化線形モデル (GLM) および一般化線形混合モデル（GLMM）を用いて分布形状に応じたモデルを構築できる</t>
  </si>
  <si>
    <t>対象データの分布をみて、分布形状に適合した計算式の非線形回帰モデルを構築できる</t>
  </si>
  <si>
    <t>ロジスティック回帰分析において回帰係数とオッズ比の関係について説明できる</t>
  </si>
  <si>
    <t>ロジスティック回帰分析を行う際に、最小二乗法ではなく最尤法を使う際の利点（回帰誤差が近似的に正規分布しなくても適用できるなど）を説明し、適用できる</t>
  </si>
  <si>
    <t>Cox回帰（比例ハザードモデル）を用いて対象イベントの発生確率を予測する生存分析モデルを構築できる</t>
  </si>
  <si>
    <t>予測アルゴリズムに応じ、必要な変数加工処理を設計し、実施できる（標準化やダミー変数化など、採用したアルゴリズムに適した変数加工）</t>
  </si>
  <si>
    <t>予測モデル構築において頑健性（Robustness）を維持するための具体的な方法を設計、実施できる</t>
  </si>
  <si>
    <t>混同行列（正誤分布のクロス表）、Accuracy、Precision、Recall、F値、macro平均、micro平均、重み付き平均といった評価尺度を理解し、精度を評価できる</t>
  </si>
  <si>
    <t>RMSE（Root Mean Square Error）、MAE（Mean Absolute Error）、MAPE（Mean Absolute Percentage Error）、決定係数といった評価尺度を理解し、精度を評価できる</t>
  </si>
  <si>
    <t>不均衡データ（Imbalanced data）に対する分類モデルの評価尺度を、Precision、Recall、F値、PR（Presicion Recall）曲線、マシューズ相関係数などを用いてビジネス課題に合わせて適切に設定できる</t>
  </si>
  <si>
    <t>MSE、AUC、F値などは評価データ全体に対する平均的評価であることを理解し、必要に応じて予測値・誤差の可視化、データの部分集合に対する評価などを実施できる</t>
  </si>
  <si>
    <t>統計的仮説検定において帰無仮説と対立仮説の違いを説明できる</t>
  </si>
  <si>
    <t>検定する対象となるデータの対応の有無を考慮した上で適切な検定手法（t検定, z検定など）を選択し、適用できる</t>
  </si>
  <si>
    <t>教師なし学習のグループ化（クラスター分析）と教師あり学習の分類（判別）モデルの違いを説明できる</t>
  </si>
  <si>
    <t>非階層クラスター分析において、分析対象となるデータの特性や分析目的に応じ、適切なクラスター数を決定できる</t>
  </si>
  <si>
    <t>階層クラスター分析における代表的なクラスター間距離（Ward法、群平均法、最長一致法など）の概念を理解し、目的に合致した最適な手法で分析できる</t>
  </si>
  <si>
    <t>クラスター分析を実行する際、各種距離関数（ユークリッド距離、マンハッタン距離、マハラノビス距離など）を理解し、分析目的に合致した最適な距離計算で分析できる</t>
  </si>
  <si>
    <t>自己組織化マップ（SOM）、Affinity Propagation、混合分布モデル、ディリクレ過程混合モデルなどを理解し、試行の中で最適な手法を選択できる</t>
  </si>
  <si>
    <t>手元のデータの多寡やデータの再現性をふまえ、教師あり異常検知と教師なし異常検知の違いを適切に使い分けることができる</t>
  </si>
  <si>
    <t>Local Outlier Factor（LOF）、オートエンコーダ、One-class SVM（Support Vector Machine）、マハラノビス距離などを用いた異常検知の手法を理解し、試行の中で最適な手法を選択・実行できる</t>
  </si>
  <si>
    <t>多重（質問間）クロス集計表などを駆使して、データから適切なインサイトを得ることができる（データの偏りの発見や独立性の検定など）</t>
  </si>
  <si>
    <t>主成分分析と因子分析の違いや使い分けを説明し、実施できる</t>
  </si>
  <si>
    <t>正準相関分析を説明し、実施できる</t>
  </si>
  <si>
    <t>因子分析における、因子負荷量の意味を理解し、因子軸の回転（プロマックス回転、バリマックス回転など）について実施できる</t>
  </si>
  <si>
    <t>コレスポンデンス（対応）分析と数量化III類を説明し、実施できる</t>
  </si>
  <si>
    <t>コンジョイント分析を自ら設計し、効用値と寄与率からモデルを評価できる</t>
  </si>
  <si>
    <t>テンソル分解（非負値テンソル因子分解[Non-negative Tensor Factorization:NTF]、CP分解[Canonical Polyadic Decomposition:CPD]、Tucker分解など）を、対象データの特性や目的に応じて適用する事で、より複合的な要因の性質や関係性を分析できる</t>
  </si>
  <si>
    <t>ある変数が他の変数に与える影響（因果効果）を推定したい場合、その双方に影響を与える共変量（交絡因子）の考慮が重要であると理解している（喫煙の有無と疾病発症の双方に年齢が影響している場合など）</t>
  </si>
  <si>
    <t>分析の対象を定める段階で選択バイアスが生じる可能性があることを理解している（途中離脱者の除外時、欠損データの除外時など）</t>
  </si>
  <si>
    <t>統計的因果推論における因果効果（平均処置効果、Average Treatment Effect; ATEなど）について説明できる</t>
  </si>
  <si>
    <t>ある変数の影響（因果効果）を推定したいがランダム化比較試験の実施が難しい場合、傾向スコアによる手法（傾向スコアマッチング、IPW、Doubly Robustなど）を用いることで観測されている共変量の影響を最小限に抑えることができる</t>
  </si>
  <si>
    <t>統計的因果推論における、強く無視できる割り当て条件（Conditional Exchangeability）を説明できる</t>
  </si>
  <si>
    <t>標本誤差およびサンプリングバイアス、およびそれぞれの違いについて説明できる</t>
  </si>
  <si>
    <t>外れ値・異常値・欠損値とは何かを理解し、指示のもと適切に検出と除去・変換などの対応ができる</t>
  </si>
  <si>
    <t>各変数の分布・欠損率などをふまえて、外れ値・異常値・欠損値の対応方針を決定できる</t>
  </si>
  <si>
    <t>標準化とは何かを理解し、適切に標準化が行える</t>
  </si>
  <si>
    <t>加工データに不具合がないか確認方法を設計し、検証できる（合計値の照合や、分布の確認など）</t>
  </si>
  <si>
    <t>カテゴリデータの特徴量化ができる（ダミー変数化、特徴量ハッシング[カテゴリ数が多い場合の値の割り当て]、ビンカウンティング、バックオフ、最小カウントスケッチ[レアなカテゴリのまとめ処理]など）</t>
  </si>
  <si>
    <t>k-means、k近傍法、t-SNEなどを用いた、類似度または非類似度に着目した特徴量を作成できる</t>
  </si>
  <si>
    <t>周期的な意味合いをもつ特徴量を適切な周期の三角関数を用いて変換できる</t>
  </si>
  <si>
    <t>時系列データに対し周期性やトレンドなどを考慮して、階差、移動平均、移動標準偏差、移動最大、移動最小、ラグなどの特徴量を作成できる</t>
  </si>
  <si>
    <t>有用と思われるデータを新たに調達し、既知のデータと組み合わせることで有効な特徴量を作成できる（業界特有なカレンダー、地理空間的な類似度を考慮した集計値など）</t>
  </si>
  <si>
    <t>散布図などの軸出しにおいて、目的やデータに応じて縦軸・横軸の候補を適切に洗い出せる</t>
  </si>
  <si>
    <t>積み上げ縦棒グラフでの属性の選択など、目的やデータに応じて適切な層化（比較軸）の候補を出せる</t>
  </si>
  <si>
    <t>読み取りたい特徴を効果的に可視化するために、統計量を使ってデータを加工できる</t>
  </si>
  <si>
    <t>データの持つ分散量の観点で、高次元のデータを主成分分析（PCA）などにより1～3次元のデータに変換できる</t>
  </si>
  <si>
    <t>高次元の非線形な（高次の曲線、渦状の分布などの）データであっても、適切に1～3次元のデータに圧縮して、特徴（データの総分散量および各データの位置関係）を損なわずに可視化できる</t>
  </si>
  <si>
    <t>データ量が膨大（ペタバイト以上）なために、処理しきれず描画できない規模のデータに対しても、適度なデータや情報の抽出（間引き）、クラスター分析などにより可視化しうる状態にデータを加工できる</t>
  </si>
  <si>
    <t>地理空間情報などを地図に重ね合わせた可視化ができる（コロプレスマップ、ボロノイ図など）</t>
  </si>
  <si>
    <t>挙動・軌跡の可視化ができる（店舗内でのユーザの回遊やEye tracking、ウェアラブル端末の3軸ジャイロセンサーや心拍数など）</t>
  </si>
  <si>
    <t>人体、標高を持つ地図、球面など３次元空間上にデータを重ね合わせた可視化ができる</t>
  </si>
  <si>
    <t>複雑で総合的な表現が求められる場合に、ユーザインターフェースの設計に加え、内部のアルゴリズム設計やシステム環境への負荷調整なども踏まえた可視化ができる</t>
  </si>
  <si>
    <t>分類・グルーピングの分析において、分布傾向から原因を追究し、活用方針を計画・主導できる（分類に応じたDM発送による反応率の向上など）</t>
  </si>
  <si>
    <t>予測の分析において、関連性、特異点、変曲点から原因を追究し、活用方針を計画・主導できる（予測結果に基づく発注管理など）</t>
  </si>
  <si>
    <t>関係性の分析において関連が高い/低い原因を追究し、活用方針を計画・主導できる（レコメンドなど）</t>
  </si>
  <si>
    <t>時系列分析を行う際にもつべき視点を理解している（長期トレンド、季節成分、周期性、ノイズ、定常性など）</t>
  </si>
  <si>
    <t>時系列データの時点間での関係を、自己相関やコレログラムを利用して評価ができる</t>
  </si>
  <si>
    <t>時系列データに対し、ライブラリを使用して、分析結果の比較を行い、適切なモデルを選択できる（自己回帰モデル[AR]、移動平均モデル[MA]、ARIMA、SARIMA、VAR、GARCH、Prophet、指数平滑法など）</t>
  </si>
  <si>
    <t>高速フーリエ変換（Fast Fourier Transform: FFT）などを用いてピリオドグラムの計算量を抑制できる</t>
  </si>
  <si>
    <t>状態空間モデルにおいて、カルマンフィルタを用いた欠測値の補完や予測モデルの構築ができる</t>
  </si>
  <si>
    <t>機械学習のモデルを使用したことがあり、どのような問題を解決できるか理解している（回帰・分類、クラスター分析の用途など）</t>
  </si>
  <si>
    <t>時系列データの場合は、時間軸で学習データとテストデータに分割する理由を理解している</t>
  </si>
  <si>
    <t>機械学習モデルは、データ構成の変化(データドリフト)により学習完了後から精度が劣化していくため、運用時は精度をモニタリングする必要があることを理解している</t>
  </si>
  <si>
    <t>予測モデルにおけるリークとは何か、それがもたらす問題について説明できる</t>
  </si>
  <si>
    <t>データと分析要件から、データ分布やモデル精度のモニタリング設計・実施と、劣化が見込まれるモデルに対するリモデルの設計ができる</t>
  </si>
  <si>
    <t>ニューラルネットワークの基本的な考え方を理解し、出力される「ダイアグラム」の入力層、隠れ層、出力層の概要と、活性化関数の重要性を理解している</t>
  </si>
  <si>
    <t>ライブラリを使ってサポートベクターマシンによる分析を実行・評価できる</t>
  </si>
  <si>
    <t>最新の研究に基づき敵対的サンプル（Adversarial examples）に対する現実的な対策を検討できる</t>
  </si>
  <si>
    <t>バイアスとバリアンスの関係について、未学習や過学習の観点から説明できる</t>
  </si>
  <si>
    <t>機械学習・AIの公平性の評価指標について説明できる（デモグラフィックパリティ、均等オッズなど）</t>
  </si>
  <si>
    <t>半教師あり学習やアクティブラーニングにより効率的なアノテーションができる</t>
  </si>
  <si>
    <t>深層学習（ディープラーニング）モデルの活用による主なメリットを理解している（特徴量抽出が可能になるなど）</t>
  </si>
  <si>
    <t>畳み込みニューラルネットワーク(CNN)、再帰型ニューラルネットワーク（RNN）、長期短期記憶（LSTM）、Transformerなどの深層学習の主要方式の特徴を理解し、目的に応じて適切に選定できる</t>
  </si>
  <si>
    <t>ニューラルネットワークにおいてAttention機構の特徴を理解し、各ベクトルの重みを算出できる</t>
  </si>
  <si>
    <t>転移学習とファインチューニングの基本的な枠組みを理解し、事前学習済みのニューラルネットワークを用いた効率的な学習方法を設計・実装できる</t>
  </si>
  <si>
    <t>深層学習における最適化法/Optimizer（SGD、Momentum、RMSProp、Adamなど）や学習率の動的な調整法（Cyclical Learning Rateなど）の重要性について理解している</t>
  </si>
  <si>
    <t>主要な深層生成モデル（変分自己符号化器[Variational AutoEncoder： VAE]、敵対的生成ネットワーク[Generative Adversarial Network：GAN]）やその派生形を理解し、目的に応じて学習・評価できる</t>
  </si>
  <si>
    <t>状態と行動、報酬による強化学習の基本概念を理解し、モンテカルロ法やQ学習などを実行できる</t>
  </si>
  <si>
    <t>主要な強化学習モデルを理解し、目的に応じて学習・評価できる(Deep Q-network [DQN]、Asynchronous Advantage Actor-Critic[A3C]、Proximal Policy Optimization [PPO]やその派生形など）</t>
  </si>
  <si>
    <t>テキストデータに対する代表的なクリーニング処理（小文字化、数値置換、半角変換、記号除去、ステミングなど）を目的に応じて適切に実施できる</t>
  </si>
  <si>
    <t>自然言語処理を用いて解けるタスクを理解し、各タスクの入出力を説明できる（GLUEタスクや固有表現抽出、機械翻訳など）</t>
  </si>
  <si>
    <t>Unigram laguage modelやBPE（Byte Pair Encoding）によるサブワード分割手法を理解しており、必要に応じて適切に実施できる</t>
  </si>
  <si>
    <t>使用メモリの削減やモデルの精度向上のため、名寄せやユーザ定義辞書の作成、ストップワードの除去・置換を実施できる</t>
  </si>
  <si>
    <t>Word2Vec（Skip-gram、CBoW）などの分散表現（ベクトル表現）モデルを理解し、使いこなせる</t>
  </si>
  <si>
    <t>TF-IDFやcos類似度などの基本的なアルゴリズムを使い、文書ベクトルの作成や文書間の類似度を計算できる</t>
  </si>
  <si>
    <t>データの特性に合わせ、適切な言語処理アルゴリズムを選択し、誤り分析、辞書作成などを行い、成果を最大化できる</t>
  </si>
  <si>
    <t>再帰型ニューラルネットワーク（RNN）、長期短期記憶（LSTM）、Transformerなどを用いたニューラル言語モデルを理解し、使いこなせる</t>
  </si>
  <si>
    <t>隠れマルコフモデル（Hidden Markov Model：HMM）、Conditional Random Fields：CRF）などを用いた系列ラベリング手法を理解し、使いこなせる</t>
  </si>
  <si>
    <t>GPT（Generative Pre-Trained transformer）、BERT（Bidirectional Encoder Representations from Transformer）などのAttentionベースのニューラル言語モデルを理解し、使いこなせる</t>
  </si>
  <si>
    <t>画像データに対する代表的なクリーニング処理（リサイズ、パディング、正規化など）を目的に応じて適切に実施できる</t>
  </si>
  <si>
    <t>画像認識を用いて解けるタスクを理解し、入出力とともに説明できる（識別、物体検出、セグメンテーションなど）</t>
  </si>
  <si>
    <t>画像の処理や解析において、既存のAPI化したクラウドサービスなどを目的に即して、選定・活用できる</t>
  </si>
  <si>
    <t>ResNet、EfficientNet、MobileNetなどの代表的な画像認識モデルを理解し使いこなせる</t>
  </si>
  <si>
    <t>ライブラリ、学習済みモデルなどを用いて識別・物体検出・セマンティックセグメンテーションなどの画像処理を実装・評価できる</t>
  </si>
  <si>
    <t>画像・動画処理を行う環境（モバイル上での処理など実行に制約を伴う環境）と処理パフォーマンスを考慮し、適切な手法の選択とモデルの構築ができる</t>
  </si>
  <si>
    <t>物体が動いている方向・速度（オプティカルフロー）を動画から推定し、トラッキングできる</t>
  </si>
  <si>
    <t>動画の解析手法の現況について理解し、専門家とともに実装を検討できる（Kernel Temporal Segmentation[KTS]による動画の映像区間切り分け、動画内の重要度推定によるハイライト作成など）</t>
  </si>
  <si>
    <t>wavやmp3などの代表的な音声フォーマットの特徴や用途、基本的な変換処理について説明できる（サンプリングレート、符号化、量子化など）</t>
  </si>
  <si>
    <t xml:space="preserve"> 目的に応じ音声認識関連のAPIを選択し、適用できる（Speech to Text など）</t>
  </si>
  <si>
    <t>音声データから、分析目的にあった波形データの抽出やノイズの除去ができる</t>
  </si>
  <si>
    <t>音声認識や本人認証、感情分析などの代表的な音声処理分野について理解し、用いられる分析手法を説明できる</t>
  </si>
  <si>
    <t>音声認識、音声合成、認証・感情分析などの目的に合わせて、パラメータ調整や手法変更、言語モデル・音響モデルなどを差し替え、モデル構築・精度評価ができる</t>
  </si>
  <si>
    <t>行動履歴に加え、アイテム属性、ユーザ属性、時間変化などの情報を用いて、目的に応じた推薦アルゴリズムを実装・評価できる</t>
  </si>
  <si>
    <t>離散型・連続型シミュレーションについて、説明できる（モンテカルロ、ヒストリカル、Agentベースなど）</t>
  </si>
  <si>
    <t>複数のA/Bテスト、スプリットテストの統計的結果を踏まえ、デザイン等の最適化を実施できる</t>
  </si>
  <si>
    <t>線形計画法について説明できる</t>
  </si>
  <si>
    <t>連続最適化問題（制約なし）において、使用可能なアルゴリズムを説明できる（ニュートン法、最急降下法など）</t>
  </si>
  <si>
    <t>連続最適化問題（制約あり）において、使用可能なアルゴリズムを説明できる（ラグランジュ未定乗数法、内点法、逐次2次計画法など）</t>
  </si>
  <si>
    <t>組み合わせ最適化問題において、代表的な解法の概念を説明できる（厳密解法（分枝限定法、動的計画法、切除平面法）、近似解法（局所探索、貪欲法など）、メタヒューリスティック解法（遺伝的アルゴリズム、タブーサーチなど））</t>
  </si>
  <si>
    <t>実験計画法の基本的な3原則（局所管理化、反復、無作為化）について説明できる</t>
  </si>
  <si>
    <t>条件Xと事象Yの関係性を信頼度、支持度、リフト値を用いて評価できる</t>
  </si>
  <si>
    <t>◯</t>
  </si>
  <si>
    <t>環境構築</t>
  </si>
  <si>
    <t>システム設計</t>
  </si>
  <si>
    <t>データ抽出</t>
  </si>
  <si>
    <t>データ構造</t>
  </si>
  <si>
    <t>データ蓄積</t>
  </si>
  <si>
    <t>データ共有</t>
  </si>
  <si>
    <t>プログラミング</t>
  </si>
  <si>
    <t>認証</t>
  </si>
  <si>
    <t>ゼロトラスト</t>
  </si>
  <si>
    <t>AIシステム運用</t>
  </si>
  <si>
    <t>ソース管理</t>
  </si>
  <si>
    <t>AutoML</t>
  </si>
  <si>
    <t>MLOps</t>
  </si>
  <si>
    <t>AIOps</t>
  </si>
  <si>
    <t>数千万レコードのデータを保持するシステムにおいて、データの重要性や分析要件に則したシステム構築、初期データ投入方法、システム運用の要件定義が行える</t>
  </si>
  <si>
    <t>ソフトウェア開発プロジェクトの管理方法、設計、テスト方法を理解した上で、データ管理・分析システムの要件定義を行うことができる</t>
  </si>
  <si>
    <t>データ活用戦略を正しく理解し、各種業務プロセスについての専門知識とシステムに関する知識を有し、双方を活用して、適切な要件定義が行える</t>
  </si>
  <si>
    <t>数十億レコードの内部データ（CRM、Webログ、ユーザー購買データなど）、外部データ（購入しているデータ、オープンデータなど）を理解し、複数のデータソースを統合する要件を整理できる</t>
  </si>
  <si>
    <t>サーバー1～10台規模のシステム構築、システム運用を設計書を元に実行できる</t>
  </si>
  <si>
    <t>分析システムにおけるシステム運用（監視、フェイルオーバー、バックアップ、リカバリー処理、サービス開始・停止処理など）の運用設計や手順書作成が行える</t>
  </si>
  <si>
    <t>クラウドのメリットとデメリットを比較して、必要に応じてオンプレミスのデータ分析システムをクラウド環境に移行できる</t>
  </si>
  <si>
    <t>ノーコード・ローコードツールを組み合わせ、要件に応じたアプリやツールを設計できる</t>
  </si>
  <si>
    <t>分析環境を提供するクラウド上のマネージドサービス(Amazon SageMaker、Azure Machine Learning、Google Cloud AI Platform、IBM Watson Studioなど)を利用し、機械学習モデルの開発機能を利用することができる</t>
  </si>
  <si>
    <t>分析者向けのRDBMS、NoSQL、ETL、Visualizationなど単一コンポーネントのユーザー利用機能の設計が行える</t>
  </si>
  <si>
    <t>開発した予測モデルをREST APIから呼び出せるように実装し、マイクロサービスのコンポーネントの一つとしてシステムに組み込むことができる</t>
  </si>
  <si>
    <t>量子コンピュータにおけるロジックを検討する際に計算結果のゆらぎについて理解した上で、適切な処理フローやテスト手順を検討できる</t>
  </si>
  <si>
    <t>Amazon Web Services（AWS)、Microsoft Azure、Google Cloud Platform（GCP)、IBM Cloudなど複数社のクラウドサービスを組み合わせたマルチクラウド構成を設計し、各社が提供する固有の分析サービスを連携して活用することができる</t>
  </si>
  <si>
    <t>量子コンピュータの量子計算の特徴や制約を理解し、量子コンピュータの計算性能を生かすユースケースを検討できる</t>
  </si>
  <si>
    <t>対象プラットフォーム（IoTデバイス、スマートフォン、クラウドサービスなど）で取得可能なデータ項目から目的に応じてデータ収集システムを設計できる</t>
  </si>
  <si>
    <t>対象プラットフォームに用意された通信サービス（HTTP、FTPなど）を用い、データを収集先に格納するための機能を実装できる</t>
  </si>
  <si>
    <t>既存のデータ収集システムの通信を5GやLPWA(Low Power Wide Area)など新しい通信方式を変更することに発生する影響を評価できる</t>
  </si>
  <si>
    <t>既存のサービスやアプリケーションに対して、分析をするためのログ出力の仕様を整理することができる</t>
  </si>
  <si>
    <t>GDPRや個人情報保護法、企業のプライバシーポリシーを理解し、Webログやユーザ情報の適切なデータ取得設計やID連携設計ができる</t>
  </si>
  <si>
    <t>データフォーマットの異なる同一内容のデータ（会員情報、商品マスタなど）を統合する処理を設計できる</t>
  </si>
  <si>
    <t>業務で使用するデータのライフサイクル（いつ、どんなデータが発生し、いつまで保持されているのかなど）を把握して、論理モデルを作成できる</t>
  </si>
  <si>
    <t>HadoopやSparkの分散技術の基本的な仕組みと構成を理解している</t>
  </si>
  <si>
    <t>NoSQLデータストア（HBase、Cassandra、Mongo DB、CouchDB、Redis、Amazon DynamoDB、Cloudant、Azure Cosmos DBなど）にAPIを介してアクセスし、新規データを登録できる</t>
  </si>
  <si>
    <t>HadoopやSparkのメリット・デメリットを理解し、HadoopやSparkにて管理すべきデータを選定できる</t>
  </si>
  <si>
    <t>HadoopやSparkなどのデータ基盤上で、パーティション分割されたデータに対して更新・管理ができる</t>
  </si>
  <si>
    <t>HadoopやSparkの分散アーキテクチャを理解し、大容量データ処理の設計やパフォーマンスチューニングができる</t>
  </si>
  <si>
    <t>クラウド上のデータストアサービスが対象システムの機能要件・非機能要件に合致するか評価を行い、採用可否を判断できる</t>
  </si>
  <si>
    <t>Apache Kafka 、Apache Stormなどのストリーム処理プラットフォームを活用して、入力データをリアルタイムに処理して連携できる</t>
  </si>
  <si>
    <t>適切なライブラリや実行環境を選択して、ストリーム処理やイベント駆動アプリケーションを実装できる</t>
  </si>
  <si>
    <t xml:space="preserve">数十万レコードのデータに対して、目的の並び替えになるように複数キーのソート条件を設定ができる </t>
  </si>
  <si>
    <t>データ定義や実際の観測データの状況をもとに、一般的な名寄せ処理を設計・実装できる</t>
  </si>
  <si>
    <t>変化元データと変換先データの文字コードが異なる場合でも変換処理ができる</t>
  </si>
  <si>
    <t>BIツール用のサーバーを構築し、単一データソースのレポート用データマートを設計・構築できる</t>
  </si>
  <si>
    <t>FTPサーバー、ファイル共有サーバーなどから必要なデータファイルをダウンロードして、Excelなどの表計算ソフトに取り込み活用できる</t>
  </si>
  <si>
    <t>ESBやAPI Gatewayなどのデータ連携サービスを活用してシステム間のデータ連携（データ配信・交換）を行うインターフェースを設計できる</t>
  </si>
  <si>
    <t>データ処理プログラミングのため分岐や繰り返しを含んだフローチャートを作成できる</t>
  </si>
  <si>
    <t>オブジェクト指向言語の基本概念を理解し、スーパークラス（親クラス）を継承して、スーパークラスのプロパティやメソッドを適切に活用できる</t>
  </si>
  <si>
    <t>ホワイトボックステストとブラックボックステストの違いを理解し、テストケースの作成とテストを実施できる</t>
  </si>
  <si>
    <t>外部ライブラリが提供する関数の引数や戻り値の型や仕様を調べて、適切に呼び出すことができる</t>
  </si>
  <si>
    <t>TensorFlow、PyTorchなどのフレームワークを用いてニューラルネットワークを設計、実装できる</t>
  </si>
  <si>
    <t>SNSから抽出した非構造化データを、適切な言語やライブラリを選んでデータ処理のプログラム実装ができる</t>
  </si>
  <si>
    <t>IoTデバイスに関連する各分野におけるデータ取得標準（HEMSなど）を理解しており、今後の技術動向や規制についてのリスクを提示できる</t>
  </si>
  <si>
    <t>入れ子の繰り返し処理（二重ループ）など計算負荷の高いロジックを特定しアルゴリズムの改善策を検討できる</t>
  </si>
  <si>
    <t>システム化対象業務のビジネスロジックを理解して、外部ライブラリやAPIを有効に活用し、プログラムを実装することができる</t>
  </si>
  <si>
    <t>論文や書籍に記載された計算式や機械学習ロジックを理解してプログラム実装できる</t>
  </si>
  <si>
    <t>Jupyter Notebook（Pythonなど）やRStudio（R）などの対話型の開発環境を用いて、データの分析やレポートの作成ができる</t>
  </si>
  <si>
    <t>比較的シンプルな分析課題において、クラウド、SaaS分析環境を用いてデータインポートから加工、集計、アウトプットまでの一連の実装ができる</t>
  </si>
  <si>
    <t>マルウェアなどによる深刻なリスクの種類（消失・漏洩・サービスの停止など）を理解している</t>
  </si>
  <si>
    <t>OS、ネットワーク、アプリケーション、データなどの各レイヤーに対して、ユーザーごとのアクセスレベルを設定する必要性を理解している</t>
  </si>
  <si>
    <t>なりすまし、改ざん、盗聴などのセキュリティ侵害を防御するための対策とセキュリティポリシーを設計し実践できる</t>
  </si>
  <si>
    <t>侵入検知システム（IDS）やファイアウォール、エンドポイント対策（EPP/EDR）などを用いて、外部からの不正アクセスを検知、防御、内部侵入後の対策をおこなう環境を設計できる</t>
  </si>
  <si>
    <t>なりすましや改ざんされた文書でないことを証明するために、電子署名が用いられることを理解している</t>
  </si>
  <si>
    <t>公開鍵暗号化方式において、受信者の公開鍵で暗号化されたデータを復号化するためには受信者の秘密鍵が必要であることを知っている</t>
  </si>
  <si>
    <t>OAuth認証が求められるデータ提供サービスに対して、認証処理で取得したトークンを付与してデータ取得用のREST APIを呼び出すことができる</t>
  </si>
  <si>
    <t>Kerberos認証とRadius認証の違いを理解し、それぞれの認証の特徴やユースケースを説明できる</t>
  </si>
  <si>
    <t>SAMLやOAuthを用いて一度のログインで複数のWebアプリケーションのログイン認証を連携するシングルサインオンの仕組みを設計できる</t>
  </si>
  <si>
    <t>ブロックチェーン技術を用いてストレージに蓄積されたデータの安全性と品質を保証するシステムを設計できる</t>
  </si>
  <si>
    <t>ゼロトラストの概念を理解し、クラウド利用やリモートワークに対応した情報セキュリティの担保と、データ活用の利便性を両立させることができる</t>
  </si>
  <si>
    <t>GitやSubversionなどのバージョン管理ソフトウェアを活用して、開発した分析プログラムのソースをリポジトリに登録しチームメンバーと共有できる</t>
  </si>
  <si>
    <t>AutoMLを用いて予測対象を判定するために最適な入力データの組み合わせと予測モデルを抽出できる</t>
  </si>
  <si>
    <t>MLOpsの概要を理解し、AIモデル性能の維持管理作業の基本的な流れを説明できる</t>
  </si>
  <si>
    <t>AIシステムのモニタリング項目を理解し、AIモデルの劣化状況や予測対象データの不備、AIシステムの異常を検知できる</t>
  </si>
  <si>
    <t>AIシステムの予測モデル評価において、求められている予測性能を満たしているかを評価し、業務システムへの適用を判断できる</t>
  </si>
  <si>
    <t>AIモデルの管理方針（更新頻度、バージョン管理、リリース手順など）を決定し、適切にAIモデルを運用できる</t>
  </si>
  <si>
    <t>AIシステム運用において、モデル作成からモデルの評価、デプロイ、学習データの更新、モデル再学習のパイプラインを設計し、AIモデルのライフサイクルを自動化できる</t>
  </si>
  <si>
    <t>AIシステムに求められる要件（予測性能、リアルタイム性、コストなど）を考慮し、適切な学習環境および分析環境（サーバ/エッジなど）を設計できる</t>
  </si>
  <si>
    <t>ITシステムの運用におけるAIOpsの概要とメリットを説明できる</t>
  </si>
  <si>
    <t>ITシステムのアプリケーションログと過去の障害実績より、統計的手法や機械学習を用いて大量のログから障害の予兆を検出し障害を未然に防止するシステムを設計することができる</t>
  </si>
  <si>
    <t>◯</t>
    <phoneticPr fontId="1"/>
  </si>
  <si>
    <t>-</t>
  </si>
  <si>
    <t>主に担当する事業領域であれば、取り扱う課題領域に対して基本的な課題の枠組みが理解できる（調達活動の5フォースでの整理、CRM課題のRFMでの整理など）</t>
    <phoneticPr fontId="1"/>
  </si>
  <si>
    <t>セキュリティの3要素（機密性、完全性、可用性） について具体的な事例を用いて説明できる</t>
    <phoneticPr fontId="1"/>
  </si>
  <si>
    <t>ハッシュ化、マスキング、k-匿名化、差分プライバシーなどのプライバシー保護の仕組みを理解し適用できる</t>
    <phoneticPr fontId="1"/>
  </si>
  <si>
    <t>項目数_全項目</t>
    <rPh sb="4" eb="7">
      <t>ゼンコウモク</t>
    </rPh>
    <phoneticPr fontId="1"/>
  </si>
  <si>
    <t>項目数_うち必須スキル</t>
    <rPh sb="6" eb="8">
      <t>ヒッス</t>
    </rPh>
    <phoneticPr fontId="1"/>
  </si>
  <si>
    <t>達成数_全項目</t>
    <rPh sb="4" eb="7">
      <t>ゼンコウモク</t>
    </rPh>
    <phoneticPr fontId="1"/>
  </si>
  <si>
    <t>達成数_うち必須スキル</t>
    <rPh sb="6" eb="8">
      <t>ヒッス</t>
    </rPh>
    <phoneticPr fontId="1"/>
  </si>
  <si>
    <t>達成率_全項目</t>
    <rPh sb="4" eb="7">
      <t>ゼンコウモク</t>
    </rPh>
    <phoneticPr fontId="1"/>
  </si>
  <si>
    <t>達成率_うち必須スキル</t>
    <rPh sb="6" eb="8">
      <t>ヒッス</t>
    </rPh>
    <phoneticPr fontId="1"/>
  </si>
  <si>
    <t>契約・権利保護</t>
    <phoneticPr fontId="1"/>
  </si>
  <si>
    <t>論理的思考</t>
    <phoneticPr fontId="1"/>
  </si>
  <si>
    <t>課題の定義</t>
    <phoneticPr fontId="1"/>
  </si>
  <si>
    <t>データ理解</t>
    <phoneticPr fontId="1"/>
  </si>
  <si>
    <t>事業への実装</t>
    <phoneticPr fontId="1"/>
  </si>
  <si>
    <t>組織マネジメント</t>
    <phoneticPr fontId="1"/>
  </si>
  <si>
    <t>意味合いの抽出、洞察</t>
    <phoneticPr fontId="1"/>
  </si>
  <si>
    <t>推定・検定</t>
    <phoneticPr fontId="1"/>
  </si>
  <si>
    <t>性質・関係性の把握</t>
    <phoneticPr fontId="1"/>
  </si>
  <si>
    <t>データ加工</t>
    <phoneticPr fontId="1"/>
  </si>
  <si>
    <t>時系列分析</t>
    <phoneticPr fontId="1"/>
  </si>
  <si>
    <t>学習</t>
    <phoneticPr fontId="1"/>
  </si>
  <si>
    <t>自然言語処理</t>
    <phoneticPr fontId="1"/>
  </si>
  <si>
    <t>音声認識</t>
    <phoneticPr fontId="1"/>
  </si>
  <si>
    <t>シミュレーション・データ同化</t>
    <phoneticPr fontId="1"/>
  </si>
  <si>
    <t>データの理解・検証</t>
    <phoneticPr fontId="1"/>
  </si>
  <si>
    <t>予測</t>
    <phoneticPr fontId="1"/>
  </si>
  <si>
    <t>データ可視化</t>
    <phoneticPr fontId="1"/>
  </si>
  <si>
    <t>画像・映像認識</t>
    <phoneticPr fontId="1"/>
  </si>
  <si>
    <t>パターン発見</t>
    <phoneticPr fontId="1"/>
  </si>
  <si>
    <t>最適化</t>
    <phoneticPr fontId="1"/>
  </si>
  <si>
    <t>環境構築</t>
    <phoneticPr fontId="1"/>
  </si>
  <si>
    <t>データ収集</t>
    <phoneticPr fontId="1"/>
  </si>
  <si>
    <t>データ蓄積</t>
    <phoneticPr fontId="1"/>
  </si>
  <si>
    <t>データ共有</t>
    <phoneticPr fontId="1"/>
  </si>
  <si>
    <t>スキルレベル</t>
  </si>
  <si>
    <t>必須スキルなし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</si>
</sst>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theme="0"/>
      <name val="游ゴシック"/>
      <family val="2"/>
      <charset val="128"/>
      <scheme val="minor"/>
    </font>
    <font>
      <sz val="12"/>
      <color rgb="FF000000"/>
      <name val="Meiryo UI"/>
      <family val="3"/>
      <charset val="128"/>
    </font>
    <font>
      <sz val="11"/>
      <color theme="1"/>
      <name val="Meiryo UI"/>
      <family val="3"/>
      <charset val="128"/>
    </font>
    <font>
      <sz val="12"/>
      <color rgb="FFFF0000"/>
      <name val="Meiryo UI"/>
      <family val="3"/>
      <charset val="128"/>
    </font>
    <font>
      <b/>
      <sz val="11"/>
      <color theme="1"/>
      <name val="Meiryo UI"/>
      <family val="3"/>
      <charset val="128"/>
    </font>
    <font>
      <sz val="11"/>
      <color rgb="FF000000"/>
      <name val="Meiryo UI"/>
      <family val="3"/>
      <charset val="128"/>
    </font>
  </fonts>
  <fills count="8">
    <fill>
      <patternFill patternType="none"/>
    </fill>
    <fill>
      <patternFill patternType="gray125"/>
    </fill>
    <fill>
      <patternFill patternType="solid">
        <fgColor rgb="FF00B0F0"/>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4"/>
        <bgColor theme="4"/>
      </patternFill>
    </fill>
    <fill>
      <patternFill patternType="solid">
        <fgColor theme="4" tint="0.79998168889431442"/>
        <bgColor theme="4" tint="0.79998168889431442"/>
      </patternFill>
    </fill>
  </fills>
  <borders count="6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medium">
        <color indexed="64"/>
      </left>
      <right style="double">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double">
        <color indexed="64"/>
      </right>
      <top style="thin">
        <color indexed="64"/>
      </top>
      <bottom style="double">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medium">
        <color indexed="64"/>
      </left>
      <right style="double">
        <color indexed="64"/>
      </right>
      <top style="medium">
        <color indexed="64"/>
      </top>
      <bottom style="thin">
        <color indexed="64"/>
      </bottom>
      <diagonal/>
    </border>
    <border>
      <left/>
      <right style="double">
        <color indexed="64"/>
      </right>
      <top style="medium">
        <color indexed="64"/>
      </top>
      <bottom style="thin">
        <color indexed="64"/>
      </bottom>
      <diagonal/>
    </border>
    <border>
      <left style="medium">
        <color indexed="64"/>
      </left>
      <right style="double">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style="thin">
        <color indexed="64"/>
      </top>
      <bottom style="thin">
        <color indexed="64"/>
      </bottom>
      <diagonal/>
    </border>
    <border>
      <left style="medium">
        <color indexed="64"/>
      </left>
      <right style="double">
        <color indexed="64"/>
      </right>
      <top style="thin">
        <color indexed="64"/>
      </top>
      <bottom/>
      <diagonal/>
    </border>
    <border>
      <left style="double">
        <color indexed="64"/>
      </left>
      <right style="double">
        <color indexed="64"/>
      </right>
      <top style="thin">
        <color indexed="64"/>
      </top>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style="double">
        <color indexed="64"/>
      </top>
      <bottom style="medium">
        <color indexed="64"/>
      </bottom>
      <diagonal/>
    </border>
    <border>
      <left style="double">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style="thin">
        <color indexed="64"/>
      </right>
      <top style="double">
        <color indexed="64"/>
      </top>
      <bottom style="medium">
        <color indexed="64"/>
      </bottom>
      <diagonal/>
    </border>
    <border>
      <left/>
      <right style="double">
        <color indexed="64"/>
      </right>
      <top/>
      <bottom style="double">
        <color indexed="64"/>
      </bottom>
      <diagonal/>
    </border>
    <border>
      <left/>
      <right style="double">
        <color indexed="64"/>
      </right>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double">
        <color indexed="64"/>
      </right>
      <top/>
      <bottom/>
      <diagonal/>
    </border>
    <border>
      <left style="double">
        <color indexed="64"/>
      </left>
      <right style="thin">
        <color indexed="64"/>
      </right>
      <top/>
      <bottom/>
      <diagonal/>
    </border>
    <border>
      <left style="thin">
        <color indexed="64"/>
      </left>
      <right style="double">
        <color indexed="64"/>
      </right>
      <top/>
      <bottom/>
      <diagonal/>
    </border>
    <border>
      <left/>
      <right style="thin">
        <color indexed="64"/>
      </right>
      <top/>
      <bottom/>
      <diagonal/>
    </border>
    <border>
      <left style="thin">
        <color indexed="64"/>
      </left>
      <right/>
      <top/>
      <bottom/>
      <diagonal/>
    </border>
    <border>
      <left style="double">
        <color indexed="64"/>
      </left>
      <right style="thin">
        <color indexed="64"/>
      </right>
      <top style="medium">
        <color indexed="64"/>
      </top>
      <bottom style="double">
        <color indexed="64"/>
      </bottom>
      <diagonal/>
    </border>
    <border>
      <left/>
      <right style="double">
        <color indexed="64"/>
      </right>
      <top style="medium">
        <color indexed="64"/>
      </top>
      <bottom style="double">
        <color indexed="64"/>
      </bottom>
      <diagonal/>
    </border>
    <border>
      <left style="thin">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double">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diagonal/>
    </border>
    <border>
      <left style="double">
        <color indexed="64"/>
      </left>
      <right style="double">
        <color indexed="64"/>
      </right>
      <top style="double">
        <color indexed="64"/>
      </top>
      <bottom style="medium">
        <color indexed="64"/>
      </bottom>
      <diagonal/>
    </border>
  </borders>
  <cellStyleXfs count="1">
    <xf numFmtId="0" fontId="0" fillId="0" borderId="0">
      <alignment vertical="center"/>
    </xf>
  </cellStyleXfs>
  <cellXfs count="114">
    <xf numFmtId="0" fontId="0" fillId="0" borderId="0" xfId="0">
      <alignment vertical="center"/>
    </xf>
    <xf numFmtId="0" fontId="0" fillId="0" borderId="7" xfId="0" applyBorder="1">
      <alignment vertical="center"/>
    </xf>
    <xf numFmtId="0" fontId="0" fillId="0" borderId="5"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21" xfId="0" applyBorder="1">
      <alignment vertical="center"/>
    </xf>
    <xf numFmtId="0" fontId="0" fillId="0" borderId="20" xfId="0" applyBorder="1">
      <alignment vertical="center"/>
    </xf>
    <xf numFmtId="0" fontId="0" fillId="0" borderId="22" xfId="0" applyBorder="1">
      <alignment vertical="center"/>
    </xf>
    <xf numFmtId="0" fontId="0" fillId="0" borderId="19" xfId="0" applyBorder="1">
      <alignment vertical="center"/>
    </xf>
    <xf numFmtId="0" fontId="2" fillId="0" borderId="0" xfId="0" applyFont="1">
      <alignment vertical="center"/>
    </xf>
    <xf numFmtId="0" fontId="0" fillId="0" borderId="0" xfId="0">
      <alignment vertical="center"/>
    </xf>
    <xf numFmtId="0" fontId="0" fillId="0" borderId="1" xfId="0" applyBorder="1">
      <alignment vertical="center"/>
    </xf>
    <xf numFmtId="0" fontId="0" fillId="0" borderId="3" xfId="0" applyBorder="1">
      <alignment vertical="center"/>
    </xf>
    <xf numFmtId="0" fontId="0" fillId="0" borderId="27" xfId="0" applyBorder="1">
      <alignment vertical="center"/>
    </xf>
    <xf numFmtId="0" fontId="0" fillId="0" borderId="28" xfId="0" applyBorder="1">
      <alignment vertical="center"/>
    </xf>
    <xf numFmtId="0" fontId="2" fillId="0" borderId="10" xfId="0" applyFont="1" applyBorder="1">
      <alignment vertical="center"/>
    </xf>
    <xf numFmtId="0" fontId="0" fillId="4" borderId="4" xfId="0" applyFill="1" applyBorder="1">
      <alignment vertical="center"/>
    </xf>
    <xf numFmtId="0" fontId="0" fillId="4" borderId="32" xfId="0" applyFill="1" applyBorder="1">
      <alignment vertical="center"/>
    </xf>
    <xf numFmtId="0" fontId="0" fillId="4" borderId="6" xfId="0" applyFill="1" applyBorder="1">
      <alignment vertical="center"/>
    </xf>
    <xf numFmtId="0" fontId="0" fillId="4" borderId="3" xfId="0" applyFill="1" applyBorder="1">
      <alignment vertical="center"/>
    </xf>
    <xf numFmtId="0" fontId="0" fillId="4" borderId="15" xfId="0" applyFill="1" applyBorder="1">
      <alignment vertical="center"/>
    </xf>
    <xf numFmtId="0" fontId="0" fillId="4" borderId="34" xfId="0" applyFill="1" applyBorder="1">
      <alignment vertical="center"/>
    </xf>
    <xf numFmtId="0" fontId="2" fillId="4" borderId="33" xfId="0" applyFont="1" applyFill="1" applyBorder="1">
      <alignment vertical="center"/>
    </xf>
    <xf numFmtId="0" fontId="0" fillId="4" borderId="35" xfId="0" applyFill="1" applyBorder="1">
      <alignment vertical="center"/>
    </xf>
    <xf numFmtId="0" fontId="0" fillId="4" borderId="36" xfId="0" applyFill="1" applyBorder="1">
      <alignment vertical="center"/>
    </xf>
    <xf numFmtId="0" fontId="0" fillId="4" borderId="40" xfId="0" applyFill="1" applyBorder="1">
      <alignment vertical="center"/>
    </xf>
    <xf numFmtId="0" fontId="0" fillId="4" borderId="41" xfId="0" applyFill="1" applyBorder="1">
      <alignment vertical="center"/>
    </xf>
    <xf numFmtId="0" fontId="2" fillId="4" borderId="39"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xf>
    <xf numFmtId="0" fontId="2" fillId="2" borderId="31" xfId="0" applyFont="1" applyFill="1" applyBorder="1" applyAlignment="1">
      <alignment horizontal="center" vertical="center"/>
    </xf>
    <xf numFmtId="0" fontId="0" fillId="5" borderId="16" xfId="0" applyFill="1" applyBorder="1" applyAlignment="1">
      <alignment horizontal="center" vertical="center"/>
    </xf>
    <xf numFmtId="0" fontId="2" fillId="2" borderId="30" xfId="0" applyFont="1" applyFill="1" applyBorder="1" applyAlignment="1">
      <alignment horizontal="center" vertical="center"/>
    </xf>
    <xf numFmtId="0" fontId="2" fillId="2" borderId="30"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Alignment="1">
      <alignment horizontal="center" vertical="center"/>
    </xf>
    <xf numFmtId="0" fontId="7" fillId="2" borderId="29" xfId="0" applyFont="1" applyFill="1" applyBorder="1" applyAlignment="1">
      <alignment horizontal="center" vertical="center"/>
    </xf>
    <xf numFmtId="0" fontId="5" fillId="0" borderId="28" xfId="0" applyFont="1" applyBorder="1" applyAlignment="1">
      <alignment horizontal="center" vertical="center"/>
    </xf>
    <xf numFmtId="0" fontId="5" fillId="0" borderId="27" xfId="0" applyFont="1" applyBorder="1" applyAlignment="1">
      <alignment horizontal="center" vertical="center"/>
    </xf>
    <xf numFmtId="0" fontId="8" fillId="0" borderId="1" xfId="0" applyFont="1" applyBorder="1" applyAlignment="1">
      <alignment horizontal="center" vertical="center"/>
    </xf>
    <xf numFmtId="0" fontId="5" fillId="3" borderId="1" xfId="0" applyFont="1" applyFill="1" applyBorder="1" applyAlignment="1">
      <alignment vertical="top" wrapText="1"/>
    </xf>
    <xf numFmtId="176" fontId="2" fillId="4" borderId="32" xfId="0" applyNumberFormat="1" applyFont="1" applyFill="1" applyBorder="1">
      <alignment vertical="center"/>
    </xf>
    <xf numFmtId="176" fontId="2" fillId="4" borderId="42" xfId="0" applyNumberFormat="1" applyFont="1" applyFill="1" applyBorder="1">
      <alignment vertical="center"/>
    </xf>
    <xf numFmtId="176" fontId="2" fillId="0" borderId="4" xfId="0" applyNumberFormat="1" applyFont="1" applyBorder="1">
      <alignment vertical="center"/>
    </xf>
    <xf numFmtId="0" fontId="2" fillId="0" borderId="48" xfId="0" applyFont="1" applyBorder="1">
      <alignment vertical="center"/>
    </xf>
    <xf numFmtId="0" fontId="0" fillId="0" borderId="49" xfId="0" applyBorder="1">
      <alignment vertical="center"/>
    </xf>
    <xf numFmtId="0" fontId="0" fillId="0" borderId="50" xfId="0" applyBorder="1">
      <alignment vertical="center"/>
    </xf>
    <xf numFmtId="0" fontId="0" fillId="0" borderId="48" xfId="0" applyBorder="1" applyAlignment="1">
      <alignment vertical="center"/>
    </xf>
    <xf numFmtId="0" fontId="0" fillId="0" borderId="57" xfId="0" applyBorder="1">
      <alignment vertical="center"/>
    </xf>
    <xf numFmtId="0" fontId="0" fillId="0" borderId="43" xfId="0" applyBorder="1">
      <alignment vertical="center"/>
    </xf>
    <xf numFmtId="0" fontId="0" fillId="0" borderId="58" xfId="0" applyBorder="1">
      <alignment vertical="center"/>
    </xf>
    <xf numFmtId="0" fontId="0" fillId="0" borderId="59" xfId="0" applyBorder="1">
      <alignment vertical="center"/>
    </xf>
    <xf numFmtId="0" fontId="0" fillId="0" borderId="60" xfId="0" applyBorder="1">
      <alignment vertical="center"/>
    </xf>
    <xf numFmtId="176" fontId="2" fillId="0" borderId="6" xfId="0" applyNumberFormat="1" applyFont="1" applyBorder="1">
      <alignment vertical="center"/>
    </xf>
    <xf numFmtId="176" fontId="2" fillId="0" borderId="46" xfId="0" applyNumberFormat="1" applyFont="1" applyBorder="1">
      <alignment vertical="center"/>
    </xf>
    <xf numFmtId="176" fontId="2" fillId="0" borderId="2" xfId="0" applyNumberFormat="1" applyFont="1" applyBorder="1">
      <alignment vertical="center"/>
    </xf>
    <xf numFmtId="176" fontId="2" fillId="0" borderId="47" xfId="0" applyNumberFormat="1" applyFont="1" applyBorder="1">
      <alignment vertical="center"/>
    </xf>
    <xf numFmtId="176" fontId="2" fillId="0" borderId="45" xfId="0" applyNumberFormat="1" applyFont="1" applyBorder="1">
      <alignment vertical="center"/>
    </xf>
    <xf numFmtId="176" fontId="2" fillId="0" borderId="51" xfId="0" applyNumberFormat="1" applyFont="1" applyBorder="1">
      <alignment vertical="center"/>
    </xf>
    <xf numFmtId="176" fontId="2" fillId="0" borderId="52" xfId="0" applyNumberFormat="1" applyFont="1" applyBorder="1">
      <alignment vertical="center"/>
    </xf>
    <xf numFmtId="0" fontId="0" fillId="0" borderId="44" xfId="0" applyBorder="1" applyAlignment="1">
      <alignment vertical="center"/>
    </xf>
    <xf numFmtId="0" fontId="2" fillId="0" borderId="21" xfId="0" applyFont="1" applyBorder="1" applyAlignment="1">
      <alignment horizontal="left" vertical="center"/>
    </xf>
    <xf numFmtId="0" fontId="2" fillId="0" borderId="20" xfId="0" applyFont="1" applyBorder="1" applyAlignment="1">
      <alignment horizontal="left" vertical="center"/>
    </xf>
    <xf numFmtId="0" fontId="2" fillId="0" borderId="10" xfId="0" applyFont="1" applyBorder="1" applyAlignment="1">
      <alignment horizontal="left" vertical="center"/>
    </xf>
    <xf numFmtId="0" fontId="2" fillId="0" borderId="21" xfId="0" applyFont="1" applyBorder="1" applyAlignment="1">
      <alignment vertical="center"/>
    </xf>
    <xf numFmtId="0" fontId="2" fillId="0" borderId="20" xfId="0" applyFont="1" applyBorder="1" applyAlignment="1">
      <alignment vertical="center"/>
    </xf>
    <xf numFmtId="0" fontId="2" fillId="0" borderId="10" xfId="0" applyFont="1" applyBorder="1" applyAlignment="1">
      <alignment vertical="center"/>
    </xf>
    <xf numFmtId="176" fontId="2" fillId="0" borderId="18" xfId="0" applyNumberFormat="1" applyFont="1" applyBorder="1">
      <alignment vertical="center"/>
    </xf>
    <xf numFmtId="176" fontId="2" fillId="0" borderId="61" xfId="0" applyNumberFormat="1" applyFont="1" applyBorder="1">
      <alignment vertical="center"/>
    </xf>
    <xf numFmtId="0" fontId="3" fillId="6" borderId="53" xfId="0" applyFont="1" applyFill="1" applyBorder="1">
      <alignment vertical="center"/>
    </xf>
    <xf numFmtId="0" fontId="3" fillId="6" borderId="54" xfId="0" applyFont="1" applyFill="1" applyBorder="1">
      <alignment vertical="center"/>
    </xf>
    <xf numFmtId="0" fontId="3" fillId="6" borderId="55" xfId="0" applyFont="1" applyFill="1" applyBorder="1">
      <alignment vertical="center"/>
    </xf>
    <xf numFmtId="0" fontId="3" fillId="6" borderId="56" xfId="0" applyFont="1" applyFill="1" applyBorder="1">
      <alignment vertical="center"/>
    </xf>
    <xf numFmtId="0" fontId="3" fillId="6" borderId="31" xfId="0" applyFont="1" applyFill="1" applyBorder="1">
      <alignment vertical="center"/>
    </xf>
    <xf numFmtId="176" fontId="2" fillId="4" borderId="14" xfId="0" applyNumberFormat="1" applyFont="1" applyFill="1" applyBorder="1">
      <alignment vertical="center"/>
    </xf>
    <xf numFmtId="176" fontId="2" fillId="4" borderId="1" xfId="0" applyNumberFormat="1" applyFont="1" applyFill="1" applyBorder="1">
      <alignment vertical="center"/>
    </xf>
    <xf numFmtId="176" fontId="2" fillId="4" borderId="13" xfId="0" applyNumberFormat="1" applyFont="1" applyFill="1" applyBorder="1">
      <alignment vertical="center"/>
    </xf>
    <xf numFmtId="176" fontId="2" fillId="4" borderId="37" xfId="0" applyNumberFormat="1" applyFont="1" applyFill="1" applyBorder="1">
      <alignment vertical="center"/>
    </xf>
    <xf numFmtId="176" fontId="2" fillId="4" borderId="38" xfId="0" applyNumberFormat="1" applyFont="1" applyFill="1" applyBorder="1">
      <alignment vertical="center"/>
    </xf>
    <xf numFmtId="0" fontId="3" fillId="6" borderId="23" xfId="0" applyFont="1" applyFill="1" applyBorder="1" applyAlignment="1">
      <alignment vertical="center"/>
    </xf>
    <xf numFmtId="0" fontId="3" fillId="6" borderId="24" xfId="0" applyFont="1" applyFill="1" applyBorder="1" applyAlignment="1">
      <alignment vertical="center"/>
    </xf>
    <xf numFmtId="0" fontId="2" fillId="7" borderId="25" xfId="0" applyFont="1" applyFill="1" applyBorder="1" applyAlignment="1">
      <alignment horizontal="left" vertical="center"/>
    </xf>
    <xf numFmtId="0" fontId="0" fillId="7" borderId="21" xfId="0" applyFont="1" applyFill="1" applyBorder="1">
      <alignment vertical="center"/>
    </xf>
    <xf numFmtId="0" fontId="0" fillId="7" borderId="22" xfId="0" applyFont="1" applyFill="1" applyBorder="1">
      <alignment vertical="center"/>
    </xf>
    <xf numFmtId="0" fontId="0" fillId="7" borderId="19" xfId="0" applyFont="1" applyFill="1" applyBorder="1">
      <alignment vertical="center"/>
    </xf>
    <xf numFmtId="176" fontId="2" fillId="7" borderId="18" xfId="0" applyNumberFormat="1" applyFont="1" applyFill="1" applyBorder="1">
      <alignment vertical="center"/>
    </xf>
    <xf numFmtId="176" fontId="2" fillId="7" borderId="26" xfId="0" applyNumberFormat="1" applyFont="1" applyFill="1" applyBorder="1">
      <alignment vertical="center"/>
    </xf>
    <xf numFmtId="0" fontId="2" fillId="0" borderId="15" xfId="0" applyFont="1" applyBorder="1" applyAlignment="1">
      <alignment horizontal="left" vertical="center"/>
    </xf>
    <xf numFmtId="0" fontId="0" fillId="0" borderId="20" xfId="0" applyFont="1" applyBorder="1">
      <alignment vertical="center"/>
    </xf>
    <xf numFmtId="0" fontId="0" fillId="0" borderId="12" xfId="0" applyFont="1" applyBorder="1">
      <alignment vertical="center"/>
    </xf>
    <xf numFmtId="0" fontId="0" fillId="0" borderId="5" xfId="0" applyFont="1" applyBorder="1">
      <alignment vertical="center"/>
    </xf>
    <xf numFmtId="176" fontId="2" fillId="0" borderId="16" xfId="0" applyNumberFormat="1" applyFont="1" applyBorder="1">
      <alignment vertical="center"/>
    </xf>
    <xf numFmtId="0" fontId="2" fillId="7" borderId="15" xfId="0" applyFont="1" applyFill="1" applyBorder="1" applyAlignment="1">
      <alignment horizontal="left" vertical="center"/>
    </xf>
    <xf numFmtId="0" fontId="0" fillId="7" borderId="20" xfId="0" applyFont="1" applyFill="1" applyBorder="1">
      <alignment vertical="center"/>
    </xf>
    <xf numFmtId="0" fontId="0" fillId="7" borderId="12" xfId="0" applyFont="1" applyFill="1" applyBorder="1">
      <alignment vertical="center"/>
    </xf>
    <xf numFmtId="0" fontId="0" fillId="7" borderId="5" xfId="0" applyFont="1" applyFill="1" applyBorder="1">
      <alignment vertical="center"/>
    </xf>
    <xf numFmtId="176" fontId="2" fillId="7" borderId="2" xfId="0" applyNumberFormat="1" applyFont="1" applyFill="1" applyBorder="1">
      <alignment vertical="center"/>
    </xf>
    <xf numFmtId="176" fontId="2" fillId="7" borderId="16" xfId="0" applyNumberFormat="1" applyFont="1" applyFill="1" applyBorder="1">
      <alignment vertical="center"/>
    </xf>
    <xf numFmtId="0" fontId="2" fillId="4" borderId="17" xfId="0" applyFont="1" applyFill="1" applyBorder="1">
      <alignment vertical="center"/>
    </xf>
    <xf numFmtId="0" fontId="2" fillId="7" borderId="17" xfId="0" applyFont="1" applyFill="1" applyBorder="1" applyAlignment="1">
      <alignment horizontal="left" vertical="center"/>
    </xf>
    <xf numFmtId="0" fontId="2" fillId="7" borderId="10" xfId="0" applyFont="1" applyFill="1" applyBorder="1">
      <alignment vertical="center"/>
    </xf>
    <xf numFmtId="0" fontId="0" fillId="7" borderId="9" xfId="0" applyFont="1" applyFill="1" applyBorder="1">
      <alignment vertical="center"/>
    </xf>
    <xf numFmtId="0" fontId="0" fillId="7" borderId="8" xfId="0" applyFont="1" applyFill="1" applyBorder="1">
      <alignment vertical="center"/>
    </xf>
    <xf numFmtId="176" fontId="2" fillId="7" borderId="4" xfId="0" applyNumberFormat="1" applyFont="1" applyFill="1" applyBorder="1">
      <alignment vertical="center"/>
    </xf>
    <xf numFmtId="176" fontId="2" fillId="7" borderId="13" xfId="0" applyNumberFormat="1" applyFont="1" applyFill="1" applyBorder="1">
      <alignment vertical="center"/>
    </xf>
    <xf numFmtId="0" fontId="2" fillId="0" borderId="0" xfId="0" applyFont="1" applyBorder="1" applyAlignment="1">
      <alignment horizontal="center" vertical="center"/>
    </xf>
    <xf numFmtId="0" fontId="2" fillId="0" borderId="62" xfId="0" applyFont="1" applyBorder="1" applyAlignment="1">
      <alignment horizontal="center" vertical="center"/>
    </xf>
    <xf numFmtId="0" fontId="2" fillId="4" borderId="63" xfId="0" applyFont="1" applyFill="1" applyBorder="1" applyAlignment="1">
      <alignment horizontal="center" vertical="center"/>
    </xf>
    <xf numFmtId="176" fontId="0" fillId="0" borderId="0" xfId="0" applyNumberFormat="1">
      <alignment vertical="center"/>
    </xf>
  </cellXfs>
  <cellStyles count="1">
    <cellStyle name="標準" xfId="0" builtinId="0"/>
  </cellStyles>
  <dxfs count="16">
    <dxf>
      <border>
        <vertical/>
        <horizontal/>
      </border>
    </dxf>
    <dxf>
      <font>
        <color rgb="FFFF0000"/>
      </font>
      <fill>
        <patternFill patternType="none"/>
      </fill>
    </dxf>
    <dxf>
      <font>
        <color rgb="FFFF0000"/>
      </font>
      <fill>
        <patternFill patternType="none"/>
      </fill>
    </dxf>
    <dxf>
      <font>
        <color rgb="FFFF0000"/>
      </font>
      <fill>
        <patternFill patternType="none"/>
      </fill>
    </dxf>
    <dxf>
      <font>
        <b/>
        <family val="3"/>
      </font>
      <numFmt numFmtId="176" formatCode="0.0%"/>
      <border diagonalUp="0" diagonalDown="0" outline="0">
        <left/>
        <right/>
        <top style="thin">
          <color indexed="64"/>
        </top>
        <bottom style="double">
          <color indexed="64"/>
        </bottom>
      </border>
    </dxf>
    <dxf>
      <font>
        <b/>
        <family val="3"/>
      </font>
    </dxf>
    <dxf>
      <border diagonalUp="0" diagonalDown="0" outline="0">
        <left style="thin">
          <color indexed="64"/>
        </left>
        <right/>
        <top style="thin">
          <color indexed="64"/>
        </top>
        <bottom style="double">
          <color indexed="64"/>
        </bottom>
      </border>
    </dxf>
    <dxf>
      <border diagonalUp="0" diagonalDown="0">
        <left style="double">
          <color indexed="64"/>
        </left>
        <right style="thin">
          <color indexed="64"/>
        </right>
        <top style="thin">
          <color indexed="64"/>
        </top>
        <bottom style="double">
          <color indexed="64"/>
        </bottom>
        <vertical/>
        <horizontal/>
      </border>
    </dxf>
    <dxf>
      <border diagonalUp="0" diagonalDown="0">
        <left style="thin">
          <color indexed="64"/>
        </left>
        <right style="double">
          <color indexed="64"/>
        </right>
        <top style="thin">
          <color indexed="64"/>
        </top>
        <bottom style="double">
          <color indexed="64"/>
        </bottom>
        <vertical/>
        <horizontal/>
      </border>
    </dxf>
    <dxf>
      <border diagonalUp="0" diagonalDown="0">
        <left style="double">
          <color indexed="64"/>
        </left>
        <right style="thin">
          <color indexed="64"/>
        </right>
        <top style="thin">
          <color indexed="64"/>
        </top>
        <bottom style="double">
          <color indexed="64"/>
        </bottom>
        <vertical/>
        <horizontal/>
      </border>
    </dxf>
    <dxf>
      <alignment horizontal="general" vertical="center" textRotation="0" wrapText="0" indent="0" justifyLastLine="0" shrinkToFit="0" readingOrder="0"/>
      <border diagonalUp="0" diagonalDown="0">
        <left/>
        <right style="double">
          <color indexed="64"/>
        </right>
        <top style="thin">
          <color indexed="64"/>
        </top>
        <bottom style="double">
          <color indexed="64"/>
        </bottom>
        <vertical/>
        <horizontal/>
      </border>
    </dxf>
    <dxf>
      <border outline="0">
        <left style="medium">
          <color indexed="64"/>
        </left>
        <right style="medium">
          <color indexed="64"/>
        </right>
        <top style="medium">
          <color indexed="64"/>
        </top>
        <bottom style="medium">
          <color indexed="64"/>
        </bottom>
      </border>
    </dxf>
    <dxf>
      <font>
        <b/>
        <family val="3"/>
      </font>
    </dxf>
    <dxf>
      <font>
        <b/>
        <family val="3"/>
      </font>
    </dxf>
    <dxf>
      <border diagonalUp="0" diagonalDown="0">
        <left/>
        <right style="double">
          <color indexed="64"/>
        </right>
        <top style="thin">
          <color indexed="64"/>
        </top>
        <bottom style="double">
          <color indexed="64"/>
        </bottom>
        <vertical/>
        <horizontal/>
      </border>
    </dxf>
    <dxf>
      <border outline="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ja-JP" altLang="en-US"/>
              <a:t>スキルカテゴリごと達成率</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ja-JP"/>
        </a:p>
      </c:txPr>
    </c:title>
    <c:autoTitleDeleted val="0"/>
    <c:plotArea>
      <c:layout/>
      <c:barChart>
        <c:barDir val="bar"/>
        <c:grouping val="clustered"/>
        <c:varyColors val="0"/>
        <c:ser>
          <c:idx val="0"/>
          <c:order val="0"/>
          <c:tx>
            <c:strRef>
              <c:f>可視化用!$I$5</c:f>
              <c:strCache>
                <c:ptCount val="1"/>
                <c:pt idx="0">
                  <c:v>達成率_全項目</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可視化用!$D$6:$D$47</c:f>
              <c:strCache>
                <c:ptCount val="42"/>
                <c:pt idx="0">
                  <c:v>ビジネス力-行動規範</c:v>
                </c:pt>
                <c:pt idx="1">
                  <c:v>ビジネス力-契約・権利保護</c:v>
                </c:pt>
                <c:pt idx="2">
                  <c:v>ビジネス力-論理的思考</c:v>
                </c:pt>
                <c:pt idx="3">
                  <c:v>ビジネス力-着想・デザイン</c:v>
                </c:pt>
                <c:pt idx="4">
                  <c:v>ビジネス力-課題の定義</c:v>
                </c:pt>
                <c:pt idx="5">
                  <c:v>ビジネス力-アプローチ設計</c:v>
                </c:pt>
                <c:pt idx="6">
                  <c:v>ビジネス力-データ理解</c:v>
                </c:pt>
                <c:pt idx="7">
                  <c:v>ビジネス力-分析評価</c:v>
                </c:pt>
                <c:pt idx="8">
                  <c:v>ビジネス力-事業への実装</c:v>
                </c:pt>
                <c:pt idx="9">
                  <c:v>ビジネス力-PJマネジメント</c:v>
                </c:pt>
                <c:pt idx="10">
                  <c:v>ビジネス力-組織マネジメント</c:v>
                </c:pt>
                <c:pt idx="11">
                  <c:v>ビジネス力-小計</c:v>
                </c:pt>
                <c:pt idx="12">
                  <c:v>データサイエンス力-基礎数学</c:v>
                </c:pt>
                <c:pt idx="13">
                  <c:v>データサイエンス力-データの理解・検証</c:v>
                </c:pt>
                <c:pt idx="14">
                  <c:v>データサイエンス力-意味合いの抽出、洞察</c:v>
                </c:pt>
                <c:pt idx="15">
                  <c:v>データサイエンス力-予測</c:v>
                </c:pt>
                <c:pt idx="16">
                  <c:v>データサイエンス力-推定・検定</c:v>
                </c:pt>
                <c:pt idx="17">
                  <c:v>データサイエンス力-グルーピング</c:v>
                </c:pt>
                <c:pt idx="18">
                  <c:v>データサイエンス力-性質・関係性の把握</c:v>
                </c:pt>
                <c:pt idx="19">
                  <c:v>データサイエンス力-サンプリング</c:v>
                </c:pt>
                <c:pt idx="20">
                  <c:v>データサイエンス力-データ加工</c:v>
                </c:pt>
                <c:pt idx="21">
                  <c:v>データサイエンス力-データ可視化</c:v>
                </c:pt>
                <c:pt idx="22">
                  <c:v>データサイエンス力-時系列分析</c:v>
                </c:pt>
                <c:pt idx="23">
                  <c:v>データサイエンス力-学習</c:v>
                </c:pt>
                <c:pt idx="24">
                  <c:v>データサイエンス力-自然言語処理</c:v>
                </c:pt>
                <c:pt idx="25">
                  <c:v>データサイエンス力-画像・映像認識</c:v>
                </c:pt>
                <c:pt idx="26">
                  <c:v>データサイエンス力-音声認識</c:v>
                </c:pt>
                <c:pt idx="27">
                  <c:v>データサイエンス力-パターン発見</c:v>
                </c:pt>
                <c:pt idx="28">
                  <c:v>データサイエンス力-シミュレーション・データ同化</c:v>
                </c:pt>
                <c:pt idx="29">
                  <c:v>データサイエンス力-最適化</c:v>
                </c:pt>
                <c:pt idx="30">
                  <c:v>データサイエンス力-小計</c:v>
                </c:pt>
                <c:pt idx="31">
                  <c:v>データエンジニアリング力-環境構築</c:v>
                </c:pt>
                <c:pt idx="32">
                  <c:v>データエンジニアリング力-データ収集</c:v>
                </c:pt>
                <c:pt idx="33">
                  <c:v>データエンジニアリング力-データ構造</c:v>
                </c:pt>
                <c:pt idx="34">
                  <c:v>データエンジニアリング力-データ蓄積</c:v>
                </c:pt>
                <c:pt idx="35">
                  <c:v>データエンジニアリング力-データ加工</c:v>
                </c:pt>
                <c:pt idx="36">
                  <c:v>データエンジニアリング力-データ共有</c:v>
                </c:pt>
                <c:pt idx="37">
                  <c:v>データエンジニアリング力-プログラミング</c:v>
                </c:pt>
                <c:pt idx="38">
                  <c:v>データエンジニアリング力-ITセキュリティ</c:v>
                </c:pt>
                <c:pt idx="39">
                  <c:v>データエンジニアリング力-AIシステム運用</c:v>
                </c:pt>
                <c:pt idx="40">
                  <c:v>データエンジニアリング力-小計</c:v>
                </c:pt>
                <c:pt idx="41">
                  <c:v>合計</c:v>
                </c:pt>
              </c:strCache>
            </c:strRef>
          </c:cat>
          <c:val>
            <c:numRef>
              <c:f>可視化用!$I$6:$I$47</c:f>
              <c:numCache>
                <c:formatCode>0.0%</c:formatCode>
                <c:ptCount val="42"/>
                <c:pt idx="0">
                  <c:v>0.8125</c:v>
                </c:pt>
                <c:pt idx="1">
                  <c:v>0.375</c:v>
                </c:pt>
                <c:pt idx="2">
                  <c:v>0.94444444444444442</c:v>
                </c:pt>
                <c:pt idx="3">
                  <c:v>0.4</c:v>
                </c:pt>
                <c:pt idx="4">
                  <c:v>0.81818181818181823</c:v>
                </c:pt>
                <c:pt idx="5">
                  <c:v>0.75</c:v>
                </c:pt>
                <c:pt idx="6">
                  <c:v>1</c:v>
                </c:pt>
                <c:pt idx="7">
                  <c:v>1</c:v>
                </c:pt>
                <c:pt idx="8">
                  <c:v>0.5714285714285714</c:v>
                </c:pt>
                <c:pt idx="9">
                  <c:v>0.30769230769230771</c:v>
                </c:pt>
                <c:pt idx="10">
                  <c:v>0.22222222222222221</c:v>
                </c:pt>
                <c:pt idx="11">
                  <c:v>0.62595419847328249</c:v>
                </c:pt>
                <c:pt idx="12">
                  <c:v>1</c:v>
                </c:pt>
                <c:pt idx="13">
                  <c:v>0.84</c:v>
                </c:pt>
                <c:pt idx="14">
                  <c:v>1</c:v>
                </c:pt>
                <c:pt idx="15">
                  <c:v>1</c:v>
                </c:pt>
                <c:pt idx="16">
                  <c:v>1</c:v>
                </c:pt>
                <c:pt idx="17">
                  <c:v>0.66666666666666663</c:v>
                </c:pt>
                <c:pt idx="18">
                  <c:v>0.31818181818181818</c:v>
                </c:pt>
                <c:pt idx="19">
                  <c:v>0.6</c:v>
                </c:pt>
                <c:pt idx="20">
                  <c:v>0.9285714285714286</c:v>
                </c:pt>
                <c:pt idx="21">
                  <c:v>0.68421052631578949</c:v>
                </c:pt>
                <c:pt idx="22">
                  <c:v>0.75</c:v>
                </c:pt>
                <c:pt idx="23">
                  <c:v>0.87755102040816324</c:v>
                </c:pt>
                <c:pt idx="24">
                  <c:v>0.6875</c:v>
                </c:pt>
                <c:pt idx="25">
                  <c:v>0.58333333333333337</c:v>
                </c:pt>
                <c:pt idx="26">
                  <c:v>0</c:v>
                </c:pt>
                <c:pt idx="27">
                  <c:v>0.25</c:v>
                </c:pt>
                <c:pt idx="28">
                  <c:v>0.4</c:v>
                </c:pt>
                <c:pt idx="29">
                  <c:v>0.55555555555555558</c:v>
                </c:pt>
                <c:pt idx="30">
                  <c:v>0.74468085106382975</c:v>
                </c:pt>
                <c:pt idx="31">
                  <c:v>0.33333333333333331</c:v>
                </c:pt>
                <c:pt idx="32">
                  <c:v>0.15789473684210525</c:v>
                </c:pt>
                <c:pt idx="33">
                  <c:v>0.54545454545454541</c:v>
                </c:pt>
                <c:pt idx="34">
                  <c:v>5.8823529411764705E-2</c:v>
                </c:pt>
                <c:pt idx="35">
                  <c:v>0.8666666666666667</c:v>
                </c:pt>
                <c:pt idx="36">
                  <c:v>0.4</c:v>
                </c:pt>
                <c:pt idx="37">
                  <c:v>0.82608695652173914</c:v>
                </c:pt>
                <c:pt idx="38">
                  <c:v>0.42105263157894735</c:v>
                </c:pt>
                <c:pt idx="39">
                  <c:v>0.7</c:v>
                </c:pt>
                <c:pt idx="40">
                  <c:v>0.45911949685534592</c:v>
                </c:pt>
                <c:pt idx="41">
                  <c:v>0.63811188811188813</c:v>
                </c:pt>
              </c:numCache>
            </c:numRef>
          </c:val>
          <c:extLst>
            <c:ext xmlns:c16="http://schemas.microsoft.com/office/drawing/2014/chart" uri="{C3380CC4-5D6E-409C-BE32-E72D297353CC}">
              <c16:uniqueId val="{00000000-C689-40ED-9BBC-28B491304340}"/>
            </c:ext>
          </c:extLst>
        </c:ser>
        <c:dLbls>
          <c:dLblPos val="outEnd"/>
          <c:showLegendKey val="0"/>
          <c:showVal val="1"/>
          <c:showCatName val="0"/>
          <c:showSerName val="0"/>
          <c:showPercent val="0"/>
          <c:showBubbleSize val="0"/>
        </c:dLbls>
        <c:gapWidth val="227"/>
        <c:overlap val="-48"/>
        <c:axId val="2092660640"/>
        <c:axId val="2092659392"/>
      </c:barChart>
      <c:catAx>
        <c:axId val="2092660640"/>
        <c:scaling>
          <c:orientation val="maxMin"/>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92659392"/>
        <c:crosses val="autoZero"/>
        <c:auto val="1"/>
        <c:lblAlgn val="ctr"/>
        <c:lblOffset val="100"/>
        <c:noMultiLvlLbl val="0"/>
      </c:catAx>
      <c:valAx>
        <c:axId val="2092659392"/>
        <c:scaling>
          <c:orientation val="minMax"/>
          <c:max val="1"/>
        </c:scaling>
        <c:delete val="0"/>
        <c:axPos val="t"/>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9266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ja-JP" altLang="en-US"/>
              <a:t>分類</a:t>
            </a:r>
            <a:r>
              <a:rPr lang="en-US" altLang="ja-JP"/>
              <a:t>×</a:t>
            </a:r>
            <a:r>
              <a:rPr lang="ja-JP" altLang="en-US"/>
              <a:t>スキルレベル別 達成率</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ja-JP"/>
        </a:p>
      </c:txPr>
    </c:title>
    <c:autoTitleDeleted val="0"/>
    <c:plotArea>
      <c:layout/>
      <c:barChart>
        <c:barDir val="bar"/>
        <c:grouping val="clustered"/>
        <c:varyColors val="0"/>
        <c:ser>
          <c:idx val="0"/>
          <c:order val="0"/>
          <c:tx>
            <c:strRef>
              <c:f>可視化用!$I$51</c:f>
              <c:strCache>
                <c:ptCount val="1"/>
                <c:pt idx="0">
                  <c:v>達成率_全項目</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可視化用!$D$52:$D$64</c:f>
              <c:strCache>
                <c:ptCount val="13"/>
                <c:pt idx="0">
                  <c:v>ビジネス力-★</c:v>
                </c:pt>
                <c:pt idx="1">
                  <c:v>ビジネス力-★★</c:v>
                </c:pt>
                <c:pt idx="2">
                  <c:v>ビジネス力-★★★</c:v>
                </c:pt>
                <c:pt idx="3">
                  <c:v>ビジネス力-小計</c:v>
                </c:pt>
                <c:pt idx="4">
                  <c:v>データサイエンス力-★</c:v>
                </c:pt>
                <c:pt idx="5">
                  <c:v>データサイエンス力-★★</c:v>
                </c:pt>
                <c:pt idx="6">
                  <c:v>データサイエンス力-★★★</c:v>
                </c:pt>
                <c:pt idx="7">
                  <c:v>データサイエンス力-小計</c:v>
                </c:pt>
                <c:pt idx="8">
                  <c:v>データエンジニアリング力-★</c:v>
                </c:pt>
                <c:pt idx="9">
                  <c:v>データエンジニアリング力-★★</c:v>
                </c:pt>
                <c:pt idx="10">
                  <c:v>データエンジニアリング力-★★★</c:v>
                </c:pt>
                <c:pt idx="11">
                  <c:v>データエンジニアリング力-小計</c:v>
                </c:pt>
                <c:pt idx="12">
                  <c:v>合計</c:v>
                </c:pt>
              </c:strCache>
            </c:strRef>
          </c:cat>
          <c:val>
            <c:numRef>
              <c:f>可視化用!$I$52:$I$64</c:f>
              <c:numCache>
                <c:formatCode>0.0%</c:formatCode>
                <c:ptCount val="13"/>
                <c:pt idx="0">
                  <c:v>1</c:v>
                </c:pt>
                <c:pt idx="1">
                  <c:v>0.7321428571428571</c:v>
                </c:pt>
                <c:pt idx="2">
                  <c:v>0.27659574468085107</c:v>
                </c:pt>
                <c:pt idx="3">
                  <c:v>0.62595419847328249</c:v>
                </c:pt>
                <c:pt idx="4">
                  <c:v>0.98</c:v>
                </c:pt>
                <c:pt idx="5">
                  <c:v>0.71666666666666667</c:v>
                </c:pt>
                <c:pt idx="6">
                  <c:v>0.41935483870967744</c:v>
                </c:pt>
                <c:pt idx="7">
                  <c:v>0.74468085106382975</c:v>
                </c:pt>
                <c:pt idx="8">
                  <c:v>0.84210526315789469</c:v>
                </c:pt>
                <c:pt idx="9">
                  <c:v>0.33846153846153848</c:v>
                </c:pt>
                <c:pt idx="10">
                  <c:v>8.1081081081081086E-2</c:v>
                </c:pt>
                <c:pt idx="11">
                  <c:v>0.45911949685534592</c:v>
                </c:pt>
                <c:pt idx="12">
                  <c:v>0.63811188811188813</c:v>
                </c:pt>
              </c:numCache>
            </c:numRef>
          </c:val>
          <c:extLst>
            <c:ext xmlns:c16="http://schemas.microsoft.com/office/drawing/2014/chart" uri="{C3380CC4-5D6E-409C-BE32-E72D297353CC}">
              <c16:uniqueId val="{00000000-10A1-4A35-8667-11C7A450324C}"/>
            </c:ext>
          </c:extLst>
        </c:ser>
        <c:dLbls>
          <c:showLegendKey val="0"/>
          <c:showVal val="0"/>
          <c:showCatName val="0"/>
          <c:showSerName val="0"/>
          <c:showPercent val="0"/>
          <c:showBubbleSize val="0"/>
        </c:dLbls>
        <c:gapWidth val="227"/>
        <c:overlap val="-48"/>
        <c:axId val="1663081824"/>
        <c:axId val="1245988592"/>
      </c:barChart>
      <c:catAx>
        <c:axId val="1663081824"/>
        <c:scaling>
          <c:orientation val="maxMin"/>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45988592"/>
        <c:crosses val="autoZero"/>
        <c:auto val="1"/>
        <c:lblAlgn val="ctr"/>
        <c:lblOffset val="100"/>
        <c:noMultiLvlLbl val="0"/>
      </c:catAx>
      <c:valAx>
        <c:axId val="1245988592"/>
        <c:scaling>
          <c:orientation val="minMax"/>
          <c:max val="1"/>
        </c:scaling>
        <c:delete val="0"/>
        <c:axPos val="t"/>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6308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59531</xdr:colOff>
      <xdr:row>28</xdr:row>
      <xdr:rowOff>116681</xdr:rowOff>
    </xdr:from>
    <xdr:to>
      <xdr:col>29</xdr:col>
      <xdr:colOff>511969</xdr:colOff>
      <xdr:row>66</xdr:row>
      <xdr:rowOff>34130</xdr:rowOff>
    </xdr:to>
    <xdr:graphicFrame macro="">
      <xdr:nvGraphicFramePr>
        <xdr:cNvPr id="4" name="グラフ 3">
          <a:extLst>
            <a:ext uri="{FF2B5EF4-FFF2-40B4-BE49-F238E27FC236}">
              <a16:creationId xmlns:a16="http://schemas.microsoft.com/office/drawing/2014/main" id="{8BE5A970-6D11-4896-9F45-1387FA630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369094</xdr:colOff>
      <xdr:row>0</xdr:row>
      <xdr:rowOff>0</xdr:rowOff>
    </xdr:from>
    <xdr:to>
      <xdr:col>25</xdr:col>
      <xdr:colOff>389731</xdr:colOff>
      <xdr:row>27</xdr:row>
      <xdr:rowOff>74612</xdr:rowOff>
    </xdr:to>
    <xdr:graphicFrame macro="">
      <xdr:nvGraphicFramePr>
        <xdr:cNvPr id="5" name="グラフ 4">
          <a:extLst>
            <a:ext uri="{FF2B5EF4-FFF2-40B4-BE49-F238E27FC236}">
              <a16:creationId xmlns:a16="http://schemas.microsoft.com/office/drawing/2014/main" id="{11623AC9-5B4A-4CD4-BEDE-C2237F5EE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4F701B-58BE-441C-B450-6BF449BA7E6E}" name="テーブル4" displayName="テーブル4" ref="B2:H6" totalsRowShown="0" tableBorderDxfId="15">
  <tableColumns count="7">
    <tableColumn id="1" xr3:uid="{B2FEA9B8-9E99-4536-8DAE-1D490C7AD31F}" name="スキルレベル" dataDxfId="14"/>
    <tableColumn id="2" xr3:uid="{1BE2E070-D4E5-4821-9200-F61322BAF48B}" name="項目数_全項目"/>
    <tableColumn id="3" xr3:uid="{D71699DA-F952-4248-9337-298B6FE121EE}" name="項目数_うち必須スキル"/>
    <tableColumn id="4" xr3:uid="{7E5AC321-A2E0-49B4-ABC8-F89A5FFB9851}" name="達成数_全項目"/>
    <tableColumn id="5" xr3:uid="{5B2C2FF6-23BE-4498-84E5-6D263CDF4B81}" name="達成数_うち必須スキル"/>
    <tableColumn id="6" xr3:uid="{FC234805-10C6-4805-927E-E4A750D63829}" name="達成率_全項目" dataDxfId="13">
      <calculatedColumnFormula>E3/C3</calculatedColumnFormula>
    </tableColumn>
    <tableColumn id="7" xr3:uid="{167C1D57-5D25-4155-9165-1675173E49C1}" name="達成率_うち必須スキル" dataDxfId="12">
      <calculatedColumnFormula>F3/D3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A830A7-3BA2-4124-90FD-B131E3DE1F3E}" name="テーブル5" displayName="テーブル5" ref="B8:I21" totalsRowShown="0" tableBorderDxfId="11">
  <tableColumns count="8">
    <tableColumn id="1" xr3:uid="{A0DF3E81-E667-496C-9C20-29F04620286D}" name="分類" dataDxfId="10"/>
    <tableColumn id="2" xr3:uid="{2F9A67D2-9111-40A1-83E4-97BA5AD959E2}" name="スキルレベル"/>
    <tableColumn id="3" xr3:uid="{FCD58986-C9A9-41A5-8860-6E87758F83A7}" name="項目数_全項目" dataDxfId="9"/>
    <tableColumn id="4" xr3:uid="{A2431B9A-E589-42A1-8765-4C41E245DFDE}" name="項目数_うち必須スキル" dataDxfId="8"/>
    <tableColumn id="5" xr3:uid="{37C14C6E-8067-4922-A8FB-8E5ED92E0C2B}" name="達成数_全項目" dataDxfId="7"/>
    <tableColumn id="6" xr3:uid="{0122C1E4-73AE-4BEC-846B-DD2E7BFE4503}" name="達成数_うち必須スキル" dataDxfId="6"/>
    <tableColumn id="7" xr3:uid="{D640ED43-D358-4F19-A264-7667A0CAD1B3}" name="達成率_全項目" dataDxfId="5">
      <calculatedColumnFormula>F9/D9</calculatedColumnFormula>
    </tableColumn>
    <tableColumn id="8" xr3:uid="{1D4FCCF7-0B45-4A2F-B65E-B4A018937584}" name="達成率_うち必須スキル" dataDxfId="4">
      <calculatedColumnFormula>G9/E9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C1C65-215B-4C6C-9189-55CF3174F996}">
  <sheetPr>
    <tabColor theme="8"/>
  </sheetPr>
  <dimension ref="A2:I69"/>
  <sheetViews>
    <sheetView tabSelected="1" zoomScale="80" zoomScaleNormal="80" workbookViewId="0">
      <selection activeCell="G20" sqref="G20"/>
    </sheetView>
  </sheetViews>
  <sheetFormatPr defaultRowHeight="18" x14ac:dyDescent="0.55000000000000004"/>
  <cols>
    <col min="1" max="1" width="28.08203125" customWidth="1"/>
    <col min="2" max="2" width="26.08203125" bestFit="1" customWidth="1"/>
    <col min="3" max="3" width="30.25" bestFit="1" customWidth="1"/>
    <col min="4" max="9" width="22.75" bestFit="1" customWidth="1"/>
  </cols>
  <sheetData>
    <row r="2" spans="1:9" ht="18.5" thickBot="1" x14ac:dyDescent="0.6">
      <c r="A2" s="12" t="s">
        <v>8</v>
      </c>
      <c r="B2" s="52" t="s">
        <v>3</v>
      </c>
      <c r="C2" s="53" t="s">
        <v>779</v>
      </c>
      <c r="D2" s="54" t="s">
        <v>780</v>
      </c>
      <c r="E2" s="53" t="s">
        <v>781</v>
      </c>
      <c r="F2" s="55" t="s">
        <v>782</v>
      </c>
      <c r="G2" s="56" t="s">
        <v>783</v>
      </c>
      <c r="H2" s="57" t="s">
        <v>784</v>
      </c>
    </row>
    <row r="3" spans="1:9" ht="18.5" thickTop="1" x14ac:dyDescent="0.55000000000000004">
      <c r="B3" s="8" t="s">
        <v>5</v>
      </c>
      <c r="C3" s="6">
        <f>COUNTIF(スキルチェックシート!F:F,"★")</f>
        <v>185</v>
      </c>
      <c r="D3" s="1">
        <f>COUNTIFS(スキルチェックシート!F:F,"★",スキルチェックシート!H:H, "◯")</f>
        <v>92</v>
      </c>
      <c r="E3" s="6">
        <f>COUNTIFS(スキルチェックシート!F:F,"★",スキルチェックシート!J:J,"◯")</f>
        <v>174</v>
      </c>
      <c r="F3" s="1">
        <f>COUNTIFS(スキルチェックシート!F:F,"★",スキルチェックシート!H:H, "◯",スキルチェックシート!J:J,"◯")</f>
        <v>92</v>
      </c>
      <c r="G3" s="58">
        <f t="shared" ref="G3:H6" si="0">E3/C3</f>
        <v>0.94054054054054059</v>
      </c>
      <c r="H3" s="59">
        <f t="shared" si="0"/>
        <v>1</v>
      </c>
    </row>
    <row r="4" spans="1:9" x14ac:dyDescent="0.55000000000000004">
      <c r="B4" s="9" t="s">
        <v>6</v>
      </c>
      <c r="C4" s="7">
        <f>COUNTIF(スキルチェックシート!F:F,"★★")</f>
        <v>241</v>
      </c>
      <c r="D4" s="2">
        <f>COUNTIFS(スキルチェックシート!F:F,"★★",スキルチェックシート!H:H, "◯")</f>
        <v>38</v>
      </c>
      <c r="E4" s="7">
        <f>COUNTIFS(スキルチェックシート!F:F,"★★",スキルチェックシート!J:J,"◯")</f>
        <v>149</v>
      </c>
      <c r="F4" s="2">
        <f>COUNTIFS(スキルチェックシート!F:F,"★★",スキルチェックシート!H:H, "◯",スキルチェックシート!J:J,"◯")</f>
        <v>38</v>
      </c>
      <c r="G4" s="60">
        <f t="shared" si="0"/>
        <v>0.61825726141078841</v>
      </c>
      <c r="H4" s="61">
        <f t="shared" si="0"/>
        <v>1</v>
      </c>
    </row>
    <row r="5" spans="1:9" ht="18.5" thickBot="1" x14ac:dyDescent="0.6">
      <c r="B5" s="5" t="s">
        <v>7</v>
      </c>
      <c r="C5" s="4">
        <f>COUNTIF(スキルチェックシート!F:F,"★★★")</f>
        <v>146</v>
      </c>
      <c r="D5" s="3">
        <f>COUNTIFS(スキルチェックシート!F:F,"★★★",スキルチェックシート!H:H, "◯")</f>
        <v>18</v>
      </c>
      <c r="E5" s="4">
        <f>COUNTIFS(スキルチェックシート!F:F,"★★★",スキルチェックシート!J:J,"◯")</f>
        <v>42</v>
      </c>
      <c r="F5" s="3">
        <f>COUNTIFS(スキルチェックシート!F:F,"★★★",スキルチェックシート!H:H, "◯",スキルチェックシート!J:J,"◯")</f>
        <v>9</v>
      </c>
      <c r="G5" s="48">
        <f t="shared" si="0"/>
        <v>0.28767123287671231</v>
      </c>
      <c r="H5" s="62">
        <f t="shared" si="0"/>
        <v>0.5</v>
      </c>
    </row>
    <row r="6" spans="1:9" ht="18.5" thickTop="1" x14ac:dyDescent="0.55000000000000004">
      <c r="B6" s="49" t="s">
        <v>13</v>
      </c>
      <c r="C6" s="50">
        <f>SUM(C3:C5)</f>
        <v>572</v>
      </c>
      <c r="D6" s="51">
        <f>SUM(D3:D5)</f>
        <v>148</v>
      </c>
      <c r="E6" s="50">
        <f>SUM(E3:E5)</f>
        <v>365</v>
      </c>
      <c r="F6" s="51">
        <f>SUM(F3:F5)</f>
        <v>139</v>
      </c>
      <c r="G6" s="63">
        <f t="shared" si="0"/>
        <v>0.63811188811188813</v>
      </c>
      <c r="H6" s="64">
        <f t="shared" si="0"/>
        <v>0.93918918918918914</v>
      </c>
    </row>
    <row r="8" spans="1:9" ht="18.5" thickBot="1" x14ac:dyDescent="0.6">
      <c r="A8" s="12" t="s">
        <v>10</v>
      </c>
      <c r="B8" s="65" t="s">
        <v>14</v>
      </c>
      <c r="C8" s="65" t="s">
        <v>3</v>
      </c>
      <c r="D8" s="53" t="s">
        <v>779</v>
      </c>
      <c r="E8" s="54" t="s">
        <v>780</v>
      </c>
      <c r="F8" s="53" t="s">
        <v>781</v>
      </c>
      <c r="G8" s="55" t="s">
        <v>782</v>
      </c>
      <c r="H8" s="56" t="s">
        <v>783</v>
      </c>
      <c r="I8" s="57" t="s">
        <v>784</v>
      </c>
    </row>
    <row r="9" spans="1:9" ht="18.5" thickTop="1" x14ac:dyDescent="0.55000000000000004">
      <c r="B9" s="66" t="s">
        <v>535</v>
      </c>
      <c r="C9" s="8" t="s">
        <v>5</v>
      </c>
      <c r="D9" s="10">
        <f>COUNTIFS(スキルチェックシート!F:F,C9, スキルチェックシート!B:B, B9)</f>
        <v>28</v>
      </c>
      <c r="E9" s="11">
        <f>COUNTIFS(スキルチェックシート!F:F,C9, スキルチェックシート!B:B, B9,スキルチェックシート!H:H, "◯")</f>
        <v>21</v>
      </c>
      <c r="F9" s="10">
        <f>COUNTIFS(スキルチェックシート!F:F,C9, スキルチェックシート!B:B, B9,スキルチェックシート!J:J,"◯")</f>
        <v>28</v>
      </c>
      <c r="G9" s="11">
        <f>COUNTIFS(スキルチェックシート!F:F,C9, スキルチェックシート!B:B, B9,スキルチェックシート!J:J,"◯",スキルチェックシート!H:H, "◯")</f>
        <v>21</v>
      </c>
      <c r="H9" s="72">
        <f t="shared" ref="H9:H12" si="1">F9/D9</f>
        <v>1</v>
      </c>
      <c r="I9" s="73">
        <f>G9/E9</f>
        <v>1</v>
      </c>
    </row>
    <row r="10" spans="1:9" x14ac:dyDescent="0.55000000000000004">
      <c r="B10" s="67" t="s">
        <v>535</v>
      </c>
      <c r="C10" s="9" t="s">
        <v>6</v>
      </c>
      <c r="D10" s="7">
        <f>COUNTIFS(スキルチェックシート!F:F,C10, スキルチェックシート!B:B, B10)</f>
        <v>56</v>
      </c>
      <c r="E10" s="2">
        <f>COUNTIFS(スキルチェックシート!F:F,C10, スキルチェックシート!B:B, B10,スキルチェックシート!H:H, "◯")</f>
        <v>17</v>
      </c>
      <c r="F10" s="7">
        <f>COUNTIFS(スキルチェックシート!F:F,C10, スキルチェックシート!B:B, B10,スキルチェックシート!J:J,"◯")</f>
        <v>41</v>
      </c>
      <c r="G10" s="2">
        <f>COUNTIFS(スキルチェックシート!F:F,C10, スキルチェックシート!B:B, B10,スキルチェックシート!J:J,"◯",スキルチェックシート!H:H, "◯")</f>
        <v>17</v>
      </c>
      <c r="H10" s="60">
        <f t="shared" si="1"/>
        <v>0.7321428571428571</v>
      </c>
      <c r="I10" s="61">
        <f>G10/E10</f>
        <v>1</v>
      </c>
    </row>
    <row r="11" spans="1:9" x14ac:dyDescent="0.55000000000000004">
      <c r="B11" s="67" t="s">
        <v>535</v>
      </c>
      <c r="C11" s="9" t="s">
        <v>7</v>
      </c>
      <c r="D11" s="7">
        <f>COUNTIFS(スキルチェックシート!F:F,C11, スキルチェックシート!B:B, B11)</f>
        <v>47</v>
      </c>
      <c r="E11" s="2">
        <f>COUNTIFS(スキルチェックシート!F:F,C11, スキルチェックシート!B:B, B11,スキルチェックシート!H:H, "◯")</f>
        <v>9</v>
      </c>
      <c r="F11" s="7">
        <f>COUNTIFS(スキルチェックシート!F:F,C11, スキルチェックシート!B:B, B11,スキルチェックシート!J:J,"◯")</f>
        <v>13</v>
      </c>
      <c r="G11" s="2">
        <f>COUNTIFS(スキルチェックシート!F:F,C11, スキルチェックシート!B:B, B11,スキルチェックシート!J:J,"◯",スキルチェックシート!H:H, "◯")</f>
        <v>4</v>
      </c>
      <c r="H11" s="60">
        <f t="shared" si="1"/>
        <v>0.27659574468085107</v>
      </c>
      <c r="I11" s="61">
        <f>G11/E11</f>
        <v>0.44444444444444442</v>
      </c>
    </row>
    <row r="12" spans="1:9" ht="18.5" thickBot="1" x14ac:dyDescent="0.6">
      <c r="B12" s="68" t="s">
        <v>535</v>
      </c>
      <c r="C12" s="18" t="s">
        <v>15</v>
      </c>
      <c r="D12" s="4">
        <f>SUM(D9:D11)</f>
        <v>131</v>
      </c>
      <c r="E12" s="3">
        <f>SUM(E9:E11)</f>
        <v>47</v>
      </c>
      <c r="F12" s="4">
        <f>SUM(F9:F11)</f>
        <v>82</v>
      </c>
      <c r="G12" s="3">
        <f>SUM(G9:G11)</f>
        <v>42</v>
      </c>
      <c r="H12" s="48">
        <f t="shared" si="1"/>
        <v>0.62595419847328249</v>
      </c>
      <c r="I12" s="62">
        <f>G12/E12</f>
        <v>0.8936170212765957</v>
      </c>
    </row>
    <row r="13" spans="1:9" ht="18.5" thickTop="1" x14ac:dyDescent="0.55000000000000004">
      <c r="B13" s="66" t="s">
        <v>536</v>
      </c>
      <c r="C13" s="8" t="s">
        <v>5</v>
      </c>
      <c r="D13" s="10">
        <f>COUNTIFS(スキルチェックシート!F:F,C13, スキルチェックシート!B:B, B13)</f>
        <v>100</v>
      </c>
      <c r="E13" s="11">
        <f>COUNTIFS(スキルチェックシート!F:F,C13, スキルチェックシート!B:B, B13,スキルチェックシート!H:H, "◯")</f>
        <v>45</v>
      </c>
      <c r="F13" s="10">
        <f>COUNTIFS(スキルチェックシート!F:F,C13, スキルチェックシート!B:B, B13,スキルチェックシート!J:J,"◯")</f>
        <v>98</v>
      </c>
      <c r="G13" s="11">
        <f>COUNTIFS(スキルチェックシート!F:F,C13, スキルチェックシート!B:B, B13,スキルチェックシート!J:J,"◯",スキルチェックシート!H:H, "◯")</f>
        <v>45</v>
      </c>
      <c r="H13" s="72">
        <f t="shared" ref="H13:H21" si="2">F13/D13</f>
        <v>0.98</v>
      </c>
      <c r="I13" s="73">
        <f t="shared" ref="I13:I20" si="3">G13/E13</f>
        <v>1</v>
      </c>
    </row>
    <row r="14" spans="1:9" x14ac:dyDescent="0.55000000000000004">
      <c r="B14" s="67" t="s">
        <v>536</v>
      </c>
      <c r="C14" s="9" t="s">
        <v>6</v>
      </c>
      <c r="D14" s="7">
        <f>COUNTIFS(スキルチェックシート!F:F,C14, スキルチェックシート!B:B, B14)</f>
        <v>120</v>
      </c>
      <c r="E14" s="2">
        <f>COUNTIFS(スキルチェックシート!F:F,C14, スキルチェックシート!B:B, B14,スキルチェックシート!H:H, "◯")</f>
        <v>13</v>
      </c>
      <c r="F14" s="7">
        <f>COUNTIFS(スキルチェックシート!F:F,C14, スキルチェックシート!B:B, B14,スキルチェックシート!J:J,"◯")</f>
        <v>86</v>
      </c>
      <c r="G14" s="2">
        <f>COUNTIFS(スキルチェックシート!F:F,C14, スキルチェックシート!B:B, B14,スキルチェックシート!J:J,"◯",スキルチェックシート!H:H, "◯")</f>
        <v>13</v>
      </c>
      <c r="H14" s="60">
        <f t="shared" si="2"/>
        <v>0.71666666666666667</v>
      </c>
      <c r="I14" s="61">
        <f t="shared" si="3"/>
        <v>1</v>
      </c>
    </row>
    <row r="15" spans="1:9" x14ac:dyDescent="0.55000000000000004">
      <c r="B15" s="67" t="s">
        <v>536</v>
      </c>
      <c r="C15" s="9" t="s">
        <v>7</v>
      </c>
      <c r="D15" s="7">
        <f>COUNTIFS(スキルチェックシート!F:F,C15, スキルチェックシート!B:B, B15)</f>
        <v>62</v>
      </c>
      <c r="E15" s="2">
        <f>COUNTIFS(スキルチェックシート!F:F,C15, スキルチェックシート!B:B, B15,スキルチェックシート!H:H, "◯")</f>
        <v>5</v>
      </c>
      <c r="F15" s="7">
        <f>COUNTIFS(スキルチェックシート!F:F,C15, スキルチェックシート!B:B, B15,スキルチェックシート!J:J,"◯")</f>
        <v>26</v>
      </c>
      <c r="G15" s="2">
        <f>COUNTIFS(スキルチェックシート!F:F,C15, スキルチェックシート!B:B, B15,スキルチェックシート!J:J,"◯",スキルチェックシート!H:H, "◯")</f>
        <v>5</v>
      </c>
      <c r="H15" s="60">
        <f t="shared" si="2"/>
        <v>0.41935483870967744</v>
      </c>
      <c r="I15" s="61">
        <f t="shared" si="3"/>
        <v>1</v>
      </c>
    </row>
    <row r="16" spans="1:9" ht="18.5" thickBot="1" x14ac:dyDescent="0.6">
      <c r="B16" s="68" t="s">
        <v>536</v>
      </c>
      <c r="C16" s="18" t="s">
        <v>15</v>
      </c>
      <c r="D16" s="4">
        <f>SUM(D13:D15)</f>
        <v>282</v>
      </c>
      <c r="E16" s="3">
        <f>SUM(E13:E15)</f>
        <v>63</v>
      </c>
      <c r="F16" s="4">
        <f>SUM(F13:F15)</f>
        <v>210</v>
      </c>
      <c r="G16" s="3">
        <f>SUM(G13:G15)</f>
        <v>63</v>
      </c>
      <c r="H16" s="48">
        <f t="shared" si="2"/>
        <v>0.74468085106382975</v>
      </c>
      <c r="I16" s="62">
        <f t="shared" si="3"/>
        <v>1</v>
      </c>
    </row>
    <row r="17" spans="1:9" ht="19" thickTop="1" thickBot="1" x14ac:dyDescent="0.6">
      <c r="B17" s="69" t="s">
        <v>537</v>
      </c>
      <c r="C17" s="8" t="s">
        <v>5</v>
      </c>
      <c r="D17" s="10">
        <f>COUNTIFS(スキルチェックシート!F:F,C17, スキルチェックシート!B:B, B17)</f>
        <v>57</v>
      </c>
      <c r="E17" s="11">
        <f>COUNTIFS(スキルチェックシート!F:F,C17, スキルチェックシート!B:B, B17,スキルチェックシート!H:H, "◯")</f>
        <v>26</v>
      </c>
      <c r="F17" s="10">
        <f>COUNTIFS(スキルチェックシート!F:F,C17, スキルチェックシート!B:B, B17,スキルチェックシート!J:J,"◯")</f>
        <v>48</v>
      </c>
      <c r="G17" s="11">
        <f>COUNTIFS(スキルチェックシート!F:F,C17, スキルチェックシート!B:B, B17,スキルチェックシート!J:J,"◯",スキルチェックシート!H:H, "◯")</f>
        <v>26</v>
      </c>
      <c r="H17" s="72">
        <f t="shared" si="2"/>
        <v>0.84210526315789469</v>
      </c>
      <c r="I17" s="73">
        <f t="shared" si="3"/>
        <v>1</v>
      </c>
    </row>
    <row r="18" spans="1:9" ht="19" thickTop="1" thickBot="1" x14ac:dyDescent="0.6">
      <c r="B18" s="70" t="s">
        <v>537</v>
      </c>
      <c r="C18" s="9" t="s">
        <v>6</v>
      </c>
      <c r="D18" s="10">
        <f>COUNTIFS(スキルチェックシート!F:F,C18, スキルチェックシート!B:B, B18)</f>
        <v>65</v>
      </c>
      <c r="E18" s="2">
        <f>COUNTIFS(スキルチェックシート!F:F,C18, スキルチェックシート!B:B, B18,スキルチェックシート!H:H, "◯")</f>
        <v>8</v>
      </c>
      <c r="F18" s="7">
        <f>COUNTIFS(スキルチェックシート!F:F,C18, スキルチェックシート!B:B, B18,スキルチェックシート!J:J,"◯")</f>
        <v>22</v>
      </c>
      <c r="G18" s="2">
        <f>COUNTIFS(スキルチェックシート!F:F,C18, スキルチェックシート!B:B, B18,スキルチェックシート!J:J,"◯",スキルチェックシート!H:H, "◯")</f>
        <v>8</v>
      </c>
      <c r="H18" s="60">
        <f t="shared" si="2"/>
        <v>0.33846153846153848</v>
      </c>
      <c r="I18" s="61">
        <f t="shared" si="3"/>
        <v>1</v>
      </c>
    </row>
    <row r="19" spans="1:9" ht="18.5" thickTop="1" x14ac:dyDescent="0.55000000000000004">
      <c r="B19" s="70" t="s">
        <v>537</v>
      </c>
      <c r="C19" s="9" t="s">
        <v>7</v>
      </c>
      <c r="D19" s="10">
        <f>COUNTIFS(スキルチェックシート!F:F,C19, スキルチェックシート!B:B, B19)</f>
        <v>37</v>
      </c>
      <c r="E19" s="2">
        <f>COUNTIFS(スキルチェックシート!F:F,C19, スキルチェックシート!B:B, B19,スキルチェックシート!H:H, "◯")</f>
        <v>4</v>
      </c>
      <c r="F19" s="7">
        <f>COUNTIFS(スキルチェックシート!F:F,C19, スキルチェックシート!B:B, B19,スキルチェックシート!J:J,"◯")</f>
        <v>3</v>
      </c>
      <c r="G19" s="2">
        <f>COUNTIFS(スキルチェックシート!F:F,C19, スキルチェックシート!B:B, B19,スキルチェックシート!J:J,"◯",スキルチェックシート!H:H, "◯")</f>
        <v>0</v>
      </c>
      <c r="H19" s="60">
        <f t="shared" si="2"/>
        <v>8.1081081081081086E-2</v>
      </c>
      <c r="I19" s="61">
        <f t="shared" si="3"/>
        <v>0</v>
      </c>
    </row>
    <row r="20" spans="1:9" ht="18.5" thickBot="1" x14ac:dyDescent="0.6">
      <c r="B20" s="71" t="s">
        <v>537</v>
      </c>
      <c r="C20" s="18" t="s">
        <v>15</v>
      </c>
      <c r="D20" s="4">
        <f>SUM(D17:D19)</f>
        <v>159</v>
      </c>
      <c r="E20" s="3">
        <f>SUM(E17:E19)</f>
        <v>38</v>
      </c>
      <c r="F20" s="4">
        <f>SUM(F17:F19)</f>
        <v>73</v>
      </c>
      <c r="G20" s="3">
        <f>SUM(G17:G19)</f>
        <v>34</v>
      </c>
      <c r="H20" s="48">
        <f t="shared" si="2"/>
        <v>0.45911949685534592</v>
      </c>
      <c r="I20" s="62">
        <f t="shared" si="3"/>
        <v>0.89473684210526316</v>
      </c>
    </row>
    <row r="21" spans="1:9" ht="18.5" thickTop="1" x14ac:dyDescent="0.55000000000000004">
      <c r="B21" s="110" t="s">
        <v>13</v>
      </c>
      <c r="C21" s="111"/>
      <c r="D21" s="50">
        <f>D12+D16+D20</f>
        <v>572</v>
      </c>
      <c r="E21" s="51">
        <f>E12+E16+E20</f>
        <v>148</v>
      </c>
      <c r="F21" s="50">
        <f>F12+F16+F20</f>
        <v>365</v>
      </c>
      <c r="G21" s="51">
        <f>G12+G16+G20</f>
        <v>139</v>
      </c>
      <c r="H21" s="63">
        <f t="shared" si="2"/>
        <v>0.63811188811188813</v>
      </c>
      <c r="I21" s="64">
        <f>G21/E21</f>
        <v>0.93918918918918914</v>
      </c>
    </row>
    <row r="23" spans="1:9" ht="18.5" thickBot="1" x14ac:dyDescent="0.6"/>
    <row r="24" spans="1:9" ht="18.5" thickBot="1" x14ac:dyDescent="0.6">
      <c r="A24" s="12" t="s">
        <v>456</v>
      </c>
      <c r="B24" s="84" t="s">
        <v>14</v>
      </c>
      <c r="C24" s="85" t="s">
        <v>3</v>
      </c>
      <c r="D24" s="74" t="s">
        <v>779</v>
      </c>
      <c r="E24" s="75" t="s">
        <v>780</v>
      </c>
      <c r="F24" s="74" t="s">
        <v>781</v>
      </c>
      <c r="G24" s="76" t="s">
        <v>782</v>
      </c>
      <c r="H24" s="77" t="s">
        <v>783</v>
      </c>
      <c r="I24" s="78" t="s">
        <v>784</v>
      </c>
    </row>
    <row r="25" spans="1:9" ht="18.5" thickTop="1" x14ac:dyDescent="0.55000000000000004">
      <c r="A25" s="13"/>
      <c r="B25" s="86" t="s">
        <v>535</v>
      </c>
      <c r="C25" s="87" t="s">
        <v>457</v>
      </c>
      <c r="D25" s="88">
        <f>COUNTIFS(スキルチェックシート!$E:$E,集計!C25,スキルチェックシート!$B:$B,集計!B25)</f>
        <v>16</v>
      </c>
      <c r="E25" s="89">
        <f>COUNTIFS(スキルチェックシート!$E:$E,集計!C25,スキルチェックシート!$B:$B,集計!B25,スキルチェックシート!$H:$H,"◯")</f>
        <v>12</v>
      </c>
      <c r="F25" s="88">
        <f>COUNTIFS(スキルチェックシート!$E:$E,集計!C25,スキルチェックシート!$B:$B,集計!B25,スキルチェックシート!$J:$J,"◯")</f>
        <v>13</v>
      </c>
      <c r="G25" s="89">
        <f>COUNTIFS(スキルチェックシート!$E:$E,集計!C25,スキルチェックシート!$B:$B,集計!B25,スキルチェックシート!$H:$H,"◯",スキルチェックシート!$J:$J,"◯")</f>
        <v>11</v>
      </c>
      <c r="H25" s="90">
        <f>F25/D25</f>
        <v>0.8125</v>
      </c>
      <c r="I25" s="91">
        <f t="shared" ref="I25:I66" si="4">IFERROR(G25/E25,"必須スキルなし")</f>
        <v>0.91666666666666663</v>
      </c>
    </row>
    <row r="26" spans="1:9" x14ac:dyDescent="0.55000000000000004">
      <c r="A26" s="13"/>
      <c r="B26" s="92" t="s">
        <v>535</v>
      </c>
      <c r="C26" s="93" t="s">
        <v>785</v>
      </c>
      <c r="D26" s="94">
        <f>COUNTIFS(スキルチェックシート!$E:$E,集計!C26,スキルチェックシート!$B:$B,集計!B26)</f>
        <v>8</v>
      </c>
      <c r="E26" s="95">
        <f>COUNTIFS(スキルチェックシート!$E:$E,集計!C26,スキルチェックシート!$B:$B,集計!B26,スキルチェックシート!$H:$H,"◯")</f>
        <v>1</v>
      </c>
      <c r="F26" s="94">
        <f>COUNTIFS(スキルチェックシート!$E:$E,集計!C26,スキルチェックシート!$B:$B,集計!B26,スキルチェックシート!$J:$J,"◯")</f>
        <v>3</v>
      </c>
      <c r="G26" s="95">
        <f>COUNTIFS(スキルチェックシート!$E:$E,集計!C26,スキルチェックシート!$B:$B,集計!B26,スキルチェックシート!$H:$H,"◯",スキルチェックシート!$J:$J,"◯")</f>
        <v>1</v>
      </c>
      <c r="H26" s="60">
        <f t="shared" ref="H26:H65" si="5">F26/D26</f>
        <v>0.375</v>
      </c>
      <c r="I26" s="96">
        <f t="shared" si="4"/>
        <v>1</v>
      </c>
    </row>
    <row r="27" spans="1:9" x14ac:dyDescent="0.55000000000000004">
      <c r="A27" s="13"/>
      <c r="B27" s="97" t="s">
        <v>535</v>
      </c>
      <c r="C27" s="98" t="s">
        <v>786</v>
      </c>
      <c r="D27" s="99">
        <f>COUNTIFS(スキルチェックシート!$E:$E,集計!C27,スキルチェックシート!$B:$B,集計!B27)</f>
        <v>18</v>
      </c>
      <c r="E27" s="100">
        <f>COUNTIFS(スキルチェックシート!$E:$E,集計!C27,スキルチェックシート!$B:$B,集計!B27,スキルチェックシート!$H:$H,"◯")</f>
        <v>12</v>
      </c>
      <c r="F27" s="99">
        <f>COUNTIFS(スキルチェックシート!$E:$E,集計!C27,スキルチェックシート!$B:$B,集計!B27,スキルチェックシート!$J:$J,"◯")</f>
        <v>17</v>
      </c>
      <c r="G27" s="100">
        <f>COUNTIFS(スキルチェックシート!$E:$E,集計!C27,スキルチェックシート!$B:$B,集計!B27,スキルチェックシート!$H:$H,"◯",スキルチェックシート!$J:$J,"◯")</f>
        <v>12</v>
      </c>
      <c r="H27" s="101">
        <f t="shared" si="5"/>
        <v>0.94444444444444442</v>
      </c>
      <c r="I27" s="102">
        <f t="shared" si="4"/>
        <v>1</v>
      </c>
    </row>
    <row r="28" spans="1:9" x14ac:dyDescent="0.55000000000000004">
      <c r="A28" s="13"/>
      <c r="B28" s="92" t="s">
        <v>535</v>
      </c>
      <c r="C28" s="24" t="s">
        <v>460</v>
      </c>
      <c r="D28" s="21">
        <f>COUNTIFS(スキルチェックシート!$E:$E,集計!C28,スキルチェックシート!$B:$B,集計!B28)</f>
        <v>10</v>
      </c>
      <c r="E28" s="22">
        <f>COUNTIFS(スキルチェックシート!$E:$E,集計!C28,スキルチェックシート!$B:$B,集計!B28,スキルチェックシート!$H:$H,"◯")</f>
        <v>0</v>
      </c>
      <c r="F28" s="22">
        <f>COUNTIFS(スキルチェックシート!$E:$E,集計!C28,スキルチェックシート!$B:$B,集計!B28,スキルチェックシート!$J:$J,"◯")</f>
        <v>4</v>
      </c>
      <c r="G28" s="22">
        <f>COUNTIFS(スキルチェックシート!$E:$E,集計!C28,スキルチェックシート!$B:$B,集計!B28,スキルチェックシート!$H:$H,"◯",スキルチェックシート!$J:$J,"◯")</f>
        <v>0</v>
      </c>
      <c r="H28" s="80">
        <f t="shared" si="5"/>
        <v>0.4</v>
      </c>
      <c r="I28" s="79" t="str">
        <f>IFERROR(G28/E28,"必須スキルなし")</f>
        <v>必須スキルなし</v>
      </c>
    </row>
    <row r="29" spans="1:9" x14ac:dyDescent="0.55000000000000004">
      <c r="A29" s="13"/>
      <c r="B29" s="97" t="s">
        <v>535</v>
      </c>
      <c r="C29" s="98" t="s">
        <v>787</v>
      </c>
      <c r="D29" s="99">
        <f>COUNTIFS(スキルチェックシート!$E:$E,集計!C29,スキルチェックシート!$B:$B,集計!B29)</f>
        <v>11</v>
      </c>
      <c r="E29" s="100">
        <f>COUNTIFS(スキルチェックシート!$E:$E,集計!C29,スキルチェックシート!$B:$B,集計!B29,スキルチェックシート!$H:$H,"◯")</f>
        <v>3</v>
      </c>
      <c r="F29" s="99">
        <f>COUNTIFS(スキルチェックシート!$E:$E,集計!C29,スキルチェックシート!$B:$B,集計!B29,スキルチェックシート!$J:$J,"◯")</f>
        <v>9</v>
      </c>
      <c r="G29" s="100">
        <f>COUNTIFS(スキルチェックシート!$E:$E,集計!C29,スキルチェックシート!$B:$B,集計!B29,スキルチェックシート!$H:$H,"◯",スキルチェックシート!$J:$J,"◯")</f>
        <v>3</v>
      </c>
      <c r="H29" s="101">
        <f t="shared" si="5"/>
        <v>0.81818181818181823</v>
      </c>
      <c r="I29" s="102">
        <f t="shared" ref="I29:I66" si="6">IFERROR(G29/E29,"必須スキルなし")</f>
        <v>1</v>
      </c>
    </row>
    <row r="30" spans="1:9" x14ac:dyDescent="0.55000000000000004">
      <c r="A30" s="13"/>
      <c r="B30" s="92" t="s">
        <v>535</v>
      </c>
      <c r="C30" s="24" t="s">
        <v>77</v>
      </c>
      <c r="D30" s="21">
        <f>COUNTIFS(スキルチェックシート!$E:$E,集計!C30,スキルチェックシート!$B:$B,集計!B30)</f>
        <v>16</v>
      </c>
      <c r="E30" s="22">
        <f>COUNTIFS(スキルチェックシート!$E:$E,集計!C30,スキルチェックシート!$B:$B,集計!B30,スキルチェックシート!$H:$H,"◯")</f>
        <v>5</v>
      </c>
      <c r="F30" s="22">
        <f>COUNTIFS(スキルチェックシート!$E:$E,集計!C30,スキルチェックシート!$B:$B,集計!B30,スキルチェックシート!$J:$J,"◯")</f>
        <v>12</v>
      </c>
      <c r="G30" s="22">
        <f>COUNTIFS(スキルチェックシート!$E:$E,集計!C30,スキルチェックシート!$B:$B,集計!B30,スキルチェックシート!$H:$H,"◯",スキルチェックシート!$J:$J,"◯")</f>
        <v>5</v>
      </c>
      <c r="H30" s="80">
        <f t="shared" si="5"/>
        <v>0.75</v>
      </c>
      <c r="I30" s="79">
        <f t="shared" si="6"/>
        <v>1</v>
      </c>
    </row>
    <row r="31" spans="1:9" x14ac:dyDescent="0.55000000000000004">
      <c r="A31" s="13"/>
      <c r="B31" s="97" t="s">
        <v>535</v>
      </c>
      <c r="C31" s="98" t="s">
        <v>788</v>
      </c>
      <c r="D31" s="99">
        <f>COUNTIFS(スキルチェックシート!$E:$E,集計!C31,スキルチェックシート!$B:$B,集計!B31)</f>
        <v>6</v>
      </c>
      <c r="E31" s="100">
        <f>COUNTIFS(スキルチェックシート!$E:$E,集計!C31,スキルチェックシート!$B:$B,集計!B31,スキルチェックシート!$H:$H,"◯")</f>
        <v>2</v>
      </c>
      <c r="F31" s="99">
        <f>COUNTIFS(スキルチェックシート!$E:$E,集計!C31,スキルチェックシート!$B:$B,集計!B31,スキルチェックシート!$J:$J,"◯")</f>
        <v>6</v>
      </c>
      <c r="G31" s="100">
        <f>COUNTIFS(スキルチェックシート!$E:$E,集計!C31,スキルチェックシート!$B:$B,集計!B31,スキルチェックシート!$H:$H,"◯",スキルチェックシート!$J:$J,"◯")</f>
        <v>2</v>
      </c>
      <c r="H31" s="101">
        <f t="shared" si="5"/>
        <v>1</v>
      </c>
      <c r="I31" s="102">
        <f t="shared" si="6"/>
        <v>1</v>
      </c>
    </row>
    <row r="32" spans="1:9" x14ac:dyDescent="0.55000000000000004">
      <c r="A32" s="13"/>
      <c r="B32" s="92" t="s">
        <v>535</v>
      </c>
      <c r="C32" s="24" t="s">
        <v>462</v>
      </c>
      <c r="D32" s="21">
        <f>COUNTIFS(スキルチェックシート!$E:$E,集計!C32,スキルチェックシート!$B:$B,集計!B32)</f>
        <v>4</v>
      </c>
      <c r="E32" s="22">
        <f>COUNTIFS(スキルチェックシート!$E:$E,集計!C32,スキルチェックシート!$B:$B,集計!B32,スキルチェックシート!$H:$H,"◯")</f>
        <v>2</v>
      </c>
      <c r="F32" s="22">
        <f>COUNTIFS(スキルチェックシート!$E:$E,集計!C32,スキルチェックシート!$B:$B,集計!B32,スキルチェックシート!$J:$J,"◯")</f>
        <v>4</v>
      </c>
      <c r="G32" s="22">
        <f>COUNTIFS(スキルチェックシート!$E:$E,集計!C32,スキルチェックシート!$B:$B,集計!B32,スキルチェックシート!$H:$H,"◯",スキルチェックシート!$J:$J,"◯")</f>
        <v>2</v>
      </c>
      <c r="H32" s="80">
        <f t="shared" si="5"/>
        <v>1</v>
      </c>
      <c r="I32" s="79">
        <f t="shared" si="6"/>
        <v>1</v>
      </c>
    </row>
    <row r="33" spans="1:9" x14ac:dyDescent="0.55000000000000004">
      <c r="A33" s="13"/>
      <c r="B33" s="97" t="s">
        <v>535</v>
      </c>
      <c r="C33" s="98" t="s">
        <v>789</v>
      </c>
      <c r="D33" s="99">
        <f>COUNTIFS(スキルチェックシート!$E:$E,集計!C33,スキルチェックシート!$B:$B,集計!B33)</f>
        <v>7</v>
      </c>
      <c r="E33" s="100">
        <f>COUNTIFS(スキルチェックシート!$E:$E,集計!C33,スキルチェックシート!$B:$B,集計!B33,スキルチェックシート!$H:$H,"◯")</f>
        <v>2</v>
      </c>
      <c r="F33" s="99">
        <f>COUNTIFS(スキルチェックシート!$E:$E,集計!C33,スキルチェックシート!$B:$B,集計!B33,スキルチェックシート!$J:$J,"◯")</f>
        <v>4</v>
      </c>
      <c r="G33" s="100">
        <f>COUNTIFS(スキルチェックシート!$E:$E,集計!C33,スキルチェックシート!$B:$B,集計!B33,スキルチェックシート!$H:$H,"◯",スキルチェックシート!$J:$J,"◯")</f>
        <v>2</v>
      </c>
      <c r="H33" s="101">
        <f t="shared" si="5"/>
        <v>0.5714285714285714</v>
      </c>
      <c r="I33" s="102">
        <f t="shared" si="6"/>
        <v>1</v>
      </c>
    </row>
    <row r="34" spans="1:9" x14ac:dyDescent="0.55000000000000004">
      <c r="A34" s="13"/>
      <c r="B34" s="92" t="s">
        <v>535</v>
      </c>
      <c r="C34" s="24" t="s">
        <v>464</v>
      </c>
      <c r="D34" s="21">
        <f>COUNTIFS(スキルチェックシート!$E:$E,集計!C34,スキルチェックシート!$B:$B,集計!B34)</f>
        <v>26</v>
      </c>
      <c r="E34" s="22">
        <f>COUNTIFS(スキルチェックシート!$E:$E,集計!C34,スキルチェックシート!$B:$B,集計!B34,スキルチェックシート!$H:$H,"◯")</f>
        <v>6</v>
      </c>
      <c r="F34" s="22">
        <f>COUNTIFS(スキルチェックシート!$E:$E,集計!C34,スキルチェックシート!$B:$B,集計!B34,スキルチェックシート!$J:$J,"◯")</f>
        <v>8</v>
      </c>
      <c r="G34" s="22">
        <f>COUNTIFS(スキルチェックシート!$E:$E,集計!C34,スキルチェックシート!$B:$B,集計!B34,スキルチェックシート!$H:$H,"◯",スキルチェックシート!$J:$J,"◯")</f>
        <v>4</v>
      </c>
      <c r="H34" s="80">
        <f t="shared" ref="H34:H35" si="7">F34/D34</f>
        <v>0.30769230769230771</v>
      </c>
      <c r="I34" s="79">
        <f t="shared" si="6"/>
        <v>0.66666666666666663</v>
      </c>
    </row>
    <row r="35" spans="1:9" x14ac:dyDescent="0.55000000000000004">
      <c r="A35" s="13"/>
      <c r="B35" s="97" t="s">
        <v>535</v>
      </c>
      <c r="C35" s="98" t="s">
        <v>790</v>
      </c>
      <c r="D35" s="99">
        <f>COUNTIFS(スキルチェックシート!$E:$E,集計!C35,スキルチェックシート!$B:$B,集計!B35)</f>
        <v>9</v>
      </c>
      <c r="E35" s="100">
        <f>COUNTIFS(スキルチェックシート!$E:$E,集計!C35,スキルチェックシート!$B:$B,集計!B35,スキルチェックシート!$H:$H,"◯")</f>
        <v>2</v>
      </c>
      <c r="F35" s="99">
        <f>COUNTIFS(スキルチェックシート!$E:$E,集計!C35,スキルチェックシート!$B:$B,集計!B35,スキルチェックシート!$J:$J,"◯")</f>
        <v>2</v>
      </c>
      <c r="G35" s="100">
        <f>COUNTIFS(スキルチェックシート!$E:$E,集計!C35,スキルチェックシート!$B:$B,集計!B35,スキルチェックシート!$H:$H,"◯",スキルチェックシート!$J:$J,"◯")</f>
        <v>0</v>
      </c>
      <c r="H35" s="101">
        <f t="shared" si="5"/>
        <v>0.22222222222222221</v>
      </c>
      <c r="I35" s="102">
        <f t="shared" si="6"/>
        <v>0</v>
      </c>
    </row>
    <row r="36" spans="1:9" ht="18.5" thickBot="1" x14ac:dyDescent="0.6">
      <c r="A36" s="13"/>
      <c r="B36" s="103" t="s">
        <v>535</v>
      </c>
      <c r="C36" s="25" t="s">
        <v>59</v>
      </c>
      <c r="D36" s="19">
        <f>SUM(D25:D35)</f>
        <v>131</v>
      </c>
      <c r="E36" s="20">
        <f>SUM(E25:E35)</f>
        <v>47</v>
      </c>
      <c r="F36" s="20">
        <f t="shared" ref="F36:G36" si="8">SUM(F25:F35)</f>
        <v>82</v>
      </c>
      <c r="G36" s="20">
        <f t="shared" si="8"/>
        <v>42</v>
      </c>
      <c r="H36" s="46">
        <f t="shared" ref="H36" si="9">F36/D36</f>
        <v>0.62595419847328249</v>
      </c>
      <c r="I36" s="81">
        <f t="shared" si="6"/>
        <v>0.8936170212765957</v>
      </c>
    </row>
    <row r="37" spans="1:9" s="13" customFormat="1" ht="18.5" thickTop="1" x14ac:dyDescent="0.55000000000000004">
      <c r="B37" s="86" t="s">
        <v>536</v>
      </c>
      <c r="C37" s="87" t="s">
        <v>538</v>
      </c>
      <c r="D37" s="88">
        <f>COUNTIFS(スキルチェックシート!$E:$E,集計!C37,スキルチェックシート!$B:$B,集計!B37)</f>
        <v>27</v>
      </c>
      <c r="E37" s="89">
        <f>COUNTIFS(スキルチェックシート!$E:$E,集計!C37,スキルチェックシート!$B:$B,集計!B37,スキルチェックシート!$H:$H,"◯")</f>
        <v>19</v>
      </c>
      <c r="F37" s="88">
        <f>COUNTIFS(スキルチェックシート!$E:$E,集計!C37,スキルチェックシート!$B:$B,集計!B37,スキルチェックシート!$J:$J,"◯")</f>
        <v>27</v>
      </c>
      <c r="G37" s="89">
        <f>COUNTIFS(スキルチェックシート!$E:$E,集計!C37,スキルチェックシート!$B:$B,集計!B37,スキルチェックシート!$H:$H,"◯",スキルチェックシート!$J:$J,"◯")</f>
        <v>19</v>
      </c>
      <c r="H37" s="90">
        <f t="shared" si="5"/>
        <v>1</v>
      </c>
      <c r="I37" s="91">
        <f t="shared" si="6"/>
        <v>1</v>
      </c>
    </row>
    <row r="38" spans="1:9" x14ac:dyDescent="0.55000000000000004">
      <c r="A38" s="13"/>
      <c r="B38" s="92" t="s">
        <v>536</v>
      </c>
      <c r="C38" s="93" t="s">
        <v>800</v>
      </c>
      <c r="D38" s="94">
        <f>COUNTIFS(スキルチェックシート!$E:$E,集計!C38,スキルチェックシート!$B:$B,集計!B38)</f>
        <v>25</v>
      </c>
      <c r="E38" s="95">
        <f>COUNTIFS(スキルチェックシート!$E:$E,集計!C38,スキルチェックシート!$B:$B,集計!B38,スキルチェックシート!$H:$H,"◯")</f>
        <v>10</v>
      </c>
      <c r="F38" s="94">
        <f>COUNTIFS(スキルチェックシート!$E:$E,集計!C38,スキルチェックシート!$B:$B,集計!B38,スキルチェックシート!$J:$J,"◯")</f>
        <v>21</v>
      </c>
      <c r="G38" s="95">
        <f>COUNTIFS(スキルチェックシート!$E:$E,集計!C38,スキルチェックシート!$B:$B,集計!B38,スキルチェックシート!$H:$H,"◯",スキルチェックシート!$J:$J,"◯")</f>
        <v>10</v>
      </c>
      <c r="H38" s="60">
        <f t="shared" si="5"/>
        <v>0.84</v>
      </c>
      <c r="I38" s="96">
        <f t="shared" si="6"/>
        <v>1</v>
      </c>
    </row>
    <row r="39" spans="1:9" s="13" customFormat="1" x14ac:dyDescent="0.55000000000000004">
      <c r="B39" s="97" t="s">
        <v>536</v>
      </c>
      <c r="C39" s="98" t="s">
        <v>791</v>
      </c>
      <c r="D39" s="99">
        <f>COUNTIFS(スキルチェックシート!$E:$E,集計!C39,スキルチェックシート!$B:$B,集計!B39)</f>
        <v>3</v>
      </c>
      <c r="E39" s="100">
        <f>COUNTIFS(スキルチェックシート!$E:$E,集計!C39,スキルチェックシート!$B:$B,集計!B39,スキルチェックシート!$H:$H,"◯")</f>
        <v>2</v>
      </c>
      <c r="F39" s="99">
        <f>COUNTIFS(スキルチェックシート!$E:$E,集計!C39,スキルチェックシート!$B:$B,集計!B39,スキルチェックシート!$J:$J,"◯")</f>
        <v>3</v>
      </c>
      <c r="G39" s="100">
        <f>COUNTIFS(スキルチェックシート!$E:$E,集計!C39,スキルチェックシート!$B:$B,集計!B39,スキルチェックシート!$H:$H,"◯",スキルチェックシート!$J:$J,"◯")</f>
        <v>2</v>
      </c>
      <c r="H39" s="101">
        <f t="shared" si="5"/>
        <v>1</v>
      </c>
      <c r="I39" s="102">
        <f t="shared" si="6"/>
        <v>1</v>
      </c>
    </row>
    <row r="40" spans="1:9" x14ac:dyDescent="0.55000000000000004">
      <c r="A40" s="13"/>
      <c r="B40" s="92" t="s">
        <v>536</v>
      </c>
      <c r="C40" s="93" t="s">
        <v>801</v>
      </c>
      <c r="D40" s="94">
        <f>COUNTIFS(スキルチェックシート!$E:$E,集計!C40,スキルチェックシート!$B:$B,集計!B40)</f>
        <v>20</v>
      </c>
      <c r="E40" s="95">
        <f>COUNTIFS(スキルチェックシート!$E:$E,集計!C40,スキルチェックシート!$B:$B,集計!B40,スキルチェックシート!$H:$H,"◯")</f>
        <v>4</v>
      </c>
      <c r="F40" s="94">
        <f>COUNTIFS(スキルチェックシート!$E:$E,集計!C40,スキルチェックシート!$B:$B,集計!B40,スキルチェックシート!$J:$J,"◯")</f>
        <v>20</v>
      </c>
      <c r="G40" s="95">
        <f>COUNTIFS(スキルチェックシート!$E:$E,集計!C40,スキルチェックシート!$B:$B,集計!B40,スキルチェックシート!$H:$H,"◯",スキルチェックシート!$J:$J,"◯")</f>
        <v>4</v>
      </c>
      <c r="H40" s="60">
        <f t="shared" si="5"/>
        <v>1</v>
      </c>
      <c r="I40" s="96">
        <f t="shared" si="6"/>
        <v>1</v>
      </c>
    </row>
    <row r="41" spans="1:9" x14ac:dyDescent="0.55000000000000004">
      <c r="A41" s="13"/>
      <c r="B41" s="97" t="s">
        <v>536</v>
      </c>
      <c r="C41" s="98" t="s">
        <v>792</v>
      </c>
      <c r="D41" s="99">
        <f>COUNTIFS(スキルチェックシート!$E:$E,集計!C41,スキルチェックシート!$B:$B,集計!B41)</f>
        <v>7</v>
      </c>
      <c r="E41" s="100">
        <f>COUNTIFS(スキルチェックシート!$E:$E,集計!C41,スキルチェックシート!$B:$B,集計!B41,スキルチェックシート!$H:$H,"◯")</f>
        <v>1</v>
      </c>
      <c r="F41" s="99">
        <f>COUNTIFS(スキルチェックシート!$E:$E,集計!C41,スキルチェックシート!$B:$B,集計!B41,スキルチェックシート!$J:$J,"◯")</f>
        <v>7</v>
      </c>
      <c r="G41" s="100">
        <f>COUNTIFS(スキルチェックシート!$E:$E,集計!C41,スキルチェックシート!$B:$B,集計!B41,スキルチェックシート!$H:$H,"◯",スキルチェックシート!$J:$J,"◯")</f>
        <v>1</v>
      </c>
      <c r="H41" s="101">
        <f t="shared" si="5"/>
        <v>1</v>
      </c>
      <c r="I41" s="102">
        <f t="shared" si="6"/>
        <v>1</v>
      </c>
    </row>
    <row r="42" spans="1:9" x14ac:dyDescent="0.55000000000000004">
      <c r="A42" s="13"/>
      <c r="B42" s="92" t="s">
        <v>536</v>
      </c>
      <c r="C42" s="93" t="s">
        <v>34</v>
      </c>
      <c r="D42" s="94">
        <f>COUNTIFS(スキルチェックシート!$E:$E,集計!C42,スキルチェックシート!$B:$B,集計!B42)</f>
        <v>12</v>
      </c>
      <c r="E42" s="95">
        <f>COUNTIFS(スキルチェックシート!$E:$E,集計!C42,スキルチェックシート!$B:$B,集計!B42,スキルチェックシート!$H:$H,"◯")</f>
        <v>1</v>
      </c>
      <c r="F42" s="94">
        <f>COUNTIFS(スキルチェックシート!$E:$E,集計!C42,スキルチェックシート!$B:$B,集計!B42,スキルチェックシート!$J:$J,"◯")</f>
        <v>8</v>
      </c>
      <c r="G42" s="95">
        <f>COUNTIFS(スキルチェックシート!$E:$E,集計!C42,スキルチェックシート!$B:$B,集計!B42,スキルチェックシート!$H:$H,"◯",スキルチェックシート!$J:$J,"◯")</f>
        <v>1</v>
      </c>
      <c r="H42" s="60">
        <f t="shared" si="5"/>
        <v>0.66666666666666663</v>
      </c>
      <c r="I42" s="96">
        <f t="shared" si="6"/>
        <v>1</v>
      </c>
    </row>
    <row r="43" spans="1:9" x14ac:dyDescent="0.55000000000000004">
      <c r="A43" s="13"/>
      <c r="B43" s="97" t="s">
        <v>536</v>
      </c>
      <c r="C43" s="98" t="s">
        <v>793</v>
      </c>
      <c r="D43" s="99">
        <f>COUNTIFS(スキルチェックシート!$E:$E,集計!C43,スキルチェックシート!$B:$B,集計!B43)</f>
        <v>22</v>
      </c>
      <c r="E43" s="100">
        <f>COUNTIFS(スキルチェックシート!$E:$E,集計!C43,スキルチェックシート!$B:$B,集計!B43,スキルチェックシート!$H:$H,"◯")</f>
        <v>4</v>
      </c>
      <c r="F43" s="99">
        <f>COUNTIFS(スキルチェックシート!$E:$E,集計!C43,スキルチェックシート!$B:$B,集計!B43,スキルチェックシート!$J:$J,"◯")</f>
        <v>7</v>
      </c>
      <c r="G43" s="100">
        <f>COUNTIFS(スキルチェックシート!$E:$E,集計!C43,スキルチェックシート!$B:$B,集計!B43,スキルチェックシート!$H:$H,"◯",スキルチェックシート!$J:$J,"◯")</f>
        <v>4</v>
      </c>
      <c r="H43" s="101">
        <f t="shared" si="5"/>
        <v>0.31818181818181818</v>
      </c>
      <c r="I43" s="102">
        <f t="shared" si="6"/>
        <v>1</v>
      </c>
    </row>
    <row r="44" spans="1:9" x14ac:dyDescent="0.55000000000000004">
      <c r="A44" s="13"/>
      <c r="B44" s="92" t="s">
        <v>536</v>
      </c>
      <c r="C44" s="93" t="s">
        <v>36</v>
      </c>
      <c r="D44" s="94">
        <f>COUNTIFS(スキルチェックシート!$E:$E,集計!C44,スキルチェックシート!$B:$B,集計!B44)</f>
        <v>5</v>
      </c>
      <c r="E44" s="95">
        <f>COUNTIFS(スキルチェックシート!$E:$E,集計!C44,スキルチェックシート!$B:$B,集計!B44,スキルチェックシート!$H:$H,"◯")</f>
        <v>1</v>
      </c>
      <c r="F44" s="94">
        <f>COUNTIFS(スキルチェックシート!$E:$E,集計!C44,スキルチェックシート!$B:$B,集計!B44,スキルチェックシート!$J:$J,"◯")</f>
        <v>3</v>
      </c>
      <c r="G44" s="95">
        <f>COUNTIFS(スキルチェックシート!$E:$E,集計!C44,スキルチェックシート!$B:$B,集計!B44,スキルチェックシート!$H:$H,"◯",スキルチェックシート!$J:$J,"◯")</f>
        <v>1</v>
      </c>
      <c r="H44" s="60">
        <f t="shared" si="5"/>
        <v>0.6</v>
      </c>
      <c r="I44" s="96">
        <f t="shared" si="6"/>
        <v>1</v>
      </c>
    </row>
    <row r="45" spans="1:9" x14ac:dyDescent="0.55000000000000004">
      <c r="A45" s="13"/>
      <c r="B45" s="97" t="s">
        <v>536</v>
      </c>
      <c r="C45" s="98" t="s">
        <v>794</v>
      </c>
      <c r="D45" s="99">
        <f>COUNTIFS(スキルチェックシート!$E:$E,集計!C45,スキルチェックシート!$B:$B,集計!B45)</f>
        <v>14</v>
      </c>
      <c r="E45" s="100">
        <f>COUNTIFS(スキルチェックシート!$E:$E,集計!C45,スキルチェックシート!$B:$B,集計!B45,スキルチェックシート!$H:$H,"◯")</f>
        <v>5</v>
      </c>
      <c r="F45" s="99">
        <f>COUNTIFS(スキルチェックシート!$E:$E,集計!C45,スキルチェックシート!$B:$B,集計!B45,スキルチェックシート!$J:$J,"◯")</f>
        <v>13</v>
      </c>
      <c r="G45" s="100">
        <f>COUNTIFS(スキルチェックシート!$E:$E,集計!C45,スキルチェックシート!$B:$B,集計!B45,スキルチェックシート!$H:$H,"◯",スキルチェックシート!$J:$J,"◯")</f>
        <v>5</v>
      </c>
      <c r="H45" s="101">
        <f t="shared" si="5"/>
        <v>0.9285714285714286</v>
      </c>
      <c r="I45" s="102">
        <f t="shared" si="6"/>
        <v>1</v>
      </c>
    </row>
    <row r="46" spans="1:9" x14ac:dyDescent="0.55000000000000004">
      <c r="A46" s="13"/>
      <c r="B46" s="92" t="s">
        <v>536</v>
      </c>
      <c r="C46" s="93" t="s">
        <v>802</v>
      </c>
      <c r="D46" s="94">
        <f>COUNTIFS(スキルチェックシート!$E:$E,集計!C46,スキルチェックシート!$B:$B,集計!B46)</f>
        <v>38</v>
      </c>
      <c r="E46" s="95">
        <f>COUNTIFS(スキルチェックシート!$E:$E,集計!C46,スキルチェックシート!$B:$B,集計!B46,スキルチェックシート!$H:$H,"◯")</f>
        <v>10</v>
      </c>
      <c r="F46" s="94">
        <f>COUNTIFS(スキルチェックシート!$E:$E,集計!C46,スキルチェックシート!$B:$B,集計!B46,スキルチェックシート!$J:$J,"◯")</f>
        <v>26</v>
      </c>
      <c r="G46" s="95">
        <f>COUNTIFS(スキルチェックシート!$E:$E,集計!C46,スキルチェックシート!$B:$B,集計!B46,スキルチェックシート!$H:$H,"◯",スキルチェックシート!$J:$J,"◯")</f>
        <v>10</v>
      </c>
      <c r="H46" s="60">
        <f t="shared" si="5"/>
        <v>0.68421052631578949</v>
      </c>
      <c r="I46" s="96">
        <f t="shared" si="6"/>
        <v>1</v>
      </c>
    </row>
    <row r="47" spans="1:9" x14ac:dyDescent="0.55000000000000004">
      <c r="A47" s="13"/>
      <c r="B47" s="97" t="s">
        <v>536</v>
      </c>
      <c r="C47" s="98" t="s">
        <v>795</v>
      </c>
      <c r="D47" s="99">
        <f>COUNTIFS(スキルチェックシート!$E:$E,集計!C47,スキルチェックシート!$B:$B,集計!B47)</f>
        <v>8</v>
      </c>
      <c r="E47" s="100">
        <f>COUNTIFS(スキルチェックシート!$E:$E,集計!C47,スキルチェックシート!$B:$B,集計!B47,スキルチェックシート!$H:$H,"◯")</f>
        <v>0</v>
      </c>
      <c r="F47" s="99">
        <f>COUNTIFS(スキルチェックシート!$E:$E,集計!C47,スキルチェックシート!$B:$B,集計!B47,スキルチェックシート!$J:$J,"◯")</f>
        <v>6</v>
      </c>
      <c r="G47" s="100">
        <f>COUNTIFS(スキルチェックシート!$E:$E,集計!C47,スキルチェックシート!$B:$B,集計!B47,スキルチェックシート!$H:$H,"◯",スキルチェックシート!$J:$J,"◯")</f>
        <v>0</v>
      </c>
      <c r="H47" s="101">
        <f t="shared" si="5"/>
        <v>0.75</v>
      </c>
      <c r="I47" s="102" t="str">
        <f t="shared" si="6"/>
        <v>必須スキルなし</v>
      </c>
    </row>
    <row r="48" spans="1:9" x14ac:dyDescent="0.55000000000000004">
      <c r="A48" s="13"/>
      <c r="B48" s="92" t="s">
        <v>536</v>
      </c>
      <c r="C48" s="93" t="s">
        <v>796</v>
      </c>
      <c r="D48" s="94">
        <f>COUNTIFS(スキルチェックシート!$E:$E,集計!C48,スキルチェックシート!$B:$B,集計!B48)</f>
        <v>49</v>
      </c>
      <c r="E48" s="95">
        <f>COUNTIFS(スキルチェックシート!$E:$E,集計!C48,スキルチェックシート!$B:$B,集計!B48,スキルチェックシート!$H:$H,"◯")</f>
        <v>6</v>
      </c>
      <c r="F48" s="94">
        <f>COUNTIFS(スキルチェックシート!$E:$E,集計!C48,スキルチェックシート!$B:$B,集計!B48,スキルチェックシート!$J:$J,"◯")</f>
        <v>43</v>
      </c>
      <c r="G48" s="95">
        <f>COUNTIFS(スキルチェックシート!$E:$E,集計!C48,スキルチェックシート!$B:$B,集計!B48,スキルチェックシート!$H:$H,"◯",スキルチェックシート!$J:$J,"◯")</f>
        <v>6</v>
      </c>
      <c r="H48" s="60">
        <f t="shared" si="5"/>
        <v>0.87755102040816324</v>
      </c>
      <c r="I48" s="96">
        <f t="shared" si="6"/>
        <v>1</v>
      </c>
    </row>
    <row r="49" spans="1:9" x14ac:dyDescent="0.55000000000000004">
      <c r="A49" s="13"/>
      <c r="B49" s="97" t="s">
        <v>536</v>
      </c>
      <c r="C49" s="98" t="s">
        <v>797</v>
      </c>
      <c r="D49" s="99">
        <f>COUNTIFS(スキルチェックシート!$E:$E,集計!C49,スキルチェックシート!$B:$B,集計!B49)</f>
        <v>16</v>
      </c>
      <c r="E49" s="100">
        <f>COUNTIFS(スキルチェックシート!$E:$E,集計!C49,スキルチェックシート!$B:$B,集計!B49,スキルチェックシート!$H:$H,"◯")</f>
        <v>0</v>
      </c>
      <c r="F49" s="99">
        <f>COUNTIFS(スキルチェックシート!$E:$E,集計!C49,スキルチェックシート!$B:$B,集計!B49,スキルチェックシート!$J:$J,"◯")</f>
        <v>11</v>
      </c>
      <c r="G49" s="100">
        <f>COUNTIFS(スキルチェックシート!$E:$E,集計!C49,スキルチェックシート!$B:$B,集計!B49,スキルチェックシート!$H:$H,"◯",スキルチェックシート!$J:$J,"◯")</f>
        <v>0</v>
      </c>
      <c r="H49" s="101">
        <f t="shared" si="5"/>
        <v>0.6875</v>
      </c>
      <c r="I49" s="102" t="str">
        <f t="shared" si="6"/>
        <v>必須スキルなし</v>
      </c>
    </row>
    <row r="50" spans="1:9" x14ac:dyDescent="0.55000000000000004">
      <c r="A50" s="13"/>
      <c r="B50" s="92" t="s">
        <v>536</v>
      </c>
      <c r="C50" s="93" t="s">
        <v>803</v>
      </c>
      <c r="D50" s="94">
        <f>COUNTIFS(スキルチェックシート!$E:$E,集計!C50,スキルチェックシート!$B:$B,集計!B50)</f>
        <v>12</v>
      </c>
      <c r="E50" s="95">
        <f>COUNTIFS(スキルチェックシート!$E:$E,集計!C50,スキルチェックシート!$B:$B,集計!B50,スキルチェックシート!$H:$H,"◯")</f>
        <v>0</v>
      </c>
      <c r="F50" s="94">
        <f>COUNTIFS(スキルチェックシート!$E:$E,集計!C50,スキルチェックシート!$B:$B,集計!B50,スキルチェックシート!$J:$J,"◯")</f>
        <v>7</v>
      </c>
      <c r="G50" s="95">
        <f>COUNTIFS(スキルチェックシート!$E:$E,集計!C50,スキルチェックシート!$B:$B,集計!B50,スキルチェックシート!$H:$H,"◯",スキルチェックシート!$J:$J,"◯")</f>
        <v>0</v>
      </c>
      <c r="H50" s="60">
        <f t="shared" si="5"/>
        <v>0.58333333333333337</v>
      </c>
      <c r="I50" s="96" t="str">
        <f t="shared" si="6"/>
        <v>必須スキルなし</v>
      </c>
    </row>
    <row r="51" spans="1:9" x14ac:dyDescent="0.55000000000000004">
      <c r="A51" s="13"/>
      <c r="B51" s="97" t="s">
        <v>536</v>
      </c>
      <c r="C51" s="98" t="s">
        <v>798</v>
      </c>
      <c r="D51" s="99">
        <f>COUNTIFS(スキルチェックシート!$E:$E,集計!C51,スキルチェックシート!$B:$B,集計!B51)</f>
        <v>6</v>
      </c>
      <c r="E51" s="100">
        <f>COUNTIFS(スキルチェックシート!$E:$E,集計!C51,スキルチェックシート!$B:$B,集計!B51,スキルチェックシート!$H:$H,"◯")</f>
        <v>0</v>
      </c>
      <c r="F51" s="99">
        <f>COUNTIFS(スキルチェックシート!$E:$E,集計!C51,スキルチェックシート!$B:$B,集計!B51,スキルチェックシート!$J:$J,"◯")</f>
        <v>0</v>
      </c>
      <c r="G51" s="100">
        <f>COUNTIFS(スキルチェックシート!$E:$E,集計!C51,スキルチェックシート!$B:$B,集計!B51,スキルチェックシート!$H:$H,"◯",スキルチェックシート!$J:$J,"◯")</f>
        <v>0</v>
      </c>
      <c r="H51" s="101">
        <f t="shared" si="5"/>
        <v>0</v>
      </c>
      <c r="I51" s="102" t="str">
        <f t="shared" si="6"/>
        <v>必須スキルなし</v>
      </c>
    </row>
    <row r="52" spans="1:9" x14ac:dyDescent="0.55000000000000004">
      <c r="A52" s="13"/>
      <c r="B52" s="92" t="s">
        <v>536</v>
      </c>
      <c r="C52" s="93" t="s">
        <v>804</v>
      </c>
      <c r="D52" s="94">
        <f>COUNTIFS(スキルチェックシート!$E:$E,集計!C52,スキルチェックシート!$B:$B,集計!B52)</f>
        <v>4</v>
      </c>
      <c r="E52" s="95">
        <f>COUNTIFS(スキルチェックシート!$E:$E,集計!C52,スキルチェックシート!$B:$B,集計!B52,スキルチェックシート!$H:$H,"◯")</f>
        <v>0</v>
      </c>
      <c r="F52" s="94">
        <f>COUNTIFS(スキルチェックシート!$E:$E,集計!C52,スキルチェックシート!$B:$B,集計!B52,スキルチェックシート!$J:$J,"◯")</f>
        <v>1</v>
      </c>
      <c r="G52" s="95">
        <f>COUNTIFS(スキルチェックシート!$E:$E,集計!C52,スキルチェックシート!$B:$B,集計!B52,スキルチェックシート!$H:$H,"◯",スキルチェックシート!$J:$J,"◯")</f>
        <v>0</v>
      </c>
      <c r="H52" s="60">
        <f t="shared" si="5"/>
        <v>0.25</v>
      </c>
      <c r="I52" s="96" t="str">
        <f t="shared" si="6"/>
        <v>必須スキルなし</v>
      </c>
    </row>
    <row r="53" spans="1:9" x14ac:dyDescent="0.55000000000000004">
      <c r="A53" s="13"/>
      <c r="B53" s="97" t="s">
        <v>536</v>
      </c>
      <c r="C53" s="98" t="s">
        <v>799</v>
      </c>
      <c r="D53" s="99">
        <f>COUNTIFS(スキルチェックシート!$E:$E,集計!C53,スキルチェックシート!$B:$B,集計!B53)</f>
        <v>5</v>
      </c>
      <c r="E53" s="100">
        <f>COUNTIFS(スキルチェックシート!$E:$E,集計!C53,スキルチェックシート!$B:$B,集計!B53,スキルチェックシート!$H:$H,"◯")</f>
        <v>0</v>
      </c>
      <c r="F53" s="99">
        <f>COUNTIFS(スキルチェックシート!$E:$E,集計!C53,スキルチェックシート!$B:$B,集計!B53,スキルチェックシート!$J:$J,"◯")</f>
        <v>2</v>
      </c>
      <c r="G53" s="100">
        <f>COUNTIFS(スキルチェックシート!$E:$E,集計!C53,スキルチェックシート!$B:$B,集計!B53,スキルチェックシート!$H:$H,"◯",スキルチェックシート!$J:$J,"◯")</f>
        <v>0</v>
      </c>
      <c r="H53" s="101">
        <f t="shared" si="5"/>
        <v>0.4</v>
      </c>
      <c r="I53" s="102" t="str">
        <f t="shared" si="6"/>
        <v>必須スキルなし</v>
      </c>
    </row>
    <row r="54" spans="1:9" x14ac:dyDescent="0.55000000000000004">
      <c r="A54" s="13"/>
      <c r="B54" s="92" t="s">
        <v>536</v>
      </c>
      <c r="C54" s="93" t="s">
        <v>805</v>
      </c>
      <c r="D54" s="94">
        <f>COUNTIFS(スキルチェックシート!$E:$E,集計!C54,スキルチェックシート!$B:$B,集計!B54)</f>
        <v>9</v>
      </c>
      <c r="E54" s="95">
        <f>COUNTIFS(スキルチェックシート!$E:$E,集計!C54,スキルチェックシート!$B:$B,集計!B54,スキルチェックシート!$H:$H,"◯")</f>
        <v>0</v>
      </c>
      <c r="F54" s="94">
        <f>COUNTIFS(スキルチェックシート!$E:$E,集計!C54,スキルチェックシート!$B:$B,集計!B54,スキルチェックシート!$J:$J,"◯")</f>
        <v>5</v>
      </c>
      <c r="G54" s="95">
        <f>COUNTIFS(スキルチェックシート!$E:$E,集計!C54,スキルチェックシート!$B:$B,集計!B54,スキルチェックシート!$H:$H,"◯",スキルチェックシート!$J:$J,"◯")</f>
        <v>0</v>
      </c>
      <c r="H54" s="60">
        <f t="shared" si="5"/>
        <v>0.55555555555555558</v>
      </c>
      <c r="I54" s="96" t="str">
        <f t="shared" si="6"/>
        <v>必須スキルなし</v>
      </c>
    </row>
    <row r="55" spans="1:9" ht="18.5" thickBot="1" x14ac:dyDescent="0.6">
      <c r="A55" s="13"/>
      <c r="B55" s="104" t="s">
        <v>536</v>
      </c>
      <c r="C55" s="105" t="s">
        <v>15</v>
      </c>
      <c r="D55" s="106">
        <f>SUM(D37:D54)</f>
        <v>282</v>
      </c>
      <c r="E55" s="107">
        <f>SUM(E37:E54)</f>
        <v>63</v>
      </c>
      <c r="F55" s="106">
        <f>SUM(F37:F54)</f>
        <v>210</v>
      </c>
      <c r="G55" s="107">
        <f>SUM(G37:G54)</f>
        <v>63</v>
      </c>
      <c r="H55" s="108">
        <f t="shared" ref="H55:H56" si="10">F55/D55</f>
        <v>0.74468085106382975</v>
      </c>
      <c r="I55" s="109">
        <f t="shared" si="6"/>
        <v>1</v>
      </c>
    </row>
    <row r="56" spans="1:9" ht="18.5" thickTop="1" x14ac:dyDescent="0.55000000000000004">
      <c r="A56" s="13"/>
      <c r="B56" s="92" t="s">
        <v>537</v>
      </c>
      <c r="C56" s="93" t="s">
        <v>806</v>
      </c>
      <c r="D56" s="94">
        <f>COUNTIFS(スキルチェックシート!$E:$E,集計!C56,スキルチェックシート!$B:$B,集計!B56)</f>
        <v>30</v>
      </c>
      <c r="E56" s="95">
        <f>COUNTIFS(スキルチェックシート!$E:$E,集計!C56,スキルチェックシート!$B:$B,集計!B56,スキルチェックシート!$H:$H,"◯")</f>
        <v>5</v>
      </c>
      <c r="F56" s="94">
        <f>COUNTIFS(スキルチェックシート!$E:$E,集計!C56,スキルチェックシート!$B:$B,集計!B56,スキルチェックシート!$J:$J,"◯")</f>
        <v>10</v>
      </c>
      <c r="G56" s="95">
        <f>COUNTIFS(スキルチェックシート!$E:$E,集計!C56,スキルチェックシート!$B:$B,集計!B56,スキルチェックシート!$H:$H,"◯",スキルチェックシート!$J:$J,"◯")</f>
        <v>3</v>
      </c>
      <c r="H56" s="60">
        <f t="shared" si="5"/>
        <v>0.33333333333333331</v>
      </c>
      <c r="I56" s="96">
        <f t="shared" si="6"/>
        <v>0.6</v>
      </c>
    </row>
    <row r="57" spans="1:9" x14ac:dyDescent="0.55000000000000004">
      <c r="A57" s="13"/>
      <c r="B57" s="97" t="s">
        <v>537</v>
      </c>
      <c r="C57" s="98" t="s">
        <v>807</v>
      </c>
      <c r="D57" s="99">
        <f>COUNTIFS(スキルチェックシート!$E:$E,集計!C57,スキルチェックシート!$B:$B,集計!B57)</f>
        <v>19</v>
      </c>
      <c r="E57" s="100">
        <f>COUNTIFS(スキルチェックシート!$E:$E,集計!C57,スキルチェックシート!$B:$B,集計!B57,スキルチェックシート!$H:$H,"◯")</f>
        <v>4</v>
      </c>
      <c r="F57" s="99">
        <f>COUNTIFS(スキルチェックシート!$E:$E,集計!C57,スキルチェックシート!$B:$B,集計!B57,スキルチェックシート!$J:$J,"◯")</f>
        <v>3</v>
      </c>
      <c r="G57" s="100">
        <f>COUNTIFS(スキルチェックシート!$E:$E,集計!C57,スキルチェックシート!$B:$B,集計!B57,スキルチェックシート!$H:$H,"◯",スキルチェックシート!$J:$J,"◯")</f>
        <v>2</v>
      </c>
      <c r="H57" s="101">
        <f t="shared" si="5"/>
        <v>0.15789473684210525</v>
      </c>
      <c r="I57" s="102">
        <f t="shared" si="6"/>
        <v>0.5</v>
      </c>
    </row>
    <row r="58" spans="1:9" s="13" customFormat="1" x14ac:dyDescent="0.55000000000000004">
      <c r="B58" s="23" t="s">
        <v>537</v>
      </c>
      <c r="C58" s="24" t="s">
        <v>695</v>
      </c>
      <c r="D58" s="21">
        <f>COUNTIFS(スキルチェックシート!$E:$E,集計!C58,スキルチェックシート!$B:$B,集計!B58)</f>
        <v>11</v>
      </c>
      <c r="E58" s="22">
        <f>COUNTIFS(スキルチェックシート!$E:$E,集計!C58,スキルチェックシート!$B:$B,集計!B58,スキルチェックシート!$H:$H,"◯")</f>
        <v>4</v>
      </c>
      <c r="F58" s="22">
        <f>COUNTIFS(スキルチェックシート!$E:$E,集計!C58,スキルチェックシート!$B:$B,集計!B58,スキルチェックシート!$J:$J,"◯")</f>
        <v>6</v>
      </c>
      <c r="G58" s="22">
        <f>COUNTIFS(スキルチェックシート!$E:$E,集計!C58,スキルチェックシート!$B:$B,集計!B58,スキルチェックシート!$H:$H,"◯",スキルチェックシート!$J:$J,"◯")</f>
        <v>4</v>
      </c>
      <c r="H58" s="80">
        <f t="shared" si="5"/>
        <v>0.54545454545454541</v>
      </c>
      <c r="I58" s="79">
        <f t="shared" si="6"/>
        <v>1</v>
      </c>
    </row>
    <row r="59" spans="1:9" x14ac:dyDescent="0.55000000000000004">
      <c r="A59" s="13"/>
      <c r="B59" s="97" t="s">
        <v>537</v>
      </c>
      <c r="C59" s="98" t="s">
        <v>808</v>
      </c>
      <c r="D59" s="99">
        <f>COUNTIFS(スキルチェックシート!$E:$E,集計!C59,スキルチェックシート!$B:$B,集計!B59)</f>
        <v>17</v>
      </c>
      <c r="E59" s="100">
        <f>COUNTIFS(スキルチェックシート!$E:$E,集計!C59,スキルチェックシート!$B:$B,集計!B59,スキルチェックシート!$H:$H,"◯")</f>
        <v>1</v>
      </c>
      <c r="F59" s="99">
        <f>COUNTIFS(スキルチェックシート!$E:$E,集計!C59,スキルチェックシート!$B:$B,集計!B59,スキルチェックシート!$J:$J,"◯")</f>
        <v>1</v>
      </c>
      <c r="G59" s="100">
        <f>COUNTIFS(スキルチェックシート!$E:$E,集計!C59,スキルチェックシート!$B:$B,集計!B59,スキルチェックシート!$H:$H,"◯",スキルチェックシート!$J:$J,"◯")</f>
        <v>1</v>
      </c>
      <c r="H59" s="101">
        <f t="shared" si="5"/>
        <v>5.8823529411764705E-2</v>
      </c>
      <c r="I59" s="102">
        <f t="shared" si="6"/>
        <v>1</v>
      </c>
    </row>
    <row r="60" spans="1:9" x14ac:dyDescent="0.55000000000000004">
      <c r="A60" s="13"/>
      <c r="B60" s="23" t="s">
        <v>537</v>
      </c>
      <c r="C60" s="24" t="s">
        <v>137</v>
      </c>
      <c r="D60" s="21">
        <f>COUNTIFS(スキルチェックシート!$E:$E,集計!C60,スキルチェックシート!$B:$B,集計!B60)</f>
        <v>15</v>
      </c>
      <c r="E60" s="22">
        <f>COUNTIFS(スキルチェックシート!$E:$E,集計!C60,スキルチェックシート!$B:$B,集計!B60,スキルチェックシート!$H:$H,"◯")</f>
        <v>8</v>
      </c>
      <c r="F60" s="22">
        <f>COUNTIFS(スキルチェックシート!$E:$E,集計!C60,スキルチェックシート!$B:$B,集計!B60,スキルチェックシート!$J:$J,"◯")</f>
        <v>13</v>
      </c>
      <c r="G60" s="22">
        <f>COUNTIFS(スキルチェックシート!$E:$E,集計!C60,スキルチェックシート!$B:$B,集計!B60,スキルチェックシート!$H:$H,"◯",スキルチェックシート!$J:$J,"◯")</f>
        <v>8</v>
      </c>
      <c r="H60" s="80">
        <f t="shared" si="5"/>
        <v>0.8666666666666667</v>
      </c>
      <c r="I60" s="79">
        <f t="shared" si="6"/>
        <v>1</v>
      </c>
    </row>
    <row r="61" spans="1:9" x14ac:dyDescent="0.55000000000000004">
      <c r="A61" s="13"/>
      <c r="B61" s="97" t="s">
        <v>537</v>
      </c>
      <c r="C61" s="98" t="s">
        <v>809</v>
      </c>
      <c r="D61" s="99">
        <f>COUNTIFS(スキルチェックシート!$E:$E,集計!C61,スキルチェックシート!$B:$B,集計!B61)</f>
        <v>15</v>
      </c>
      <c r="E61" s="100">
        <f>COUNTIFS(スキルチェックシート!$E:$E,集計!C61,スキルチェックシート!$B:$B,集計!B61,スキルチェックシート!$H:$H,"◯")</f>
        <v>3</v>
      </c>
      <c r="F61" s="99">
        <f>COUNTIFS(スキルチェックシート!$E:$E,集計!C61,スキルチェックシート!$B:$B,集計!B61,スキルチェックシート!$J:$J,"◯")</f>
        <v>6</v>
      </c>
      <c r="G61" s="100">
        <f>COUNTIFS(スキルチェックシート!$E:$E,集計!C61,スキルチェックシート!$B:$B,集計!B61,スキルチェックシート!$H:$H,"◯",スキルチェックシート!$J:$J,"◯")</f>
        <v>3</v>
      </c>
      <c r="H61" s="101">
        <f t="shared" si="5"/>
        <v>0.4</v>
      </c>
      <c r="I61" s="102">
        <f t="shared" si="6"/>
        <v>1</v>
      </c>
    </row>
    <row r="62" spans="1:9" x14ac:dyDescent="0.55000000000000004">
      <c r="A62" s="13"/>
      <c r="B62" s="23" t="s">
        <v>537</v>
      </c>
      <c r="C62" s="24" t="s">
        <v>698</v>
      </c>
      <c r="D62" s="21">
        <f>COUNTIFS(スキルチェックシート!$E:$E,集計!C62,スキルチェックシート!$B:$B,集計!B62)</f>
        <v>23</v>
      </c>
      <c r="E62" s="22">
        <f>COUNTIFS(スキルチェックシート!$E:$E,集計!C62,スキルチェックシート!$B:$B,集計!B62,スキルチェックシート!$H:$H,"◯")</f>
        <v>7</v>
      </c>
      <c r="F62" s="22">
        <f>COUNTIFS(スキルチェックシート!$E:$E,集計!C62,スキルチェックシート!$B:$B,集計!B62,スキルチェックシート!$J:$J,"◯")</f>
        <v>19</v>
      </c>
      <c r="G62" s="22">
        <f>COUNTIFS(スキルチェックシート!$E:$E,集計!C62,スキルチェックシート!$B:$B,集計!B62,スキルチェックシート!$H:$H,"◯",スキルチェックシート!$J:$J,"◯")</f>
        <v>7</v>
      </c>
      <c r="H62" s="80">
        <f t="shared" si="5"/>
        <v>0.82608695652173914</v>
      </c>
      <c r="I62" s="79">
        <f t="shared" si="6"/>
        <v>1</v>
      </c>
    </row>
    <row r="63" spans="1:9" s="13" customFormat="1" x14ac:dyDescent="0.55000000000000004">
      <c r="B63" s="97" t="s">
        <v>537</v>
      </c>
      <c r="C63" s="98" t="s">
        <v>56</v>
      </c>
      <c r="D63" s="99">
        <f>COUNTIFS(スキルチェックシート!$E:$E,集計!C63,スキルチェックシート!$B:$B,集計!B63)</f>
        <v>19</v>
      </c>
      <c r="E63" s="100">
        <f>COUNTIFS(スキルチェックシート!$E:$E,集計!C63,スキルチェックシート!$B:$B,集計!B63,スキルチェックシート!$H:$H,"◯")</f>
        <v>6</v>
      </c>
      <c r="F63" s="99">
        <f>COUNTIFS(スキルチェックシート!$E:$E,集計!C63,スキルチェックシート!$B:$B,集計!B63,スキルチェックシート!$J:$J,"◯")</f>
        <v>8</v>
      </c>
      <c r="G63" s="100">
        <f>COUNTIFS(スキルチェックシート!$E:$E,集計!C63,スキルチェックシート!$B:$B,集計!B63,スキルチェックシート!$H:$H,"◯",スキルチェックシート!$J:$J,"◯")</f>
        <v>6</v>
      </c>
      <c r="H63" s="101">
        <f t="shared" ref="H63" si="11">F63/D63</f>
        <v>0.42105263157894735</v>
      </c>
      <c r="I63" s="102">
        <f t="shared" si="6"/>
        <v>1</v>
      </c>
    </row>
    <row r="64" spans="1:9" x14ac:dyDescent="0.55000000000000004">
      <c r="A64" s="13"/>
      <c r="B64" s="26" t="s">
        <v>537</v>
      </c>
      <c r="C64" s="27" t="s">
        <v>701</v>
      </c>
      <c r="D64" s="21">
        <f>COUNTIFS(スキルチェックシート!$E:$E,集計!C64,スキルチェックシート!$B:$B,集計!B64)</f>
        <v>10</v>
      </c>
      <c r="E64" s="22">
        <f>COUNTIFS(スキルチェックシート!$E:$E,集計!C64,スキルチェックシート!$B:$B,集計!B64,スキルチェックシート!$H:$H,"◯")</f>
        <v>0</v>
      </c>
      <c r="F64" s="22">
        <f>COUNTIFS(スキルチェックシート!$E:$E,集計!C64,スキルチェックシート!$B:$B,集計!B64,スキルチェックシート!$J:$J,"◯")</f>
        <v>7</v>
      </c>
      <c r="G64" s="22">
        <f>COUNTIFS(スキルチェックシート!$E:$E,集計!C64,スキルチェックシート!$B:$B,集計!B64,スキルチェックシート!$H:$H,"◯",スキルチェックシート!$J:$J,"◯")</f>
        <v>0</v>
      </c>
      <c r="H64" s="82">
        <f t="shared" ref="H64:H65" si="12">F64/D64</f>
        <v>0.7</v>
      </c>
      <c r="I64" s="79" t="str">
        <f t="shared" si="6"/>
        <v>必須スキルなし</v>
      </c>
    </row>
    <row r="65" spans="1:9" ht="18.5" thickBot="1" x14ac:dyDescent="0.6">
      <c r="A65" s="13"/>
      <c r="B65" s="104" t="s">
        <v>537</v>
      </c>
      <c r="C65" s="105" t="s">
        <v>15</v>
      </c>
      <c r="D65" s="106">
        <f>SUM(D56:D64)</f>
        <v>159</v>
      </c>
      <c r="E65" s="107">
        <f>SUM(E56:E64)</f>
        <v>38</v>
      </c>
      <c r="F65" s="106">
        <f>SUM(F56:F64)</f>
        <v>73</v>
      </c>
      <c r="G65" s="107">
        <f>SUM(G56:G64)</f>
        <v>34</v>
      </c>
      <c r="H65" s="108">
        <f t="shared" si="5"/>
        <v>0.45911949685534592</v>
      </c>
      <c r="I65" s="109">
        <f t="shared" si="6"/>
        <v>0.89473684210526316</v>
      </c>
    </row>
    <row r="66" spans="1:9" s="13" customFormat="1" ht="19" thickTop="1" thickBot="1" x14ac:dyDescent="0.6">
      <c r="B66" s="30" t="s">
        <v>60</v>
      </c>
      <c r="C66" s="112"/>
      <c r="D66" s="28">
        <f>SUM(D65,D55,D36)</f>
        <v>572</v>
      </c>
      <c r="E66" s="29">
        <f>SUM(E65,E55,E36)</f>
        <v>148</v>
      </c>
      <c r="F66" s="29">
        <f>SUM(F65,F55,F36)</f>
        <v>365</v>
      </c>
      <c r="G66" s="29">
        <f>SUM(G65,G55,G36)</f>
        <v>139</v>
      </c>
      <c r="H66" s="47">
        <f t="shared" ref="H66" si="13">F66/D66</f>
        <v>0.63811188811188813</v>
      </c>
      <c r="I66" s="83">
        <f t="shared" si="6"/>
        <v>0.93918918918918914</v>
      </c>
    </row>
    <row r="67" spans="1:9" s="13" customFormat="1" x14ac:dyDescent="0.55000000000000004">
      <c r="B67"/>
      <c r="C67"/>
      <c r="D67"/>
      <c r="E67"/>
      <c r="F67"/>
      <c r="G67"/>
      <c r="H67"/>
      <c r="I67"/>
    </row>
    <row r="69" spans="1:9" s="13" customFormat="1" x14ac:dyDescent="0.55000000000000004">
      <c r="A69"/>
      <c r="B69"/>
      <c r="C69"/>
      <c r="D69"/>
      <c r="E69"/>
      <c r="F69"/>
      <c r="G69"/>
      <c r="H69"/>
      <c r="I69"/>
    </row>
  </sheetData>
  <phoneticPr fontId="1"/>
  <conditionalFormatting sqref="H25:I66">
    <cfRule type="colorScale" priority="6">
      <colorScale>
        <cfvo type="min"/>
        <cfvo type="percentile" val="50"/>
        <cfvo type="max"/>
        <color rgb="FFF8696B"/>
        <color rgb="FFFCFCFF"/>
        <color rgb="FF5A8AC6"/>
      </colorScale>
    </cfRule>
    <cfRule type="colorScale" priority="1">
      <colorScale>
        <cfvo type="min"/>
        <cfvo type="max"/>
        <color rgb="FFF8696B"/>
        <color rgb="FFFCFCFF"/>
      </colorScale>
    </cfRule>
  </conditionalFormatting>
  <conditionalFormatting sqref="H9:I21">
    <cfRule type="colorScale" priority="5">
      <colorScale>
        <cfvo type="min"/>
        <cfvo type="percentile" val="50"/>
        <cfvo type="max"/>
        <color rgb="FFF8696B"/>
        <color rgb="FFFCFCFF"/>
        <color rgb="FF5A8AC6"/>
      </colorScale>
    </cfRule>
    <cfRule type="colorScale" priority="3">
      <colorScale>
        <cfvo type="min"/>
        <cfvo type="max"/>
        <color rgb="FFF8696B"/>
        <color rgb="FFFCFCFF"/>
      </colorScale>
    </cfRule>
  </conditionalFormatting>
  <conditionalFormatting sqref="G3:H6">
    <cfRule type="colorScale" priority="4">
      <colorScale>
        <cfvo type="min"/>
        <cfvo type="percentile" val="50"/>
        <cfvo type="max"/>
        <color rgb="FFF8696B"/>
        <color rgb="FFFCFCFF"/>
        <color rgb="FF5A8AC6"/>
      </colorScale>
    </cfRule>
  </conditionalFormatting>
  <conditionalFormatting sqref="G3:H7">
    <cfRule type="colorScale" priority="2">
      <colorScale>
        <cfvo type="min"/>
        <cfvo type="max"/>
        <color rgb="FFF8696B"/>
        <color rgb="FFFCFCFF"/>
      </colorScale>
    </cfRule>
  </conditionalFormatting>
  <pageMargins left="0.7" right="0.7" top="0.75" bottom="0.75" header="0.3" footer="0.3"/>
  <pageSetup paperSize="9" orientation="portrait" r:id="rId1"/>
  <ignoredErrors>
    <ignoredError sqref="D12:E12 D16:G16 F12:G12" formula="1"/>
  </ignoredErrors>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21EF1-DD31-41E8-8B96-9D4FDA0F93A8}">
  <sheetPr filterMode="1">
    <tabColor rgb="FFFFFF00"/>
  </sheetPr>
  <dimension ref="B1:J574"/>
  <sheetViews>
    <sheetView topLeftCell="A2" zoomScale="115" zoomScaleNormal="115" workbookViewId="0">
      <pane ySplit="1" topLeftCell="A3" activePane="bottomLeft" state="frozen"/>
      <selection activeCell="A2" sqref="A2"/>
      <selection pane="bottomLeft" activeCell="F418" sqref="F418"/>
    </sheetView>
  </sheetViews>
  <sheetFormatPr defaultRowHeight="18" x14ac:dyDescent="0.55000000000000004"/>
  <cols>
    <col min="1" max="1" width="2.75" style="34" customWidth="1"/>
    <col min="2" max="2" width="22.1640625" style="40" bestFit="1" customWidth="1"/>
    <col min="3" max="4" width="8.6640625" style="34"/>
    <col min="5" max="5" width="24.1640625" style="34" bestFit="1" customWidth="1"/>
    <col min="6" max="6" width="12.33203125" style="34" bestFit="1" customWidth="1"/>
    <col min="7" max="7" width="28.1640625" style="34" bestFit="1" customWidth="1"/>
    <col min="8" max="8" width="12.33203125" style="34" customWidth="1"/>
    <col min="9" max="9" width="95.58203125" style="34" bestFit="1" customWidth="1"/>
    <col min="10" max="10" width="12.33203125" style="34" bestFit="1" customWidth="1"/>
    <col min="11" max="16384" width="8.6640625" style="34"/>
  </cols>
  <sheetData>
    <row r="1" spans="2:10" ht="10" customHeight="1" thickBot="1" x14ac:dyDescent="0.6"/>
    <row r="2" spans="2:10" ht="18.5" thickBot="1" x14ac:dyDescent="0.6">
      <c r="B2" s="41" t="s">
        <v>2</v>
      </c>
      <c r="C2" s="37" t="s">
        <v>0</v>
      </c>
      <c r="D2" s="38" t="s">
        <v>1</v>
      </c>
      <c r="E2" s="37" t="s">
        <v>20</v>
      </c>
      <c r="F2" s="37" t="s">
        <v>3</v>
      </c>
      <c r="G2" s="37" t="s">
        <v>4</v>
      </c>
      <c r="H2" s="37" t="s">
        <v>17</v>
      </c>
      <c r="I2" s="37" t="s">
        <v>154</v>
      </c>
      <c r="J2" s="35" t="s">
        <v>16</v>
      </c>
    </row>
    <row r="3" spans="2:10" ht="18.5" hidden="1" thickTop="1" x14ac:dyDescent="0.55000000000000004">
      <c r="B3" s="42" t="s">
        <v>535</v>
      </c>
      <c r="C3" s="31">
        <v>1</v>
      </c>
      <c r="D3" s="31">
        <v>1</v>
      </c>
      <c r="E3" s="31" t="s">
        <v>457</v>
      </c>
      <c r="F3" s="31" t="s">
        <v>5</v>
      </c>
      <c r="G3" s="31" t="s">
        <v>61</v>
      </c>
      <c r="H3" s="31" t="s">
        <v>691</v>
      </c>
      <c r="I3" s="39" t="s">
        <v>472</v>
      </c>
      <c r="J3" s="36" t="s">
        <v>691</v>
      </c>
    </row>
    <row r="4" spans="2:10" ht="18.5" hidden="1" thickTop="1" x14ac:dyDescent="0.55000000000000004">
      <c r="B4" s="42" t="s">
        <v>535</v>
      </c>
      <c r="C4" s="31">
        <v>2</v>
      </c>
      <c r="D4" s="31">
        <v>2</v>
      </c>
      <c r="E4" s="31" t="s">
        <v>457</v>
      </c>
      <c r="F4" s="31" t="s">
        <v>5</v>
      </c>
      <c r="G4" s="31" t="s">
        <v>61</v>
      </c>
      <c r="H4" s="31" t="s">
        <v>691</v>
      </c>
      <c r="I4" s="39" t="s">
        <v>155</v>
      </c>
      <c r="J4" s="36" t="s">
        <v>691</v>
      </c>
    </row>
    <row r="5" spans="2:10" ht="18.5" hidden="1" thickTop="1" x14ac:dyDescent="0.55000000000000004">
      <c r="B5" s="42" t="s">
        <v>535</v>
      </c>
      <c r="C5" s="31">
        <v>3</v>
      </c>
      <c r="D5" s="31">
        <v>3</v>
      </c>
      <c r="E5" s="31" t="s">
        <v>457</v>
      </c>
      <c r="F5" s="31" t="s">
        <v>5</v>
      </c>
      <c r="G5" s="31" t="s">
        <v>61</v>
      </c>
      <c r="H5" s="31" t="s">
        <v>691</v>
      </c>
      <c r="I5" s="39" t="s">
        <v>156</v>
      </c>
      <c r="J5" s="36" t="s">
        <v>691</v>
      </c>
    </row>
    <row r="6" spans="2:10" ht="18.5" hidden="1" thickTop="1" x14ac:dyDescent="0.55000000000000004">
      <c r="B6" s="42" t="s">
        <v>535</v>
      </c>
      <c r="C6" s="31">
        <v>4</v>
      </c>
      <c r="D6" s="31">
        <v>4</v>
      </c>
      <c r="E6" s="31" t="s">
        <v>457</v>
      </c>
      <c r="F6" s="31" t="s">
        <v>5</v>
      </c>
      <c r="G6" s="31" t="s">
        <v>61</v>
      </c>
      <c r="H6" s="31" t="s">
        <v>691</v>
      </c>
      <c r="I6" s="39" t="s">
        <v>157</v>
      </c>
      <c r="J6" s="36" t="s">
        <v>691</v>
      </c>
    </row>
    <row r="7" spans="2:10" ht="18.5" hidden="1" thickTop="1" x14ac:dyDescent="0.55000000000000004">
      <c r="B7" s="42" t="s">
        <v>535</v>
      </c>
      <c r="C7" s="31">
        <v>5</v>
      </c>
      <c r="D7" s="31">
        <v>5</v>
      </c>
      <c r="E7" s="31" t="s">
        <v>457</v>
      </c>
      <c r="F7" s="31" t="s">
        <v>18</v>
      </c>
      <c r="G7" s="31" t="s">
        <v>61</v>
      </c>
      <c r="H7" s="31"/>
      <c r="I7" s="39" t="s">
        <v>473</v>
      </c>
      <c r="J7" s="36" t="s">
        <v>691</v>
      </c>
    </row>
    <row r="8" spans="2:10" ht="30.5" hidden="1" thickTop="1" x14ac:dyDescent="0.55000000000000004">
      <c r="B8" s="42" t="s">
        <v>535</v>
      </c>
      <c r="C8" s="31">
        <v>6</v>
      </c>
      <c r="D8" s="31">
        <v>6</v>
      </c>
      <c r="E8" s="31" t="s">
        <v>457</v>
      </c>
      <c r="F8" s="31" t="s">
        <v>18</v>
      </c>
      <c r="G8" s="31" t="s">
        <v>61</v>
      </c>
      <c r="H8" s="31" t="s">
        <v>691</v>
      </c>
      <c r="I8" s="39" t="s">
        <v>158</v>
      </c>
      <c r="J8" s="36" t="s">
        <v>691</v>
      </c>
    </row>
    <row r="9" spans="2:10" ht="18.5" hidden="1" thickTop="1" x14ac:dyDescent="0.55000000000000004">
      <c r="B9" s="42" t="s">
        <v>535</v>
      </c>
      <c r="C9" s="31">
        <v>7</v>
      </c>
      <c r="D9" s="31">
        <v>7</v>
      </c>
      <c r="E9" s="31" t="s">
        <v>457</v>
      </c>
      <c r="F9" s="31" t="s">
        <v>18</v>
      </c>
      <c r="G9" s="31" t="s">
        <v>61</v>
      </c>
      <c r="H9" s="31" t="s">
        <v>691</v>
      </c>
      <c r="I9" s="39" t="s">
        <v>159</v>
      </c>
      <c r="J9" s="36" t="s">
        <v>691</v>
      </c>
    </row>
    <row r="10" spans="2:10" ht="18.5" hidden="1" thickTop="1" x14ac:dyDescent="0.55000000000000004">
      <c r="B10" s="42" t="s">
        <v>535</v>
      </c>
      <c r="C10" s="31">
        <v>8</v>
      </c>
      <c r="D10" s="31">
        <v>8</v>
      </c>
      <c r="E10" s="31" t="s">
        <v>457</v>
      </c>
      <c r="F10" s="31" t="s">
        <v>18</v>
      </c>
      <c r="G10" s="31" t="s">
        <v>61</v>
      </c>
      <c r="H10" s="31" t="s">
        <v>691</v>
      </c>
      <c r="I10" s="39" t="s">
        <v>474</v>
      </c>
      <c r="J10" s="36" t="s">
        <v>691</v>
      </c>
    </row>
    <row r="11" spans="2:10" ht="30.5" hidden="1" thickTop="1" x14ac:dyDescent="0.55000000000000004">
      <c r="B11" s="42" t="s">
        <v>535</v>
      </c>
      <c r="C11" s="31">
        <v>9</v>
      </c>
      <c r="D11" s="31">
        <v>9</v>
      </c>
      <c r="E11" s="31" t="s">
        <v>457</v>
      </c>
      <c r="F11" s="31" t="s">
        <v>19</v>
      </c>
      <c r="G11" s="31" t="s">
        <v>61</v>
      </c>
      <c r="H11" s="31" t="s">
        <v>691</v>
      </c>
      <c r="I11" s="39" t="s">
        <v>475</v>
      </c>
      <c r="J11" s="36" t="s">
        <v>775</v>
      </c>
    </row>
    <row r="12" spans="2:10" ht="18.5" hidden="1" thickTop="1" x14ac:dyDescent="0.55000000000000004">
      <c r="B12" s="42" t="s">
        <v>535</v>
      </c>
      <c r="C12" s="31">
        <v>10</v>
      </c>
      <c r="D12" s="31">
        <v>10</v>
      </c>
      <c r="E12" s="31" t="s">
        <v>457</v>
      </c>
      <c r="F12" s="31" t="s">
        <v>5</v>
      </c>
      <c r="G12" s="31" t="s">
        <v>465</v>
      </c>
      <c r="H12" s="31" t="s">
        <v>691</v>
      </c>
      <c r="I12" s="39" t="s">
        <v>160</v>
      </c>
      <c r="J12" s="36" t="s">
        <v>774</v>
      </c>
    </row>
    <row r="13" spans="2:10" ht="30.5" hidden="1" thickTop="1" x14ac:dyDescent="0.55000000000000004">
      <c r="B13" s="42" t="s">
        <v>535</v>
      </c>
      <c r="C13" s="31">
        <v>11</v>
      </c>
      <c r="D13" s="31">
        <v>11</v>
      </c>
      <c r="E13" s="31" t="s">
        <v>457</v>
      </c>
      <c r="F13" s="31" t="s">
        <v>5</v>
      </c>
      <c r="G13" s="31" t="s">
        <v>465</v>
      </c>
      <c r="H13" s="31" t="s">
        <v>691</v>
      </c>
      <c r="I13" s="39" t="s">
        <v>476</v>
      </c>
      <c r="J13" s="36" t="s">
        <v>774</v>
      </c>
    </row>
    <row r="14" spans="2:10" ht="30.5" hidden="1" thickTop="1" x14ac:dyDescent="0.55000000000000004">
      <c r="B14" s="42" t="s">
        <v>535</v>
      </c>
      <c r="C14" s="31">
        <v>12</v>
      </c>
      <c r="D14" s="31">
        <v>12</v>
      </c>
      <c r="E14" s="31" t="s">
        <v>457</v>
      </c>
      <c r="F14" s="31" t="s">
        <v>18</v>
      </c>
      <c r="G14" s="31" t="s">
        <v>465</v>
      </c>
      <c r="H14" s="31" t="s">
        <v>691</v>
      </c>
      <c r="I14" s="39" t="s">
        <v>477</v>
      </c>
      <c r="J14" s="36" t="s">
        <v>691</v>
      </c>
    </row>
    <row r="15" spans="2:10" ht="30.5" hidden="1" thickTop="1" x14ac:dyDescent="0.55000000000000004">
      <c r="B15" s="42" t="s">
        <v>535</v>
      </c>
      <c r="C15" s="31">
        <v>13</v>
      </c>
      <c r="D15" s="31">
        <v>13</v>
      </c>
      <c r="E15" s="31" t="s">
        <v>457</v>
      </c>
      <c r="F15" s="31" t="s">
        <v>19</v>
      </c>
      <c r="G15" s="31" t="s">
        <v>465</v>
      </c>
      <c r="H15" s="31"/>
      <c r="I15" s="39" t="s">
        <v>478</v>
      </c>
      <c r="J15" s="36" t="s">
        <v>775</v>
      </c>
    </row>
    <row r="16" spans="2:10" ht="30.5" hidden="1" thickTop="1" x14ac:dyDescent="0.55000000000000004">
      <c r="B16" s="42" t="s">
        <v>535</v>
      </c>
      <c r="C16" s="31">
        <v>14</v>
      </c>
      <c r="D16" s="31">
        <v>14</v>
      </c>
      <c r="E16" s="31" t="s">
        <v>457</v>
      </c>
      <c r="F16" s="31" t="s">
        <v>5</v>
      </c>
      <c r="G16" s="31" t="s">
        <v>62</v>
      </c>
      <c r="H16" s="31" t="s">
        <v>691</v>
      </c>
      <c r="I16" s="39" t="s">
        <v>479</v>
      </c>
      <c r="J16" s="36" t="s">
        <v>774</v>
      </c>
    </row>
    <row r="17" spans="2:10" ht="18.5" hidden="1" thickTop="1" x14ac:dyDescent="0.55000000000000004">
      <c r="B17" s="42" t="s">
        <v>535</v>
      </c>
      <c r="C17" s="31">
        <v>15</v>
      </c>
      <c r="D17" s="31">
        <v>15</v>
      </c>
      <c r="E17" s="31" t="s">
        <v>457</v>
      </c>
      <c r="F17" s="31" t="s">
        <v>18</v>
      </c>
      <c r="G17" s="31" t="s">
        <v>62</v>
      </c>
      <c r="H17" s="31"/>
      <c r="I17" s="39" t="s">
        <v>480</v>
      </c>
      <c r="J17" s="36" t="s">
        <v>774</v>
      </c>
    </row>
    <row r="18" spans="2:10" ht="30.5" hidden="1" thickTop="1" x14ac:dyDescent="0.55000000000000004">
      <c r="B18" s="42" t="s">
        <v>535</v>
      </c>
      <c r="C18" s="31">
        <v>16</v>
      </c>
      <c r="D18" s="31">
        <v>16</v>
      </c>
      <c r="E18" s="31" t="s">
        <v>457</v>
      </c>
      <c r="F18" s="31" t="s">
        <v>18</v>
      </c>
      <c r="G18" s="31" t="s">
        <v>62</v>
      </c>
      <c r="H18" s="31"/>
      <c r="I18" s="39" t="s">
        <v>481</v>
      </c>
      <c r="J18" s="36" t="s">
        <v>775</v>
      </c>
    </row>
    <row r="19" spans="2:10" ht="18.5" hidden="1" thickTop="1" x14ac:dyDescent="0.55000000000000004">
      <c r="B19" s="42" t="s">
        <v>535</v>
      </c>
      <c r="C19" s="31">
        <v>17</v>
      </c>
      <c r="D19" s="31">
        <v>1</v>
      </c>
      <c r="E19" s="31" t="s">
        <v>458</v>
      </c>
      <c r="F19" s="31" t="s">
        <v>5</v>
      </c>
      <c r="G19" s="31" t="s">
        <v>63</v>
      </c>
      <c r="H19" s="31"/>
      <c r="I19" s="39" t="s">
        <v>482</v>
      </c>
      <c r="J19" s="36" t="s">
        <v>774</v>
      </c>
    </row>
    <row r="20" spans="2:10" ht="30.5" hidden="1" thickTop="1" x14ac:dyDescent="0.55000000000000004">
      <c r="B20" s="42" t="s">
        <v>535</v>
      </c>
      <c r="C20" s="31">
        <v>18</v>
      </c>
      <c r="D20" s="31">
        <v>2</v>
      </c>
      <c r="E20" s="31" t="s">
        <v>458</v>
      </c>
      <c r="F20" s="31" t="s">
        <v>18</v>
      </c>
      <c r="G20" s="31" t="s">
        <v>63</v>
      </c>
      <c r="H20" s="31"/>
      <c r="I20" s="39" t="s">
        <v>483</v>
      </c>
      <c r="J20" s="36" t="s">
        <v>775</v>
      </c>
    </row>
    <row r="21" spans="2:10" ht="30.5" hidden="1" thickTop="1" x14ac:dyDescent="0.55000000000000004">
      <c r="B21" s="42" t="s">
        <v>535</v>
      </c>
      <c r="C21" s="31">
        <v>19</v>
      </c>
      <c r="D21" s="31">
        <v>3</v>
      </c>
      <c r="E21" s="31" t="s">
        <v>458</v>
      </c>
      <c r="F21" s="31" t="s">
        <v>18</v>
      </c>
      <c r="G21" s="31" t="s">
        <v>63</v>
      </c>
      <c r="H21" s="31"/>
      <c r="I21" s="39" t="s">
        <v>484</v>
      </c>
      <c r="J21" s="36" t="s">
        <v>691</v>
      </c>
    </row>
    <row r="22" spans="2:10" ht="30.5" hidden="1" thickTop="1" x14ac:dyDescent="0.55000000000000004">
      <c r="B22" s="42" t="s">
        <v>535</v>
      </c>
      <c r="C22" s="31">
        <v>20</v>
      </c>
      <c r="D22" s="31">
        <v>4</v>
      </c>
      <c r="E22" s="31" t="s">
        <v>458</v>
      </c>
      <c r="F22" s="31" t="s">
        <v>19</v>
      </c>
      <c r="G22" s="31" t="s">
        <v>63</v>
      </c>
      <c r="H22" s="31"/>
      <c r="I22" s="39" t="s">
        <v>485</v>
      </c>
      <c r="J22" s="36" t="s">
        <v>775</v>
      </c>
    </row>
    <row r="23" spans="2:10" ht="30.5" hidden="1" thickTop="1" x14ac:dyDescent="0.55000000000000004">
      <c r="B23" s="42" t="s">
        <v>535</v>
      </c>
      <c r="C23" s="31">
        <v>21</v>
      </c>
      <c r="D23" s="31">
        <v>5</v>
      </c>
      <c r="E23" s="31" t="s">
        <v>458</v>
      </c>
      <c r="F23" s="31" t="s">
        <v>18</v>
      </c>
      <c r="G23" s="31" t="s">
        <v>63</v>
      </c>
      <c r="H23" s="31"/>
      <c r="I23" s="39" t="s">
        <v>486</v>
      </c>
      <c r="J23" s="36" t="s">
        <v>775</v>
      </c>
    </row>
    <row r="24" spans="2:10" ht="30.5" hidden="1" thickTop="1" x14ac:dyDescent="0.55000000000000004">
      <c r="B24" s="42" t="s">
        <v>535</v>
      </c>
      <c r="C24" s="31">
        <v>22</v>
      </c>
      <c r="D24" s="31">
        <v>6</v>
      </c>
      <c r="E24" s="31" t="s">
        <v>458</v>
      </c>
      <c r="F24" s="31" t="s">
        <v>18</v>
      </c>
      <c r="G24" s="31" t="s">
        <v>64</v>
      </c>
      <c r="H24" s="31" t="s">
        <v>691</v>
      </c>
      <c r="I24" s="39" t="s">
        <v>487</v>
      </c>
      <c r="J24" s="36" t="s">
        <v>774</v>
      </c>
    </row>
    <row r="25" spans="2:10" ht="18.5" hidden="1" thickTop="1" x14ac:dyDescent="0.55000000000000004">
      <c r="B25" s="42" t="s">
        <v>535</v>
      </c>
      <c r="C25" s="31">
        <v>23</v>
      </c>
      <c r="D25" s="31">
        <v>7</v>
      </c>
      <c r="E25" s="31" t="s">
        <v>458</v>
      </c>
      <c r="F25" s="31" t="s">
        <v>19</v>
      </c>
      <c r="G25" s="31" t="s">
        <v>64</v>
      </c>
      <c r="H25" s="31"/>
      <c r="I25" s="39" t="s">
        <v>162</v>
      </c>
      <c r="J25" s="36" t="s">
        <v>775</v>
      </c>
    </row>
    <row r="26" spans="2:10" ht="30.5" hidden="1" thickTop="1" x14ac:dyDescent="0.55000000000000004">
      <c r="B26" s="42" t="s">
        <v>535</v>
      </c>
      <c r="C26" s="31">
        <v>24</v>
      </c>
      <c r="D26" s="31">
        <v>8</v>
      </c>
      <c r="E26" s="31" t="s">
        <v>458</v>
      </c>
      <c r="F26" s="31" t="s">
        <v>19</v>
      </c>
      <c r="G26" s="31" t="s">
        <v>64</v>
      </c>
      <c r="H26" s="31"/>
      <c r="I26" s="39" t="s">
        <v>488</v>
      </c>
      <c r="J26" s="36" t="s">
        <v>775</v>
      </c>
    </row>
    <row r="27" spans="2:10" ht="18.5" hidden="1" thickTop="1" x14ac:dyDescent="0.55000000000000004">
      <c r="B27" s="42" t="s">
        <v>535</v>
      </c>
      <c r="C27" s="31">
        <v>25</v>
      </c>
      <c r="D27" s="31">
        <v>1</v>
      </c>
      <c r="E27" s="31" t="s">
        <v>459</v>
      </c>
      <c r="F27" s="31" t="s">
        <v>5</v>
      </c>
      <c r="G27" s="31" t="s">
        <v>65</v>
      </c>
      <c r="H27" s="31" t="s">
        <v>691</v>
      </c>
      <c r="I27" s="39" t="s">
        <v>163</v>
      </c>
      <c r="J27" s="36" t="s">
        <v>774</v>
      </c>
    </row>
    <row r="28" spans="2:10" ht="18.5" hidden="1" thickTop="1" x14ac:dyDescent="0.55000000000000004">
      <c r="B28" s="42" t="s">
        <v>535</v>
      </c>
      <c r="C28" s="31">
        <v>26</v>
      </c>
      <c r="D28" s="31">
        <v>2</v>
      </c>
      <c r="E28" s="31" t="s">
        <v>459</v>
      </c>
      <c r="F28" s="31" t="s">
        <v>18</v>
      </c>
      <c r="G28" s="31" t="s">
        <v>65</v>
      </c>
      <c r="H28" s="31"/>
      <c r="I28" s="39" t="s">
        <v>164</v>
      </c>
      <c r="J28" s="36" t="s">
        <v>774</v>
      </c>
    </row>
    <row r="29" spans="2:10" ht="18.5" hidden="1" thickTop="1" x14ac:dyDescent="0.55000000000000004">
      <c r="B29" s="42" t="s">
        <v>535</v>
      </c>
      <c r="C29" s="31">
        <v>27</v>
      </c>
      <c r="D29" s="31">
        <v>3</v>
      </c>
      <c r="E29" s="31" t="s">
        <v>459</v>
      </c>
      <c r="F29" s="31" t="s">
        <v>19</v>
      </c>
      <c r="G29" s="31" t="s">
        <v>65</v>
      </c>
      <c r="H29" s="31"/>
      <c r="I29" s="39" t="s">
        <v>165</v>
      </c>
      <c r="J29" s="36" t="s">
        <v>774</v>
      </c>
    </row>
    <row r="30" spans="2:10" ht="18.5" hidden="1" thickTop="1" x14ac:dyDescent="0.55000000000000004">
      <c r="B30" s="42" t="s">
        <v>535</v>
      </c>
      <c r="C30" s="31">
        <v>28</v>
      </c>
      <c r="D30" s="31">
        <v>4</v>
      </c>
      <c r="E30" s="31" t="s">
        <v>459</v>
      </c>
      <c r="F30" s="31" t="s">
        <v>5</v>
      </c>
      <c r="G30" s="31" t="s">
        <v>66</v>
      </c>
      <c r="H30" s="31" t="s">
        <v>691</v>
      </c>
      <c r="I30" s="39" t="s">
        <v>489</v>
      </c>
      <c r="J30" s="36" t="s">
        <v>774</v>
      </c>
    </row>
    <row r="31" spans="2:10" ht="30.5" hidden="1" thickTop="1" x14ac:dyDescent="0.55000000000000004">
      <c r="B31" s="42" t="s">
        <v>535</v>
      </c>
      <c r="C31" s="31">
        <v>29</v>
      </c>
      <c r="D31" s="31">
        <v>5</v>
      </c>
      <c r="E31" s="31" t="s">
        <v>459</v>
      </c>
      <c r="F31" s="31" t="s">
        <v>18</v>
      </c>
      <c r="G31" s="31" t="s">
        <v>66</v>
      </c>
      <c r="H31" s="31" t="s">
        <v>691</v>
      </c>
      <c r="I31" s="39" t="s">
        <v>490</v>
      </c>
      <c r="J31" s="36" t="s">
        <v>774</v>
      </c>
    </row>
    <row r="32" spans="2:10" ht="18.5" hidden="1" thickTop="1" x14ac:dyDescent="0.55000000000000004">
      <c r="B32" s="42" t="s">
        <v>535</v>
      </c>
      <c r="C32" s="31">
        <v>30</v>
      </c>
      <c r="D32" s="31">
        <v>6</v>
      </c>
      <c r="E32" s="31" t="s">
        <v>459</v>
      </c>
      <c r="F32" s="31" t="s">
        <v>5</v>
      </c>
      <c r="G32" s="31" t="s">
        <v>67</v>
      </c>
      <c r="H32" s="31" t="s">
        <v>691</v>
      </c>
      <c r="I32" s="39" t="s">
        <v>491</v>
      </c>
      <c r="J32" s="36" t="s">
        <v>774</v>
      </c>
    </row>
    <row r="33" spans="2:10" ht="18.5" hidden="1" thickTop="1" x14ac:dyDescent="0.55000000000000004">
      <c r="B33" s="42" t="s">
        <v>535</v>
      </c>
      <c r="C33" s="31">
        <v>31</v>
      </c>
      <c r="D33" s="31">
        <v>7</v>
      </c>
      <c r="E33" s="31" t="s">
        <v>459</v>
      </c>
      <c r="F33" s="31" t="s">
        <v>18</v>
      </c>
      <c r="G33" s="31" t="s">
        <v>67</v>
      </c>
      <c r="H33" s="31"/>
      <c r="I33" s="39" t="s">
        <v>492</v>
      </c>
      <c r="J33" s="36" t="s">
        <v>774</v>
      </c>
    </row>
    <row r="34" spans="2:10" ht="18.5" hidden="1" thickTop="1" x14ac:dyDescent="0.55000000000000004">
      <c r="B34" s="42" t="s">
        <v>535</v>
      </c>
      <c r="C34" s="31">
        <v>32</v>
      </c>
      <c r="D34" s="31">
        <v>8</v>
      </c>
      <c r="E34" s="31" t="s">
        <v>459</v>
      </c>
      <c r="F34" s="31" t="s">
        <v>19</v>
      </c>
      <c r="G34" s="31" t="s">
        <v>67</v>
      </c>
      <c r="H34" s="31"/>
      <c r="I34" s="39" t="s">
        <v>166</v>
      </c>
      <c r="J34" s="36" t="s">
        <v>774</v>
      </c>
    </row>
    <row r="35" spans="2:10" ht="30.5" hidden="1" thickTop="1" x14ac:dyDescent="0.55000000000000004">
      <c r="B35" s="42" t="s">
        <v>535</v>
      </c>
      <c r="C35" s="31">
        <v>33</v>
      </c>
      <c r="D35" s="31">
        <v>9</v>
      </c>
      <c r="E35" s="31" t="s">
        <v>459</v>
      </c>
      <c r="F35" s="31" t="s">
        <v>5</v>
      </c>
      <c r="G35" s="31" t="s">
        <v>68</v>
      </c>
      <c r="H35" s="31" t="s">
        <v>691</v>
      </c>
      <c r="I35" s="39" t="s">
        <v>493</v>
      </c>
      <c r="J35" s="36" t="s">
        <v>774</v>
      </c>
    </row>
    <row r="36" spans="2:10" ht="18.5" hidden="1" thickTop="1" x14ac:dyDescent="0.55000000000000004">
      <c r="B36" s="42" t="s">
        <v>535</v>
      </c>
      <c r="C36" s="31">
        <v>34</v>
      </c>
      <c r="D36" s="31">
        <v>10</v>
      </c>
      <c r="E36" s="31" t="s">
        <v>459</v>
      </c>
      <c r="F36" s="31" t="s">
        <v>18</v>
      </c>
      <c r="G36" s="31" t="s">
        <v>68</v>
      </c>
      <c r="H36" s="31" t="s">
        <v>691</v>
      </c>
      <c r="I36" s="39" t="s">
        <v>494</v>
      </c>
      <c r="J36" s="36" t="s">
        <v>774</v>
      </c>
    </row>
    <row r="37" spans="2:10" ht="18.5" hidden="1" thickTop="1" x14ac:dyDescent="0.55000000000000004">
      <c r="B37" s="42" t="s">
        <v>535</v>
      </c>
      <c r="C37" s="31">
        <v>35</v>
      </c>
      <c r="D37" s="31">
        <v>11</v>
      </c>
      <c r="E37" s="31" t="s">
        <v>459</v>
      </c>
      <c r="F37" s="31" t="s">
        <v>19</v>
      </c>
      <c r="G37" s="31" t="s">
        <v>68</v>
      </c>
      <c r="H37" s="31"/>
      <c r="I37" s="39" t="s">
        <v>167</v>
      </c>
      <c r="J37" s="36" t="s">
        <v>775</v>
      </c>
    </row>
    <row r="38" spans="2:10" ht="18.5" hidden="1" thickTop="1" x14ac:dyDescent="0.55000000000000004">
      <c r="B38" s="42" t="s">
        <v>535</v>
      </c>
      <c r="C38" s="31">
        <v>36</v>
      </c>
      <c r="D38" s="31">
        <v>12</v>
      </c>
      <c r="E38" s="31" t="s">
        <v>459</v>
      </c>
      <c r="F38" s="31" t="s">
        <v>5</v>
      </c>
      <c r="G38" s="31" t="s">
        <v>69</v>
      </c>
      <c r="H38" s="31" t="s">
        <v>691</v>
      </c>
      <c r="I38" s="39" t="s">
        <v>495</v>
      </c>
      <c r="J38" s="36" t="s">
        <v>774</v>
      </c>
    </row>
    <row r="39" spans="2:10" ht="30.5" hidden="1" thickTop="1" x14ac:dyDescent="0.55000000000000004">
      <c r="B39" s="42" t="s">
        <v>535</v>
      </c>
      <c r="C39" s="31">
        <v>37</v>
      </c>
      <c r="D39" s="31">
        <v>13</v>
      </c>
      <c r="E39" s="31" t="s">
        <v>459</v>
      </c>
      <c r="F39" s="31" t="s">
        <v>5</v>
      </c>
      <c r="G39" s="31" t="s">
        <v>69</v>
      </c>
      <c r="H39" s="31" t="s">
        <v>691</v>
      </c>
      <c r="I39" s="39" t="s">
        <v>168</v>
      </c>
      <c r="J39" s="36" t="s">
        <v>774</v>
      </c>
    </row>
    <row r="40" spans="2:10" ht="18.5" hidden="1" thickTop="1" x14ac:dyDescent="0.55000000000000004">
      <c r="B40" s="42" t="s">
        <v>535</v>
      </c>
      <c r="C40" s="31">
        <v>38</v>
      </c>
      <c r="D40" s="31">
        <v>14</v>
      </c>
      <c r="E40" s="31" t="s">
        <v>459</v>
      </c>
      <c r="F40" s="31" t="s">
        <v>18</v>
      </c>
      <c r="G40" s="31" t="s">
        <v>69</v>
      </c>
      <c r="H40" s="31" t="s">
        <v>691</v>
      </c>
      <c r="I40" s="39" t="s">
        <v>496</v>
      </c>
      <c r="J40" s="36" t="s">
        <v>774</v>
      </c>
    </row>
    <row r="41" spans="2:10" ht="18.5" hidden="1" thickTop="1" x14ac:dyDescent="0.55000000000000004">
      <c r="B41" s="42" t="s">
        <v>535</v>
      </c>
      <c r="C41" s="31">
        <v>39</v>
      </c>
      <c r="D41" s="31">
        <v>15</v>
      </c>
      <c r="E41" s="31" t="s">
        <v>459</v>
      </c>
      <c r="F41" s="31" t="s">
        <v>19</v>
      </c>
      <c r="G41" s="31" t="s">
        <v>69</v>
      </c>
      <c r="H41" s="31"/>
      <c r="I41" s="39" t="s">
        <v>497</v>
      </c>
      <c r="J41" s="36" t="s">
        <v>774</v>
      </c>
    </row>
    <row r="42" spans="2:10" ht="18.5" hidden="1" thickTop="1" x14ac:dyDescent="0.55000000000000004">
      <c r="B42" s="42" t="s">
        <v>535</v>
      </c>
      <c r="C42" s="31">
        <v>40</v>
      </c>
      <c r="D42" s="31">
        <v>16</v>
      </c>
      <c r="E42" s="31" t="s">
        <v>459</v>
      </c>
      <c r="F42" s="31" t="s">
        <v>5</v>
      </c>
      <c r="G42" s="31" t="s">
        <v>70</v>
      </c>
      <c r="H42" s="31" t="s">
        <v>691</v>
      </c>
      <c r="I42" s="39" t="s">
        <v>169</v>
      </c>
      <c r="J42" s="36" t="s">
        <v>774</v>
      </c>
    </row>
    <row r="43" spans="2:10" ht="18.5" hidden="1" thickTop="1" x14ac:dyDescent="0.55000000000000004">
      <c r="B43" s="42" t="s">
        <v>535</v>
      </c>
      <c r="C43" s="31">
        <v>41</v>
      </c>
      <c r="D43" s="31">
        <v>17</v>
      </c>
      <c r="E43" s="31" t="s">
        <v>459</v>
      </c>
      <c r="F43" s="31" t="s">
        <v>18</v>
      </c>
      <c r="G43" s="31" t="s">
        <v>70</v>
      </c>
      <c r="H43" s="31" t="s">
        <v>691</v>
      </c>
      <c r="I43" s="39" t="s">
        <v>170</v>
      </c>
      <c r="J43" s="36" t="s">
        <v>774</v>
      </c>
    </row>
    <row r="44" spans="2:10" ht="18.5" hidden="1" thickTop="1" x14ac:dyDescent="0.55000000000000004">
      <c r="B44" s="42" t="s">
        <v>535</v>
      </c>
      <c r="C44" s="31">
        <v>42</v>
      </c>
      <c r="D44" s="31">
        <v>18</v>
      </c>
      <c r="E44" s="31" t="s">
        <v>459</v>
      </c>
      <c r="F44" s="31" t="s">
        <v>19</v>
      </c>
      <c r="G44" s="31" t="s">
        <v>70</v>
      </c>
      <c r="H44" s="31" t="s">
        <v>691</v>
      </c>
      <c r="I44" s="39" t="s">
        <v>171</v>
      </c>
      <c r="J44" s="36" t="s">
        <v>774</v>
      </c>
    </row>
    <row r="45" spans="2:10" ht="30.5" hidden="1" thickTop="1" x14ac:dyDescent="0.55000000000000004">
      <c r="B45" s="42" t="s">
        <v>535</v>
      </c>
      <c r="C45" s="31">
        <v>43</v>
      </c>
      <c r="D45" s="31">
        <v>1</v>
      </c>
      <c r="E45" s="31" t="s">
        <v>460</v>
      </c>
      <c r="F45" s="31" t="s">
        <v>18</v>
      </c>
      <c r="G45" s="31" t="s">
        <v>71</v>
      </c>
      <c r="H45" s="31"/>
      <c r="I45" s="39" t="s">
        <v>172</v>
      </c>
      <c r="J45" s="36" t="s">
        <v>774</v>
      </c>
    </row>
    <row r="46" spans="2:10" ht="30.5" hidden="1" thickTop="1" x14ac:dyDescent="0.55000000000000004">
      <c r="B46" s="42" t="s">
        <v>535</v>
      </c>
      <c r="C46" s="31">
        <v>44</v>
      </c>
      <c r="D46" s="31">
        <v>2</v>
      </c>
      <c r="E46" s="31" t="s">
        <v>460</v>
      </c>
      <c r="F46" s="31" t="s">
        <v>19</v>
      </c>
      <c r="G46" s="31" t="s">
        <v>71</v>
      </c>
      <c r="H46" s="31"/>
      <c r="I46" s="39" t="s">
        <v>498</v>
      </c>
      <c r="J46" s="36" t="s">
        <v>775</v>
      </c>
    </row>
    <row r="47" spans="2:10" ht="30.5" hidden="1" thickTop="1" x14ac:dyDescent="0.55000000000000004">
      <c r="B47" s="42" t="s">
        <v>535</v>
      </c>
      <c r="C47" s="31">
        <v>45</v>
      </c>
      <c r="D47" s="31">
        <v>3</v>
      </c>
      <c r="E47" s="31" t="s">
        <v>460</v>
      </c>
      <c r="F47" s="31" t="s">
        <v>18</v>
      </c>
      <c r="G47" s="31" t="s">
        <v>72</v>
      </c>
      <c r="H47" s="31"/>
      <c r="I47" s="39" t="s">
        <v>499</v>
      </c>
      <c r="J47" s="36" t="s">
        <v>691</v>
      </c>
    </row>
    <row r="48" spans="2:10" ht="18.5" hidden="1" thickTop="1" x14ac:dyDescent="0.55000000000000004">
      <c r="B48" s="42" t="s">
        <v>535</v>
      </c>
      <c r="C48" s="31">
        <v>46</v>
      </c>
      <c r="D48" s="31">
        <v>4</v>
      </c>
      <c r="E48" s="31" t="s">
        <v>460</v>
      </c>
      <c r="F48" s="31" t="s">
        <v>19</v>
      </c>
      <c r="G48" s="31" t="s">
        <v>72</v>
      </c>
      <c r="H48" s="31"/>
      <c r="I48" s="39" t="s">
        <v>500</v>
      </c>
      <c r="J48" s="36" t="s">
        <v>775</v>
      </c>
    </row>
    <row r="49" spans="2:10" ht="18.5" hidden="1" thickTop="1" x14ac:dyDescent="0.55000000000000004">
      <c r="B49" s="42" t="s">
        <v>535</v>
      </c>
      <c r="C49" s="31">
        <v>47</v>
      </c>
      <c r="D49" s="31">
        <v>5</v>
      </c>
      <c r="E49" s="31" t="s">
        <v>460</v>
      </c>
      <c r="F49" s="31" t="s">
        <v>5</v>
      </c>
      <c r="G49" s="31" t="s">
        <v>466</v>
      </c>
      <c r="H49" s="31"/>
      <c r="I49" s="39" t="s">
        <v>501</v>
      </c>
      <c r="J49" s="36" t="s">
        <v>691</v>
      </c>
    </row>
    <row r="50" spans="2:10" ht="18.5" hidden="1" thickTop="1" x14ac:dyDescent="0.55000000000000004">
      <c r="B50" s="42" t="s">
        <v>535</v>
      </c>
      <c r="C50" s="31">
        <v>48</v>
      </c>
      <c r="D50" s="31">
        <v>6</v>
      </c>
      <c r="E50" s="31" t="s">
        <v>460</v>
      </c>
      <c r="F50" s="31" t="s">
        <v>18</v>
      </c>
      <c r="G50" s="31" t="s">
        <v>466</v>
      </c>
      <c r="H50" s="31"/>
      <c r="I50" s="39" t="s">
        <v>502</v>
      </c>
      <c r="J50" s="36" t="s">
        <v>691</v>
      </c>
    </row>
    <row r="51" spans="2:10" ht="18.5" hidden="1" thickTop="1" x14ac:dyDescent="0.55000000000000004">
      <c r="B51" s="42" t="s">
        <v>535</v>
      </c>
      <c r="C51" s="31">
        <v>49</v>
      </c>
      <c r="D51" s="31">
        <v>7</v>
      </c>
      <c r="E51" s="31" t="s">
        <v>460</v>
      </c>
      <c r="F51" s="31" t="s">
        <v>18</v>
      </c>
      <c r="G51" s="31" t="s">
        <v>466</v>
      </c>
      <c r="H51" s="31"/>
      <c r="I51" s="39" t="s">
        <v>503</v>
      </c>
      <c r="J51" s="36" t="s">
        <v>775</v>
      </c>
    </row>
    <row r="52" spans="2:10" ht="18.5" hidden="1" thickTop="1" x14ac:dyDescent="0.55000000000000004">
      <c r="B52" s="42" t="s">
        <v>535</v>
      </c>
      <c r="C52" s="31">
        <v>50</v>
      </c>
      <c r="D52" s="31">
        <v>8</v>
      </c>
      <c r="E52" s="31" t="s">
        <v>460</v>
      </c>
      <c r="F52" s="31" t="s">
        <v>19</v>
      </c>
      <c r="G52" s="31" t="s">
        <v>466</v>
      </c>
      <c r="H52" s="31"/>
      <c r="I52" s="39" t="s">
        <v>504</v>
      </c>
      <c r="J52" s="36" t="s">
        <v>775</v>
      </c>
    </row>
    <row r="53" spans="2:10" ht="18.5" hidden="1" thickTop="1" x14ac:dyDescent="0.55000000000000004">
      <c r="B53" s="42" t="s">
        <v>535</v>
      </c>
      <c r="C53" s="31">
        <v>51</v>
      </c>
      <c r="D53" s="31">
        <v>9</v>
      </c>
      <c r="E53" s="31" t="s">
        <v>460</v>
      </c>
      <c r="F53" s="31" t="s">
        <v>19</v>
      </c>
      <c r="G53" s="31" t="s">
        <v>466</v>
      </c>
      <c r="H53" s="31"/>
      <c r="I53" s="39" t="s">
        <v>505</v>
      </c>
      <c r="J53" s="36" t="s">
        <v>775</v>
      </c>
    </row>
    <row r="54" spans="2:10" ht="30.5" hidden="1" thickTop="1" x14ac:dyDescent="0.55000000000000004">
      <c r="B54" s="42" t="s">
        <v>535</v>
      </c>
      <c r="C54" s="31">
        <v>52</v>
      </c>
      <c r="D54" s="31">
        <v>10</v>
      </c>
      <c r="E54" s="31" t="s">
        <v>460</v>
      </c>
      <c r="F54" s="31" t="s">
        <v>19</v>
      </c>
      <c r="G54" s="31" t="s">
        <v>73</v>
      </c>
      <c r="H54" s="31"/>
      <c r="I54" s="39" t="s">
        <v>506</v>
      </c>
      <c r="J54" s="36" t="s">
        <v>775</v>
      </c>
    </row>
    <row r="55" spans="2:10" ht="18.5" hidden="1" thickTop="1" x14ac:dyDescent="0.55000000000000004">
      <c r="B55" s="42" t="s">
        <v>535</v>
      </c>
      <c r="C55" s="31">
        <v>53</v>
      </c>
      <c r="D55" s="31">
        <v>1</v>
      </c>
      <c r="E55" s="31" t="s">
        <v>461</v>
      </c>
      <c r="F55" s="31" t="s">
        <v>5</v>
      </c>
      <c r="G55" s="31" t="s">
        <v>74</v>
      </c>
      <c r="H55" s="31"/>
      <c r="I55" s="39" t="s">
        <v>507</v>
      </c>
      <c r="J55" s="36" t="s">
        <v>691</v>
      </c>
    </row>
    <row r="56" spans="2:10" ht="18.5" hidden="1" thickTop="1" x14ac:dyDescent="0.55000000000000004">
      <c r="B56" s="42" t="s">
        <v>535</v>
      </c>
      <c r="C56" s="31">
        <v>54</v>
      </c>
      <c r="D56" s="31">
        <v>2</v>
      </c>
      <c r="E56" s="31" t="s">
        <v>461</v>
      </c>
      <c r="F56" s="31" t="s">
        <v>18</v>
      </c>
      <c r="G56" s="31" t="s">
        <v>74</v>
      </c>
      <c r="H56" s="31"/>
      <c r="I56" s="39" t="s">
        <v>174</v>
      </c>
      <c r="J56" s="36" t="s">
        <v>691</v>
      </c>
    </row>
    <row r="57" spans="2:10" ht="18.5" hidden="1" thickTop="1" x14ac:dyDescent="0.55000000000000004">
      <c r="B57" s="42" t="s">
        <v>535</v>
      </c>
      <c r="C57" s="31">
        <v>55</v>
      </c>
      <c r="D57" s="31">
        <v>3</v>
      </c>
      <c r="E57" s="31" t="s">
        <v>461</v>
      </c>
      <c r="F57" s="31" t="s">
        <v>19</v>
      </c>
      <c r="G57" s="31" t="s">
        <v>74</v>
      </c>
      <c r="H57" s="31"/>
      <c r="I57" s="39" t="s">
        <v>175</v>
      </c>
      <c r="J57" s="36" t="s">
        <v>775</v>
      </c>
    </row>
    <row r="58" spans="2:10" ht="18.5" hidden="1" thickTop="1" x14ac:dyDescent="0.55000000000000004">
      <c r="B58" s="42" t="s">
        <v>535</v>
      </c>
      <c r="C58" s="31">
        <v>56</v>
      </c>
      <c r="D58" s="31">
        <v>4</v>
      </c>
      <c r="E58" s="31" t="s">
        <v>461</v>
      </c>
      <c r="F58" s="31" t="s">
        <v>5</v>
      </c>
      <c r="G58" s="31" t="s">
        <v>75</v>
      </c>
      <c r="H58" s="31"/>
      <c r="I58" s="39" t="s">
        <v>176</v>
      </c>
      <c r="J58" s="36" t="s">
        <v>691</v>
      </c>
    </row>
    <row r="59" spans="2:10" ht="30.5" hidden="1" thickTop="1" x14ac:dyDescent="0.55000000000000004">
      <c r="B59" s="42" t="s">
        <v>535</v>
      </c>
      <c r="C59" s="31">
        <v>57</v>
      </c>
      <c r="D59" s="31">
        <v>5</v>
      </c>
      <c r="E59" s="31" t="s">
        <v>461</v>
      </c>
      <c r="F59" s="31" t="s">
        <v>5</v>
      </c>
      <c r="G59" s="31" t="s">
        <v>75</v>
      </c>
      <c r="H59" s="31" t="s">
        <v>691</v>
      </c>
      <c r="I59" s="39" t="s">
        <v>776</v>
      </c>
      <c r="J59" s="36" t="s">
        <v>691</v>
      </c>
    </row>
    <row r="60" spans="2:10" ht="18.5" hidden="1" thickTop="1" x14ac:dyDescent="0.55000000000000004">
      <c r="B60" s="42" t="s">
        <v>535</v>
      </c>
      <c r="C60" s="31">
        <v>58</v>
      </c>
      <c r="D60" s="31">
        <v>6</v>
      </c>
      <c r="E60" s="31" t="s">
        <v>461</v>
      </c>
      <c r="F60" s="31" t="s">
        <v>5</v>
      </c>
      <c r="G60" s="31" t="s">
        <v>75</v>
      </c>
      <c r="H60" s="31" t="s">
        <v>691</v>
      </c>
      <c r="I60" s="39" t="s">
        <v>508</v>
      </c>
      <c r="J60" s="36" t="s">
        <v>691</v>
      </c>
    </row>
    <row r="61" spans="2:10" ht="18.5" hidden="1" thickTop="1" x14ac:dyDescent="0.55000000000000004">
      <c r="B61" s="42" t="s">
        <v>535</v>
      </c>
      <c r="C61" s="31">
        <v>59</v>
      </c>
      <c r="D61" s="31">
        <v>7</v>
      </c>
      <c r="E61" s="31" t="s">
        <v>461</v>
      </c>
      <c r="F61" s="31" t="s">
        <v>18</v>
      </c>
      <c r="G61" s="31" t="s">
        <v>75</v>
      </c>
      <c r="H61" s="31"/>
      <c r="I61" s="39" t="s">
        <v>177</v>
      </c>
      <c r="J61" s="36" t="s">
        <v>691</v>
      </c>
    </row>
    <row r="62" spans="2:10" ht="18.5" hidden="1" thickTop="1" x14ac:dyDescent="0.55000000000000004">
      <c r="B62" s="42" t="s">
        <v>535</v>
      </c>
      <c r="C62" s="31">
        <v>60</v>
      </c>
      <c r="D62" s="31">
        <v>8</v>
      </c>
      <c r="E62" s="31" t="s">
        <v>461</v>
      </c>
      <c r="F62" s="31" t="s">
        <v>19</v>
      </c>
      <c r="G62" s="31" t="s">
        <v>75</v>
      </c>
      <c r="H62" s="31"/>
      <c r="I62" s="39" t="s">
        <v>178</v>
      </c>
      <c r="J62" s="36" t="s">
        <v>691</v>
      </c>
    </row>
    <row r="63" spans="2:10" ht="18.5" hidden="1" thickTop="1" x14ac:dyDescent="0.55000000000000004">
      <c r="B63" s="42" t="s">
        <v>535</v>
      </c>
      <c r="C63" s="31">
        <v>61</v>
      </c>
      <c r="D63" s="31">
        <v>9</v>
      </c>
      <c r="E63" s="31" t="s">
        <v>461</v>
      </c>
      <c r="F63" s="31" t="s">
        <v>19</v>
      </c>
      <c r="G63" s="31" t="s">
        <v>75</v>
      </c>
      <c r="H63" s="31"/>
      <c r="I63" s="39" t="s">
        <v>179</v>
      </c>
      <c r="J63" s="36" t="s">
        <v>691</v>
      </c>
    </row>
    <row r="64" spans="2:10" ht="18.5" hidden="1" thickTop="1" x14ac:dyDescent="0.55000000000000004">
      <c r="B64" s="42" t="s">
        <v>535</v>
      </c>
      <c r="C64" s="31">
        <v>62</v>
      </c>
      <c r="D64" s="31">
        <v>10</v>
      </c>
      <c r="E64" s="31" t="s">
        <v>461</v>
      </c>
      <c r="F64" s="31" t="s">
        <v>19</v>
      </c>
      <c r="G64" s="31" t="s">
        <v>75</v>
      </c>
      <c r="H64" s="31" t="s">
        <v>691</v>
      </c>
      <c r="I64" s="39" t="s">
        <v>180</v>
      </c>
      <c r="J64" s="36" t="s">
        <v>691</v>
      </c>
    </row>
    <row r="65" spans="2:10" ht="18.5" hidden="1" thickTop="1" x14ac:dyDescent="0.55000000000000004">
      <c r="B65" s="42" t="s">
        <v>535</v>
      </c>
      <c r="C65" s="31">
        <v>63</v>
      </c>
      <c r="D65" s="31">
        <v>11</v>
      </c>
      <c r="E65" s="31" t="s">
        <v>461</v>
      </c>
      <c r="F65" s="31" t="s">
        <v>19</v>
      </c>
      <c r="G65" s="31" t="s">
        <v>76</v>
      </c>
      <c r="H65" s="31"/>
      <c r="I65" s="39" t="s">
        <v>509</v>
      </c>
      <c r="J65" s="36" t="s">
        <v>775</v>
      </c>
    </row>
    <row r="66" spans="2:10" ht="18.5" hidden="1" thickTop="1" x14ac:dyDescent="0.55000000000000004">
      <c r="B66" s="42" t="s">
        <v>535</v>
      </c>
      <c r="C66" s="31">
        <v>64</v>
      </c>
      <c r="D66" s="31">
        <v>1</v>
      </c>
      <c r="E66" s="31" t="s">
        <v>77</v>
      </c>
      <c r="F66" s="31" t="s">
        <v>5</v>
      </c>
      <c r="G66" s="31" t="s">
        <v>78</v>
      </c>
      <c r="H66" s="31" t="s">
        <v>691</v>
      </c>
      <c r="I66" s="39" t="s">
        <v>183</v>
      </c>
      <c r="J66" s="36" t="s">
        <v>691</v>
      </c>
    </row>
    <row r="67" spans="2:10" ht="18.5" hidden="1" thickTop="1" x14ac:dyDescent="0.55000000000000004">
      <c r="B67" s="42" t="s">
        <v>535</v>
      </c>
      <c r="C67" s="31">
        <v>65</v>
      </c>
      <c r="D67" s="31">
        <v>2</v>
      </c>
      <c r="E67" s="31" t="s">
        <v>77</v>
      </c>
      <c r="F67" s="31" t="s">
        <v>18</v>
      </c>
      <c r="G67" s="31" t="s">
        <v>78</v>
      </c>
      <c r="H67" s="31"/>
      <c r="I67" s="39" t="s">
        <v>184</v>
      </c>
      <c r="J67" s="36" t="s">
        <v>691</v>
      </c>
    </row>
    <row r="68" spans="2:10" ht="18.5" hidden="1" thickTop="1" x14ac:dyDescent="0.55000000000000004">
      <c r="B68" s="42" t="s">
        <v>535</v>
      </c>
      <c r="C68" s="31">
        <v>66</v>
      </c>
      <c r="D68" s="31">
        <v>3</v>
      </c>
      <c r="E68" s="31" t="s">
        <v>77</v>
      </c>
      <c r="F68" s="31" t="s">
        <v>19</v>
      </c>
      <c r="G68" s="31" t="s">
        <v>78</v>
      </c>
      <c r="H68" s="31"/>
      <c r="I68" s="39" t="s">
        <v>185</v>
      </c>
      <c r="J68" s="36" t="s">
        <v>775</v>
      </c>
    </row>
    <row r="69" spans="2:10" ht="18.5" hidden="1" thickTop="1" x14ac:dyDescent="0.55000000000000004">
      <c r="B69" s="42" t="s">
        <v>535</v>
      </c>
      <c r="C69" s="31">
        <v>67</v>
      </c>
      <c r="D69" s="31">
        <v>4</v>
      </c>
      <c r="E69" s="31" t="s">
        <v>77</v>
      </c>
      <c r="F69" s="31" t="s">
        <v>18</v>
      </c>
      <c r="G69" s="31" t="s">
        <v>467</v>
      </c>
      <c r="H69" s="31"/>
      <c r="I69" s="39" t="s">
        <v>510</v>
      </c>
      <c r="J69" s="36" t="s">
        <v>775</v>
      </c>
    </row>
    <row r="70" spans="2:10" ht="30.5" hidden="1" thickTop="1" x14ac:dyDescent="0.55000000000000004">
      <c r="B70" s="42" t="s">
        <v>535</v>
      </c>
      <c r="C70" s="31">
        <v>68</v>
      </c>
      <c r="D70" s="31">
        <v>5</v>
      </c>
      <c r="E70" s="31" t="s">
        <v>77</v>
      </c>
      <c r="F70" s="31" t="s">
        <v>19</v>
      </c>
      <c r="G70" s="31" t="s">
        <v>467</v>
      </c>
      <c r="H70" s="31"/>
      <c r="I70" s="39" t="s">
        <v>511</v>
      </c>
      <c r="J70" s="36" t="s">
        <v>775</v>
      </c>
    </row>
    <row r="71" spans="2:10" ht="30.5" hidden="1" thickTop="1" x14ac:dyDescent="0.55000000000000004">
      <c r="B71" s="42" t="s">
        <v>535</v>
      </c>
      <c r="C71" s="31">
        <v>69</v>
      </c>
      <c r="D71" s="31">
        <v>6</v>
      </c>
      <c r="E71" s="31" t="s">
        <v>77</v>
      </c>
      <c r="F71" s="31" t="s">
        <v>19</v>
      </c>
      <c r="G71" s="31" t="s">
        <v>467</v>
      </c>
      <c r="H71" s="31"/>
      <c r="I71" s="39" t="s">
        <v>512</v>
      </c>
      <c r="J71" s="36" t="s">
        <v>775</v>
      </c>
    </row>
    <row r="72" spans="2:10" ht="18.5" hidden="1" thickTop="1" x14ac:dyDescent="0.55000000000000004">
      <c r="B72" s="42" t="s">
        <v>535</v>
      </c>
      <c r="C72" s="31">
        <v>70</v>
      </c>
      <c r="D72" s="31">
        <v>7</v>
      </c>
      <c r="E72" s="31" t="s">
        <v>77</v>
      </c>
      <c r="F72" s="31" t="s">
        <v>18</v>
      </c>
      <c r="G72" s="31" t="s">
        <v>77</v>
      </c>
      <c r="H72" s="31" t="s">
        <v>691</v>
      </c>
      <c r="I72" s="39" t="s">
        <v>513</v>
      </c>
      <c r="J72" s="36" t="s">
        <v>691</v>
      </c>
    </row>
    <row r="73" spans="2:10" ht="30.5" hidden="1" thickTop="1" x14ac:dyDescent="0.55000000000000004">
      <c r="B73" s="42" t="s">
        <v>535</v>
      </c>
      <c r="C73" s="31">
        <v>71</v>
      </c>
      <c r="D73" s="31">
        <v>8</v>
      </c>
      <c r="E73" s="31" t="s">
        <v>77</v>
      </c>
      <c r="F73" s="31" t="s">
        <v>18</v>
      </c>
      <c r="G73" s="31" t="s">
        <v>77</v>
      </c>
      <c r="H73" s="31"/>
      <c r="I73" s="39" t="s">
        <v>181</v>
      </c>
      <c r="J73" s="36" t="s">
        <v>691</v>
      </c>
    </row>
    <row r="74" spans="2:10" ht="18.5" hidden="1" thickTop="1" x14ac:dyDescent="0.55000000000000004">
      <c r="B74" s="42" t="s">
        <v>535</v>
      </c>
      <c r="C74" s="31">
        <v>72</v>
      </c>
      <c r="D74" s="31">
        <v>9</v>
      </c>
      <c r="E74" s="31" t="s">
        <v>77</v>
      </c>
      <c r="F74" s="31" t="s">
        <v>18</v>
      </c>
      <c r="G74" s="31" t="s">
        <v>77</v>
      </c>
      <c r="H74" s="31" t="s">
        <v>691</v>
      </c>
      <c r="I74" s="39" t="s">
        <v>514</v>
      </c>
      <c r="J74" s="36" t="s">
        <v>691</v>
      </c>
    </row>
    <row r="75" spans="2:10" ht="30.5" hidden="1" thickTop="1" x14ac:dyDescent="0.55000000000000004">
      <c r="B75" s="42" t="s">
        <v>535</v>
      </c>
      <c r="C75" s="31">
        <v>73</v>
      </c>
      <c r="D75" s="31">
        <v>10</v>
      </c>
      <c r="E75" s="31" t="s">
        <v>77</v>
      </c>
      <c r="F75" s="31" t="s">
        <v>18</v>
      </c>
      <c r="G75" s="31" t="s">
        <v>77</v>
      </c>
      <c r="H75" s="31"/>
      <c r="I75" s="39" t="s">
        <v>182</v>
      </c>
      <c r="J75" s="36" t="s">
        <v>691</v>
      </c>
    </row>
    <row r="76" spans="2:10" ht="18.5" hidden="1" thickTop="1" x14ac:dyDescent="0.55000000000000004">
      <c r="B76" s="42" t="s">
        <v>535</v>
      </c>
      <c r="C76" s="31">
        <v>74</v>
      </c>
      <c r="D76" s="31">
        <v>11</v>
      </c>
      <c r="E76" s="31" t="s">
        <v>77</v>
      </c>
      <c r="F76" s="31" t="s">
        <v>19</v>
      </c>
      <c r="G76" s="31" t="s">
        <v>77</v>
      </c>
      <c r="H76" s="31" t="s">
        <v>691</v>
      </c>
      <c r="I76" s="39" t="s">
        <v>515</v>
      </c>
      <c r="J76" s="36" t="s">
        <v>691</v>
      </c>
    </row>
    <row r="77" spans="2:10" ht="18.5" hidden="1" thickTop="1" x14ac:dyDescent="0.55000000000000004">
      <c r="B77" s="42" t="s">
        <v>535</v>
      </c>
      <c r="C77" s="31">
        <v>75</v>
      </c>
      <c r="D77" s="31">
        <v>12</v>
      </c>
      <c r="E77" s="31" t="s">
        <v>77</v>
      </c>
      <c r="F77" s="31" t="s">
        <v>5</v>
      </c>
      <c r="G77" s="31" t="s">
        <v>468</v>
      </c>
      <c r="H77" s="31"/>
      <c r="I77" s="39" t="s">
        <v>516</v>
      </c>
      <c r="J77" s="36" t="s">
        <v>691</v>
      </c>
    </row>
    <row r="78" spans="2:10" ht="18.5" hidden="1" thickTop="1" x14ac:dyDescent="0.55000000000000004">
      <c r="B78" s="42" t="s">
        <v>535</v>
      </c>
      <c r="C78" s="31">
        <v>76</v>
      </c>
      <c r="D78" s="31">
        <v>13</v>
      </c>
      <c r="E78" s="31" t="s">
        <v>77</v>
      </c>
      <c r="F78" s="31" t="s">
        <v>18</v>
      </c>
      <c r="G78" s="31" t="s">
        <v>468</v>
      </c>
      <c r="H78" s="31"/>
      <c r="I78" s="39" t="s">
        <v>517</v>
      </c>
      <c r="J78" s="36" t="s">
        <v>691</v>
      </c>
    </row>
    <row r="79" spans="2:10" ht="18.5" hidden="1" thickTop="1" x14ac:dyDescent="0.55000000000000004">
      <c r="B79" s="42" t="s">
        <v>535</v>
      </c>
      <c r="C79" s="31">
        <v>77</v>
      </c>
      <c r="D79" s="31">
        <v>14</v>
      </c>
      <c r="E79" s="31" t="s">
        <v>77</v>
      </c>
      <c r="F79" s="31" t="s">
        <v>18</v>
      </c>
      <c r="G79" s="31" t="s">
        <v>468</v>
      </c>
      <c r="H79" s="31" t="s">
        <v>691</v>
      </c>
      <c r="I79" s="39" t="s">
        <v>518</v>
      </c>
      <c r="J79" s="36" t="s">
        <v>691</v>
      </c>
    </row>
    <row r="80" spans="2:10" ht="18.5" hidden="1" thickTop="1" x14ac:dyDescent="0.55000000000000004">
      <c r="B80" s="42" t="s">
        <v>535</v>
      </c>
      <c r="C80" s="31">
        <v>78</v>
      </c>
      <c r="D80" s="31">
        <v>15</v>
      </c>
      <c r="E80" s="31" t="s">
        <v>77</v>
      </c>
      <c r="F80" s="31" t="s">
        <v>19</v>
      </c>
      <c r="G80" s="31" t="s">
        <v>468</v>
      </c>
      <c r="H80" s="31"/>
      <c r="I80" s="39" t="s">
        <v>290</v>
      </c>
      <c r="J80" s="36" t="s">
        <v>691</v>
      </c>
    </row>
    <row r="81" spans="2:10" ht="18.5" hidden="1" thickTop="1" x14ac:dyDescent="0.55000000000000004">
      <c r="B81" s="42" t="s">
        <v>535</v>
      </c>
      <c r="C81" s="31">
        <v>79</v>
      </c>
      <c r="D81" s="31">
        <v>16</v>
      </c>
      <c r="E81" s="31" t="s">
        <v>77</v>
      </c>
      <c r="F81" s="31" t="s">
        <v>19</v>
      </c>
      <c r="G81" s="31" t="s">
        <v>468</v>
      </c>
      <c r="H81" s="31"/>
      <c r="I81" s="39" t="s">
        <v>291</v>
      </c>
      <c r="J81" s="36" t="s">
        <v>691</v>
      </c>
    </row>
    <row r="82" spans="2:10" ht="30.5" hidden="1" thickTop="1" x14ac:dyDescent="0.55000000000000004">
      <c r="B82" s="42" t="s">
        <v>535</v>
      </c>
      <c r="C82" s="31">
        <v>80</v>
      </c>
      <c r="D82" s="31">
        <v>1</v>
      </c>
      <c r="E82" s="31" t="s">
        <v>79</v>
      </c>
      <c r="F82" s="31" t="s">
        <v>5</v>
      </c>
      <c r="G82" s="31" t="s">
        <v>79</v>
      </c>
      <c r="H82" s="31" t="s">
        <v>691</v>
      </c>
      <c r="I82" s="39" t="s">
        <v>186</v>
      </c>
      <c r="J82" s="36" t="s">
        <v>691</v>
      </c>
    </row>
    <row r="83" spans="2:10" ht="30.5" hidden="1" thickTop="1" x14ac:dyDescent="0.55000000000000004">
      <c r="B83" s="42" t="s">
        <v>535</v>
      </c>
      <c r="C83" s="31">
        <v>81</v>
      </c>
      <c r="D83" s="31">
        <v>2</v>
      </c>
      <c r="E83" s="31" t="s">
        <v>79</v>
      </c>
      <c r="F83" s="31" t="s">
        <v>18</v>
      </c>
      <c r="G83" s="31" t="s">
        <v>79</v>
      </c>
      <c r="H83" s="31"/>
      <c r="I83" s="39" t="s">
        <v>187</v>
      </c>
      <c r="J83" s="36" t="s">
        <v>691</v>
      </c>
    </row>
    <row r="84" spans="2:10" ht="18.5" hidden="1" thickTop="1" x14ac:dyDescent="0.55000000000000004">
      <c r="B84" s="42" t="s">
        <v>535</v>
      </c>
      <c r="C84" s="31">
        <v>82</v>
      </c>
      <c r="D84" s="31">
        <v>3</v>
      </c>
      <c r="E84" s="31" t="s">
        <v>79</v>
      </c>
      <c r="F84" s="31" t="s">
        <v>19</v>
      </c>
      <c r="G84" s="31" t="s">
        <v>79</v>
      </c>
      <c r="H84" s="31" t="s">
        <v>691</v>
      </c>
      <c r="I84" s="39" t="s">
        <v>519</v>
      </c>
      <c r="J84" s="36" t="s">
        <v>691</v>
      </c>
    </row>
    <row r="85" spans="2:10" ht="18.5" hidden="1" thickTop="1" x14ac:dyDescent="0.55000000000000004">
      <c r="B85" s="42" t="s">
        <v>535</v>
      </c>
      <c r="C85" s="31">
        <v>83</v>
      </c>
      <c r="D85" s="31">
        <v>4</v>
      </c>
      <c r="E85" s="31" t="s">
        <v>79</v>
      </c>
      <c r="F85" s="31" t="s">
        <v>5</v>
      </c>
      <c r="G85" s="31" t="s">
        <v>80</v>
      </c>
      <c r="H85" s="31"/>
      <c r="I85" s="39" t="s">
        <v>520</v>
      </c>
      <c r="J85" s="36" t="s">
        <v>691</v>
      </c>
    </row>
    <row r="86" spans="2:10" ht="30.5" hidden="1" thickTop="1" x14ac:dyDescent="0.55000000000000004">
      <c r="B86" s="42" t="s">
        <v>535</v>
      </c>
      <c r="C86" s="31">
        <v>84</v>
      </c>
      <c r="D86" s="31">
        <v>5</v>
      </c>
      <c r="E86" s="31" t="s">
        <v>79</v>
      </c>
      <c r="F86" s="31" t="s">
        <v>18</v>
      </c>
      <c r="G86" s="31" t="s">
        <v>80</v>
      </c>
      <c r="H86" s="31"/>
      <c r="I86" s="39" t="s">
        <v>188</v>
      </c>
      <c r="J86" s="36" t="s">
        <v>691</v>
      </c>
    </row>
    <row r="87" spans="2:10" ht="18.5" hidden="1" thickTop="1" x14ac:dyDescent="0.55000000000000004">
      <c r="B87" s="42" t="s">
        <v>535</v>
      </c>
      <c r="C87" s="31">
        <v>85</v>
      </c>
      <c r="D87" s="31">
        <v>6</v>
      </c>
      <c r="E87" s="31" t="s">
        <v>79</v>
      </c>
      <c r="F87" s="31" t="s">
        <v>18</v>
      </c>
      <c r="G87" s="31" t="s">
        <v>80</v>
      </c>
      <c r="H87" s="31"/>
      <c r="I87" s="39" t="s">
        <v>521</v>
      </c>
      <c r="J87" s="36" t="s">
        <v>691</v>
      </c>
    </row>
    <row r="88" spans="2:10" ht="18.5" hidden="1" thickTop="1" x14ac:dyDescent="0.55000000000000004">
      <c r="B88" s="42" t="s">
        <v>535</v>
      </c>
      <c r="C88" s="31">
        <v>86</v>
      </c>
      <c r="D88" s="31">
        <v>1</v>
      </c>
      <c r="E88" s="31" t="s">
        <v>462</v>
      </c>
      <c r="F88" s="31" t="s">
        <v>18</v>
      </c>
      <c r="G88" s="31" t="s">
        <v>81</v>
      </c>
      <c r="H88" s="31" t="s">
        <v>691</v>
      </c>
      <c r="I88" s="39" t="s">
        <v>189</v>
      </c>
      <c r="J88" s="36" t="s">
        <v>691</v>
      </c>
    </row>
    <row r="89" spans="2:10" ht="18.5" hidden="1" thickTop="1" x14ac:dyDescent="0.55000000000000004">
      <c r="B89" s="42" t="s">
        <v>535</v>
      </c>
      <c r="C89" s="31">
        <v>87</v>
      </c>
      <c r="D89" s="31">
        <v>2</v>
      </c>
      <c r="E89" s="31" t="s">
        <v>462</v>
      </c>
      <c r="F89" s="31" t="s">
        <v>18</v>
      </c>
      <c r="G89" s="31" t="s">
        <v>81</v>
      </c>
      <c r="H89" s="31" t="s">
        <v>691</v>
      </c>
      <c r="I89" s="39" t="s">
        <v>311</v>
      </c>
      <c r="J89" s="36" t="s">
        <v>691</v>
      </c>
    </row>
    <row r="90" spans="2:10" ht="18.5" hidden="1" thickTop="1" x14ac:dyDescent="0.55000000000000004">
      <c r="B90" s="42" t="s">
        <v>535</v>
      </c>
      <c r="C90" s="31">
        <v>88</v>
      </c>
      <c r="D90" s="31">
        <v>3</v>
      </c>
      <c r="E90" s="31" t="s">
        <v>462</v>
      </c>
      <c r="F90" s="31" t="s">
        <v>18</v>
      </c>
      <c r="G90" s="31" t="s">
        <v>82</v>
      </c>
      <c r="H90" s="31"/>
      <c r="I90" s="39" t="s">
        <v>522</v>
      </c>
      <c r="J90" s="36" t="s">
        <v>691</v>
      </c>
    </row>
    <row r="91" spans="2:10" ht="18.5" hidden="1" thickTop="1" x14ac:dyDescent="0.55000000000000004">
      <c r="B91" s="42" t="s">
        <v>535</v>
      </c>
      <c r="C91" s="31">
        <v>89</v>
      </c>
      <c r="D91" s="31">
        <v>4</v>
      </c>
      <c r="E91" s="31" t="s">
        <v>462</v>
      </c>
      <c r="F91" s="31" t="s">
        <v>19</v>
      </c>
      <c r="G91" s="31" t="s">
        <v>82</v>
      </c>
      <c r="H91" s="31"/>
      <c r="I91" s="39" t="s">
        <v>190</v>
      </c>
      <c r="J91" s="36" t="s">
        <v>691</v>
      </c>
    </row>
    <row r="92" spans="2:10" ht="30.5" hidden="1" thickTop="1" x14ac:dyDescent="0.55000000000000004">
      <c r="B92" s="42" t="s">
        <v>535</v>
      </c>
      <c r="C92" s="31">
        <v>90</v>
      </c>
      <c r="D92" s="31">
        <v>1</v>
      </c>
      <c r="E92" s="31" t="s">
        <v>463</v>
      </c>
      <c r="F92" s="31" t="s">
        <v>18</v>
      </c>
      <c r="G92" s="31" t="s">
        <v>83</v>
      </c>
      <c r="H92" s="31" t="s">
        <v>691</v>
      </c>
      <c r="I92" s="39" t="s">
        <v>523</v>
      </c>
      <c r="J92" s="36" t="s">
        <v>691</v>
      </c>
    </row>
    <row r="93" spans="2:10" ht="18.5" hidden="1" thickTop="1" x14ac:dyDescent="0.55000000000000004">
      <c r="B93" s="42" t="s">
        <v>535</v>
      </c>
      <c r="C93" s="31">
        <v>91</v>
      </c>
      <c r="D93" s="31">
        <v>2</v>
      </c>
      <c r="E93" s="31" t="s">
        <v>463</v>
      </c>
      <c r="F93" s="31" t="s">
        <v>18</v>
      </c>
      <c r="G93" s="31" t="s">
        <v>83</v>
      </c>
      <c r="H93" s="31"/>
      <c r="I93" s="39" t="s">
        <v>191</v>
      </c>
      <c r="J93" s="36" t="s">
        <v>691</v>
      </c>
    </row>
    <row r="94" spans="2:10" ht="18.5" hidden="1" thickTop="1" x14ac:dyDescent="0.55000000000000004">
      <c r="B94" s="42" t="s">
        <v>535</v>
      </c>
      <c r="C94" s="31">
        <v>92</v>
      </c>
      <c r="D94" s="31">
        <v>3</v>
      </c>
      <c r="E94" s="31" t="s">
        <v>463</v>
      </c>
      <c r="F94" s="31" t="s">
        <v>18</v>
      </c>
      <c r="G94" s="31" t="s">
        <v>83</v>
      </c>
      <c r="H94" s="31"/>
      <c r="I94" s="39" t="s">
        <v>192</v>
      </c>
      <c r="J94" s="36" t="s">
        <v>691</v>
      </c>
    </row>
    <row r="95" spans="2:10" ht="18.5" hidden="1" thickTop="1" x14ac:dyDescent="0.55000000000000004">
      <c r="B95" s="42" t="s">
        <v>535</v>
      </c>
      <c r="C95" s="31">
        <v>93</v>
      </c>
      <c r="D95" s="31">
        <v>4</v>
      </c>
      <c r="E95" s="31" t="s">
        <v>463</v>
      </c>
      <c r="F95" s="31" t="s">
        <v>19</v>
      </c>
      <c r="G95" s="31" t="s">
        <v>83</v>
      </c>
      <c r="H95" s="31"/>
      <c r="I95" s="39" t="s">
        <v>193</v>
      </c>
      <c r="J95" s="36" t="s">
        <v>775</v>
      </c>
    </row>
    <row r="96" spans="2:10" ht="18.5" hidden="1" thickTop="1" x14ac:dyDescent="0.55000000000000004">
      <c r="B96" s="42" t="s">
        <v>535</v>
      </c>
      <c r="C96" s="31">
        <v>94</v>
      </c>
      <c r="D96" s="31">
        <v>5</v>
      </c>
      <c r="E96" s="31" t="s">
        <v>463</v>
      </c>
      <c r="F96" s="31" t="s">
        <v>5</v>
      </c>
      <c r="G96" s="31" t="s">
        <v>84</v>
      </c>
      <c r="H96" s="31" t="s">
        <v>691</v>
      </c>
      <c r="I96" s="39" t="s">
        <v>194</v>
      </c>
      <c r="J96" s="36" t="s">
        <v>691</v>
      </c>
    </row>
    <row r="97" spans="2:10" ht="18.5" hidden="1" thickTop="1" x14ac:dyDescent="0.55000000000000004">
      <c r="B97" s="42" t="s">
        <v>535</v>
      </c>
      <c r="C97" s="31">
        <v>95</v>
      </c>
      <c r="D97" s="31">
        <v>6</v>
      </c>
      <c r="E97" s="31" t="s">
        <v>463</v>
      </c>
      <c r="F97" s="31" t="s">
        <v>18</v>
      </c>
      <c r="G97" s="31" t="s">
        <v>84</v>
      </c>
      <c r="H97" s="31"/>
      <c r="I97" s="39" t="s">
        <v>195</v>
      </c>
      <c r="J97" s="36" t="s">
        <v>775</v>
      </c>
    </row>
    <row r="98" spans="2:10" ht="18.5" hidden="1" thickTop="1" x14ac:dyDescent="0.55000000000000004">
      <c r="B98" s="42" t="s">
        <v>535</v>
      </c>
      <c r="C98" s="31">
        <v>96</v>
      </c>
      <c r="D98" s="31">
        <v>7</v>
      </c>
      <c r="E98" s="31" t="s">
        <v>463</v>
      </c>
      <c r="F98" s="31" t="s">
        <v>19</v>
      </c>
      <c r="G98" s="31" t="s">
        <v>84</v>
      </c>
      <c r="H98" s="31"/>
      <c r="I98" s="39" t="s">
        <v>524</v>
      </c>
      <c r="J98" s="36" t="s">
        <v>775</v>
      </c>
    </row>
    <row r="99" spans="2:10" ht="18.5" hidden="1" thickTop="1" x14ac:dyDescent="0.55000000000000004">
      <c r="B99" s="42" t="s">
        <v>535</v>
      </c>
      <c r="C99" s="31">
        <v>97</v>
      </c>
      <c r="D99" s="31">
        <v>1</v>
      </c>
      <c r="E99" s="31" t="s">
        <v>464</v>
      </c>
      <c r="F99" s="31" t="s">
        <v>5</v>
      </c>
      <c r="G99" s="31" t="s">
        <v>85</v>
      </c>
      <c r="H99" s="31"/>
      <c r="I99" s="39" t="s">
        <v>525</v>
      </c>
      <c r="J99" s="36" t="s">
        <v>691</v>
      </c>
    </row>
    <row r="100" spans="2:10" ht="18.5" hidden="1" thickTop="1" x14ac:dyDescent="0.55000000000000004">
      <c r="B100" s="42" t="s">
        <v>535</v>
      </c>
      <c r="C100" s="31">
        <v>98</v>
      </c>
      <c r="D100" s="31">
        <v>2</v>
      </c>
      <c r="E100" s="31" t="s">
        <v>464</v>
      </c>
      <c r="F100" s="31" t="s">
        <v>18</v>
      </c>
      <c r="G100" s="31" t="s">
        <v>85</v>
      </c>
      <c r="H100" s="31"/>
      <c r="I100" s="39" t="s">
        <v>196</v>
      </c>
      <c r="J100" s="36" t="s">
        <v>775</v>
      </c>
    </row>
    <row r="101" spans="2:10" ht="18.5" hidden="1" thickTop="1" x14ac:dyDescent="0.55000000000000004">
      <c r="B101" s="42" t="s">
        <v>535</v>
      </c>
      <c r="C101" s="31">
        <v>99</v>
      </c>
      <c r="D101" s="31">
        <v>3</v>
      </c>
      <c r="E101" s="31" t="s">
        <v>464</v>
      </c>
      <c r="F101" s="31" t="s">
        <v>18</v>
      </c>
      <c r="G101" s="31" t="s">
        <v>85</v>
      </c>
      <c r="H101" s="31"/>
      <c r="I101" s="39" t="s">
        <v>526</v>
      </c>
      <c r="J101" s="36" t="s">
        <v>775</v>
      </c>
    </row>
    <row r="102" spans="2:10" ht="18.5" hidden="1" thickTop="1" x14ac:dyDescent="0.55000000000000004">
      <c r="B102" s="42" t="s">
        <v>535</v>
      </c>
      <c r="C102" s="31">
        <v>100</v>
      </c>
      <c r="D102" s="31">
        <v>4</v>
      </c>
      <c r="E102" s="31" t="s">
        <v>464</v>
      </c>
      <c r="F102" s="31" t="s">
        <v>18</v>
      </c>
      <c r="G102" s="31" t="s">
        <v>85</v>
      </c>
      <c r="H102" s="31"/>
      <c r="I102" s="39" t="s">
        <v>527</v>
      </c>
      <c r="J102" s="36" t="s">
        <v>775</v>
      </c>
    </row>
    <row r="103" spans="2:10" ht="18.5" hidden="1" thickTop="1" x14ac:dyDescent="0.55000000000000004">
      <c r="B103" s="42" t="s">
        <v>535</v>
      </c>
      <c r="C103" s="31">
        <v>101</v>
      </c>
      <c r="D103" s="31">
        <v>5</v>
      </c>
      <c r="E103" s="31" t="s">
        <v>464</v>
      </c>
      <c r="F103" s="31" t="s">
        <v>18</v>
      </c>
      <c r="G103" s="31" t="s">
        <v>469</v>
      </c>
      <c r="H103" s="31" t="s">
        <v>691</v>
      </c>
      <c r="I103" s="39" t="s">
        <v>197</v>
      </c>
      <c r="J103" s="36" t="s">
        <v>691</v>
      </c>
    </row>
    <row r="104" spans="2:10" ht="45.5" hidden="1" thickTop="1" x14ac:dyDescent="0.55000000000000004">
      <c r="B104" s="42" t="s">
        <v>535</v>
      </c>
      <c r="C104" s="31">
        <v>102</v>
      </c>
      <c r="D104" s="31">
        <v>6</v>
      </c>
      <c r="E104" s="31" t="s">
        <v>464</v>
      </c>
      <c r="F104" s="31" t="s">
        <v>18</v>
      </c>
      <c r="G104" s="31" t="s">
        <v>469</v>
      </c>
      <c r="H104" s="31"/>
      <c r="I104" s="39" t="s">
        <v>528</v>
      </c>
      <c r="J104" s="36" t="s">
        <v>691</v>
      </c>
    </row>
    <row r="105" spans="2:10" ht="30.5" hidden="1" thickTop="1" x14ac:dyDescent="0.55000000000000004">
      <c r="B105" s="42" t="s">
        <v>535</v>
      </c>
      <c r="C105" s="31">
        <v>103</v>
      </c>
      <c r="D105" s="31">
        <v>7</v>
      </c>
      <c r="E105" s="31" t="s">
        <v>464</v>
      </c>
      <c r="F105" s="31" t="s">
        <v>19</v>
      </c>
      <c r="G105" s="31" t="s">
        <v>469</v>
      </c>
      <c r="H105" s="31"/>
      <c r="I105" s="39" t="s">
        <v>198</v>
      </c>
      <c r="J105" s="36" t="s">
        <v>775</v>
      </c>
    </row>
    <row r="106" spans="2:10" ht="18.5" hidden="1" thickTop="1" x14ac:dyDescent="0.55000000000000004">
      <c r="B106" s="42" t="s">
        <v>535</v>
      </c>
      <c r="C106" s="31">
        <v>104</v>
      </c>
      <c r="D106" s="31">
        <v>8</v>
      </c>
      <c r="E106" s="31" t="s">
        <v>464</v>
      </c>
      <c r="F106" s="31" t="s">
        <v>18</v>
      </c>
      <c r="G106" s="31" t="s">
        <v>469</v>
      </c>
      <c r="H106" s="31"/>
      <c r="I106" s="39" t="s">
        <v>173</v>
      </c>
      <c r="J106" s="36" t="s">
        <v>691</v>
      </c>
    </row>
    <row r="107" spans="2:10" ht="30.5" hidden="1" thickTop="1" x14ac:dyDescent="0.55000000000000004">
      <c r="B107" s="42" t="s">
        <v>535</v>
      </c>
      <c r="C107" s="31">
        <v>105</v>
      </c>
      <c r="D107" s="31">
        <v>9</v>
      </c>
      <c r="E107" s="31" t="s">
        <v>464</v>
      </c>
      <c r="F107" s="31" t="s">
        <v>19</v>
      </c>
      <c r="G107" s="31" t="s">
        <v>470</v>
      </c>
      <c r="H107" s="31"/>
      <c r="I107" s="39" t="s">
        <v>529</v>
      </c>
      <c r="J107" s="36" t="s">
        <v>775</v>
      </c>
    </row>
    <row r="108" spans="2:10" ht="18.5" hidden="1" thickTop="1" x14ac:dyDescent="0.55000000000000004">
      <c r="B108" s="42" t="s">
        <v>535</v>
      </c>
      <c r="C108" s="31">
        <v>106</v>
      </c>
      <c r="D108" s="31">
        <v>10</v>
      </c>
      <c r="E108" s="31" t="s">
        <v>464</v>
      </c>
      <c r="F108" s="31" t="s">
        <v>19</v>
      </c>
      <c r="G108" s="31" t="s">
        <v>87</v>
      </c>
      <c r="H108" s="31"/>
      <c r="I108" s="39" t="s">
        <v>199</v>
      </c>
      <c r="J108" s="36" t="s">
        <v>775</v>
      </c>
    </row>
    <row r="109" spans="2:10" ht="30.5" hidden="1" thickTop="1" x14ac:dyDescent="0.55000000000000004">
      <c r="B109" s="42" t="s">
        <v>535</v>
      </c>
      <c r="C109" s="31">
        <v>107</v>
      </c>
      <c r="D109" s="31">
        <v>11</v>
      </c>
      <c r="E109" s="31" t="s">
        <v>464</v>
      </c>
      <c r="F109" s="31" t="s">
        <v>19</v>
      </c>
      <c r="G109" s="31" t="s">
        <v>86</v>
      </c>
      <c r="H109" s="31" t="s">
        <v>691</v>
      </c>
      <c r="I109" s="39" t="s">
        <v>530</v>
      </c>
      <c r="J109" s="36" t="s">
        <v>775</v>
      </c>
    </row>
    <row r="110" spans="2:10" ht="30.5" hidden="1" thickTop="1" x14ac:dyDescent="0.55000000000000004">
      <c r="B110" s="42" t="s">
        <v>535</v>
      </c>
      <c r="C110" s="31">
        <v>108</v>
      </c>
      <c r="D110" s="31">
        <v>12</v>
      </c>
      <c r="E110" s="31" t="s">
        <v>464</v>
      </c>
      <c r="F110" s="31" t="s">
        <v>19</v>
      </c>
      <c r="G110" s="31" t="s">
        <v>471</v>
      </c>
      <c r="H110" s="31"/>
      <c r="I110" s="39" t="s">
        <v>531</v>
      </c>
      <c r="J110" s="36" t="s">
        <v>775</v>
      </c>
    </row>
    <row r="111" spans="2:10" ht="18.5" hidden="1" thickTop="1" x14ac:dyDescent="0.55000000000000004">
      <c r="B111" s="42" t="s">
        <v>535</v>
      </c>
      <c r="C111" s="31">
        <v>109</v>
      </c>
      <c r="D111" s="31">
        <v>13</v>
      </c>
      <c r="E111" s="31" t="s">
        <v>464</v>
      </c>
      <c r="F111" s="31" t="s">
        <v>5</v>
      </c>
      <c r="G111" s="31" t="s">
        <v>88</v>
      </c>
      <c r="H111" s="31" t="s">
        <v>691</v>
      </c>
      <c r="I111" s="39" t="s">
        <v>200</v>
      </c>
      <c r="J111" s="36" t="s">
        <v>691</v>
      </c>
    </row>
    <row r="112" spans="2:10" ht="18.5" hidden="1" thickTop="1" x14ac:dyDescent="0.55000000000000004">
      <c r="B112" s="42" t="s">
        <v>535</v>
      </c>
      <c r="C112" s="31">
        <v>110</v>
      </c>
      <c r="D112" s="31">
        <v>14</v>
      </c>
      <c r="E112" s="31" t="s">
        <v>464</v>
      </c>
      <c r="F112" s="31" t="s">
        <v>18</v>
      </c>
      <c r="G112" s="31" t="s">
        <v>88</v>
      </c>
      <c r="H112" s="31"/>
      <c r="I112" s="39" t="s">
        <v>201</v>
      </c>
      <c r="J112" s="36" t="s">
        <v>775</v>
      </c>
    </row>
    <row r="113" spans="2:10" ht="18.5" hidden="1" thickTop="1" x14ac:dyDescent="0.55000000000000004">
      <c r="B113" s="42" t="s">
        <v>535</v>
      </c>
      <c r="C113" s="31">
        <v>111</v>
      </c>
      <c r="D113" s="31">
        <v>15</v>
      </c>
      <c r="E113" s="31" t="s">
        <v>464</v>
      </c>
      <c r="F113" s="31" t="s">
        <v>18</v>
      </c>
      <c r="G113" s="31" t="s">
        <v>88</v>
      </c>
      <c r="H113" s="31" t="s">
        <v>691</v>
      </c>
      <c r="I113" s="39" t="s">
        <v>202</v>
      </c>
      <c r="J113" s="36" t="s">
        <v>691</v>
      </c>
    </row>
    <row r="114" spans="2:10" ht="18.5" hidden="1" thickTop="1" x14ac:dyDescent="0.55000000000000004">
      <c r="B114" s="42" t="s">
        <v>535</v>
      </c>
      <c r="C114" s="31">
        <v>112</v>
      </c>
      <c r="D114" s="31">
        <v>16</v>
      </c>
      <c r="E114" s="31" t="s">
        <v>464</v>
      </c>
      <c r="F114" s="31" t="s">
        <v>18</v>
      </c>
      <c r="G114" s="31" t="s">
        <v>88</v>
      </c>
      <c r="H114" s="31"/>
      <c r="I114" s="39" t="s">
        <v>203</v>
      </c>
      <c r="J114" s="36" t="s">
        <v>775</v>
      </c>
    </row>
    <row r="115" spans="2:10" ht="18.5" hidden="1" thickTop="1" x14ac:dyDescent="0.55000000000000004">
      <c r="B115" s="42" t="s">
        <v>535</v>
      </c>
      <c r="C115" s="31">
        <v>113</v>
      </c>
      <c r="D115" s="31">
        <v>17</v>
      </c>
      <c r="E115" s="31" t="s">
        <v>464</v>
      </c>
      <c r="F115" s="31" t="s">
        <v>18</v>
      </c>
      <c r="G115" s="31" t="s">
        <v>88</v>
      </c>
      <c r="H115" s="31"/>
      <c r="I115" s="39" t="s">
        <v>204</v>
      </c>
      <c r="J115" s="36" t="s">
        <v>691</v>
      </c>
    </row>
    <row r="116" spans="2:10" ht="30.5" hidden="1" thickTop="1" x14ac:dyDescent="0.55000000000000004">
      <c r="B116" s="42" t="s">
        <v>535</v>
      </c>
      <c r="C116" s="31">
        <v>114</v>
      </c>
      <c r="D116" s="31">
        <v>18</v>
      </c>
      <c r="E116" s="31" t="s">
        <v>464</v>
      </c>
      <c r="F116" s="31" t="s">
        <v>19</v>
      </c>
      <c r="G116" s="31" t="s">
        <v>88</v>
      </c>
      <c r="H116" s="31"/>
      <c r="I116" s="39" t="s">
        <v>205</v>
      </c>
      <c r="J116" s="36" t="s">
        <v>775</v>
      </c>
    </row>
    <row r="117" spans="2:10" ht="30.5" hidden="1" thickTop="1" x14ac:dyDescent="0.55000000000000004">
      <c r="B117" s="42" t="s">
        <v>535</v>
      </c>
      <c r="C117" s="31">
        <v>115</v>
      </c>
      <c r="D117" s="31">
        <v>19</v>
      </c>
      <c r="E117" s="31" t="s">
        <v>464</v>
      </c>
      <c r="F117" s="31" t="s">
        <v>19</v>
      </c>
      <c r="G117" s="31" t="s">
        <v>88</v>
      </c>
      <c r="H117" s="31"/>
      <c r="I117" s="39" t="s">
        <v>206</v>
      </c>
      <c r="J117" s="36" t="s">
        <v>775</v>
      </c>
    </row>
    <row r="118" spans="2:10" ht="30.5" hidden="1" thickTop="1" x14ac:dyDescent="0.55000000000000004">
      <c r="B118" s="42" t="s">
        <v>535</v>
      </c>
      <c r="C118" s="31">
        <v>116</v>
      </c>
      <c r="D118" s="31">
        <v>20</v>
      </c>
      <c r="E118" s="31" t="s">
        <v>464</v>
      </c>
      <c r="F118" s="31" t="s">
        <v>19</v>
      </c>
      <c r="G118" s="31" t="s">
        <v>88</v>
      </c>
      <c r="H118" s="31"/>
      <c r="I118" s="39" t="s">
        <v>207</v>
      </c>
      <c r="J118" s="36" t="s">
        <v>775</v>
      </c>
    </row>
    <row r="119" spans="2:10" ht="18.5" hidden="1" thickTop="1" x14ac:dyDescent="0.55000000000000004">
      <c r="B119" s="42" t="s">
        <v>535</v>
      </c>
      <c r="C119" s="31">
        <v>117</v>
      </c>
      <c r="D119" s="31">
        <v>21</v>
      </c>
      <c r="E119" s="31" t="s">
        <v>464</v>
      </c>
      <c r="F119" s="31" t="s">
        <v>5</v>
      </c>
      <c r="G119" s="31" t="s">
        <v>89</v>
      </c>
      <c r="H119" s="31" t="s">
        <v>691</v>
      </c>
      <c r="I119" s="39" t="s">
        <v>208</v>
      </c>
      <c r="J119" s="36" t="s">
        <v>691</v>
      </c>
    </row>
    <row r="120" spans="2:10" ht="18.5" hidden="1" thickTop="1" x14ac:dyDescent="0.55000000000000004">
      <c r="B120" s="42" t="s">
        <v>535</v>
      </c>
      <c r="C120" s="31">
        <v>118</v>
      </c>
      <c r="D120" s="31">
        <v>22</v>
      </c>
      <c r="E120" s="31" t="s">
        <v>464</v>
      </c>
      <c r="F120" s="31" t="s">
        <v>18</v>
      </c>
      <c r="G120" s="31" t="s">
        <v>89</v>
      </c>
      <c r="H120" s="31"/>
      <c r="I120" s="39" t="s">
        <v>209</v>
      </c>
      <c r="J120" s="36" t="s">
        <v>775</v>
      </c>
    </row>
    <row r="121" spans="2:10" ht="18.5" hidden="1" thickTop="1" x14ac:dyDescent="0.55000000000000004">
      <c r="B121" s="42" t="s">
        <v>535</v>
      </c>
      <c r="C121" s="31">
        <v>119</v>
      </c>
      <c r="D121" s="31">
        <v>23</v>
      </c>
      <c r="E121" s="31" t="s">
        <v>464</v>
      </c>
      <c r="F121" s="31" t="s">
        <v>19</v>
      </c>
      <c r="G121" s="31" t="s">
        <v>89</v>
      </c>
      <c r="H121" s="31"/>
      <c r="I121" s="39" t="s">
        <v>210</v>
      </c>
      <c r="J121" s="36" t="s">
        <v>775</v>
      </c>
    </row>
    <row r="122" spans="2:10" ht="30.5" hidden="1" thickTop="1" x14ac:dyDescent="0.55000000000000004">
      <c r="B122" s="42" t="s">
        <v>535</v>
      </c>
      <c r="C122" s="31">
        <v>120</v>
      </c>
      <c r="D122" s="31">
        <v>24</v>
      </c>
      <c r="E122" s="31" t="s">
        <v>464</v>
      </c>
      <c r="F122" s="31" t="s">
        <v>19</v>
      </c>
      <c r="G122" s="31" t="s">
        <v>89</v>
      </c>
      <c r="H122" s="31"/>
      <c r="I122" s="39" t="s">
        <v>532</v>
      </c>
      <c r="J122" s="36" t="s">
        <v>775</v>
      </c>
    </row>
    <row r="123" spans="2:10" ht="30.5" hidden="1" thickTop="1" x14ac:dyDescent="0.55000000000000004">
      <c r="B123" s="42" t="s">
        <v>535</v>
      </c>
      <c r="C123" s="31">
        <v>121</v>
      </c>
      <c r="D123" s="31">
        <v>25</v>
      </c>
      <c r="E123" s="31" t="s">
        <v>464</v>
      </c>
      <c r="F123" s="31" t="s">
        <v>19</v>
      </c>
      <c r="G123" s="31" t="s">
        <v>89</v>
      </c>
      <c r="H123" s="31" t="s">
        <v>691</v>
      </c>
      <c r="I123" s="39" t="s">
        <v>211</v>
      </c>
      <c r="J123" s="36" t="s">
        <v>775</v>
      </c>
    </row>
    <row r="124" spans="2:10" ht="30.5" hidden="1" thickTop="1" x14ac:dyDescent="0.55000000000000004">
      <c r="B124" s="42" t="s">
        <v>535</v>
      </c>
      <c r="C124" s="31">
        <v>122</v>
      </c>
      <c r="D124" s="31">
        <v>26</v>
      </c>
      <c r="E124" s="31" t="s">
        <v>464</v>
      </c>
      <c r="F124" s="31" t="s">
        <v>19</v>
      </c>
      <c r="G124" s="31" t="s">
        <v>89</v>
      </c>
      <c r="H124" s="31"/>
      <c r="I124" s="39" t="s">
        <v>212</v>
      </c>
      <c r="J124" s="36" t="s">
        <v>775</v>
      </c>
    </row>
    <row r="125" spans="2:10" ht="30.5" hidden="1" thickTop="1" x14ac:dyDescent="0.55000000000000004">
      <c r="B125" s="42" t="s">
        <v>535</v>
      </c>
      <c r="C125" s="31">
        <v>123</v>
      </c>
      <c r="D125" s="31">
        <v>1</v>
      </c>
      <c r="E125" s="31" t="s">
        <v>91</v>
      </c>
      <c r="F125" s="31" t="s">
        <v>18</v>
      </c>
      <c r="G125" s="31" t="s">
        <v>90</v>
      </c>
      <c r="H125" s="31"/>
      <c r="I125" s="39" t="s">
        <v>213</v>
      </c>
      <c r="J125" s="36" t="s">
        <v>775</v>
      </c>
    </row>
    <row r="126" spans="2:10" ht="18.5" hidden="1" thickTop="1" x14ac:dyDescent="0.55000000000000004">
      <c r="B126" s="42" t="s">
        <v>535</v>
      </c>
      <c r="C126" s="31">
        <v>124</v>
      </c>
      <c r="D126" s="31">
        <v>2</v>
      </c>
      <c r="E126" s="31" t="s">
        <v>91</v>
      </c>
      <c r="F126" s="31" t="s">
        <v>18</v>
      </c>
      <c r="G126" s="31" t="s">
        <v>90</v>
      </c>
      <c r="H126" s="31"/>
      <c r="I126" s="39" t="s">
        <v>214</v>
      </c>
      <c r="J126" s="36" t="s">
        <v>691</v>
      </c>
    </row>
    <row r="127" spans="2:10" ht="18.5" hidden="1" thickTop="1" x14ac:dyDescent="0.55000000000000004">
      <c r="B127" s="42" t="s">
        <v>535</v>
      </c>
      <c r="C127" s="31">
        <v>125</v>
      </c>
      <c r="D127" s="31">
        <v>3</v>
      </c>
      <c r="E127" s="31" t="s">
        <v>91</v>
      </c>
      <c r="F127" s="31" t="s">
        <v>18</v>
      </c>
      <c r="G127" s="31" t="s">
        <v>90</v>
      </c>
      <c r="H127" s="31"/>
      <c r="I127" s="39" t="s">
        <v>161</v>
      </c>
      <c r="J127" s="36" t="s">
        <v>775</v>
      </c>
    </row>
    <row r="128" spans="2:10" ht="30.5" hidden="1" thickTop="1" x14ac:dyDescent="0.55000000000000004">
      <c r="B128" s="42" t="s">
        <v>535</v>
      </c>
      <c r="C128" s="31">
        <v>126</v>
      </c>
      <c r="D128" s="31">
        <v>4</v>
      </c>
      <c r="E128" s="31" t="s">
        <v>91</v>
      </c>
      <c r="F128" s="31" t="s">
        <v>19</v>
      </c>
      <c r="G128" s="31" t="s">
        <v>90</v>
      </c>
      <c r="H128" s="31"/>
      <c r="I128" s="39" t="s">
        <v>533</v>
      </c>
      <c r="J128" s="36" t="s">
        <v>691</v>
      </c>
    </row>
    <row r="129" spans="2:10" ht="18.5" hidden="1" thickTop="1" x14ac:dyDescent="0.55000000000000004">
      <c r="B129" s="42" t="s">
        <v>535</v>
      </c>
      <c r="C129" s="31">
        <v>127</v>
      </c>
      <c r="D129" s="31">
        <v>5</v>
      </c>
      <c r="E129" s="31" t="s">
        <v>91</v>
      </c>
      <c r="F129" s="31" t="s">
        <v>19</v>
      </c>
      <c r="G129" s="31" t="s">
        <v>90</v>
      </c>
      <c r="H129" s="31" t="s">
        <v>691</v>
      </c>
      <c r="I129" s="39" t="s">
        <v>215</v>
      </c>
      <c r="J129" s="36" t="s">
        <v>775</v>
      </c>
    </row>
    <row r="130" spans="2:10" ht="18.5" hidden="1" thickTop="1" x14ac:dyDescent="0.55000000000000004">
      <c r="B130" s="42" t="s">
        <v>535</v>
      </c>
      <c r="C130" s="31">
        <v>128</v>
      </c>
      <c r="D130" s="31">
        <v>6</v>
      </c>
      <c r="E130" s="31" t="s">
        <v>91</v>
      </c>
      <c r="F130" s="31" t="s">
        <v>19</v>
      </c>
      <c r="G130" s="31" t="s">
        <v>90</v>
      </c>
      <c r="H130" s="31"/>
      <c r="I130" s="39" t="s">
        <v>534</v>
      </c>
      <c r="J130" s="36" t="s">
        <v>775</v>
      </c>
    </row>
    <row r="131" spans="2:10" ht="30.5" hidden="1" thickTop="1" x14ac:dyDescent="0.55000000000000004">
      <c r="B131" s="42" t="s">
        <v>535</v>
      </c>
      <c r="C131" s="31">
        <v>129</v>
      </c>
      <c r="D131" s="31">
        <v>7</v>
      </c>
      <c r="E131" s="31" t="s">
        <v>91</v>
      </c>
      <c r="F131" s="31" t="s">
        <v>19</v>
      </c>
      <c r="G131" s="31" t="s">
        <v>90</v>
      </c>
      <c r="H131" s="31"/>
      <c r="I131" s="39" t="s">
        <v>216</v>
      </c>
      <c r="J131" s="36" t="s">
        <v>775</v>
      </c>
    </row>
    <row r="132" spans="2:10" ht="30.5" hidden="1" thickTop="1" x14ac:dyDescent="0.55000000000000004">
      <c r="B132" s="42" t="s">
        <v>535</v>
      </c>
      <c r="C132" s="31">
        <v>130</v>
      </c>
      <c r="D132" s="31">
        <v>8</v>
      </c>
      <c r="E132" s="31" t="s">
        <v>91</v>
      </c>
      <c r="F132" s="31" t="s">
        <v>18</v>
      </c>
      <c r="G132" s="31" t="s">
        <v>91</v>
      </c>
      <c r="H132" s="31"/>
      <c r="I132" s="39" t="s">
        <v>217</v>
      </c>
      <c r="J132" s="36" t="s">
        <v>775</v>
      </c>
    </row>
    <row r="133" spans="2:10" ht="18.5" hidden="1" thickTop="1" x14ac:dyDescent="0.55000000000000004">
      <c r="B133" s="42" t="s">
        <v>535</v>
      </c>
      <c r="C133" s="31">
        <v>131</v>
      </c>
      <c r="D133" s="31">
        <v>9</v>
      </c>
      <c r="E133" s="31" t="s">
        <v>91</v>
      </c>
      <c r="F133" s="31" t="s">
        <v>19</v>
      </c>
      <c r="G133" s="31" t="s">
        <v>91</v>
      </c>
      <c r="H133" s="31" t="s">
        <v>691</v>
      </c>
      <c r="I133" s="39" t="s">
        <v>218</v>
      </c>
      <c r="J133" s="36" t="s">
        <v>775</v>
      </c>
    </row>
    <row r="134" spans="2:10" ht="18.5" hidden="1" thickTop="1" x14ac:dyDescent="0.55000000000000004">
      <c r="B134" s="43" t="s">
        <v>536</v>
      </c>
      <c r="C134" s="32">
        <v>1</v>
      </c>
      <c r="D134" s="32">
        <v>1</v>
      </c>
      <c r="E134" s="31" t="s">
        <v>538</v>
      </c>
      <c r="F134" s="32" t="s">
        <v>5</v>
      </c>
      <c r="G134" s="31" t="s">
        <v>128</v>
      </c>
      <c r="H134" s="32" t="s">
        <v>691</v>
      </c>
      <c r="I134" s="39" t="s">
        <v>554</v>
      </c>
      <c r="J134" s="36" t="s">
        <v>691</v>
      </c>
    </row>
    <row r="135" spans="2:10" ht="18.5" hidden="1" thickTop="1" x14ac:dyDescent="0.55000000000000004">
      <c r="B135" s="43" t="s">
        <v>536</v>
      </c>
      <c r="C135" s="32">
        <v>2</v>
      </c>
      <c r="D135" s="32">
        <v>2</v>
      </c>
      <c r="E135" s="31" t="s">
        <v>538</v>
      </c>
      <c r="F135" s="32" t="s">
        <v>5</v>
      </c>
      <c r="G135" s="31" t="s">
        <v>128</v>
      </c>
      <c r="H135" s="32" t="s">
        <v>691</v>
      </c>
      <c r="I135" s="39" t="s">
        <v>555</v>
      </c>
      <c r="J135" s="36" t="s">
        <v>691</v>
      </c>
    </row>
    <row r="136" spans="2:10" ht="18.5" hidden="1" thickTop="1" x14ac:dyDescent="0.55000000000000004">
      <c r="B136" s="43" t="s">
        <v>536</v>
      </c>
      <c r="C136" s="32">
        <v>3</v>
      </c>
      <c r="D136" s="32">
        <v>3</v>
      </c>
      <c r="E136" s="31" t="s">
        <v>538</v>
      </c>
      <c r="F136" s="32" t="s">
        <v>5</v>
      </c>
      <c r="G136" s="31" t="s">
        <v>128</v>
      </c>
      <c r="H136" s="32" t="s">
        <v>691</v>
      </c>
      <c r="I136" s="39" t="s">
        <v>556</v>
      </c>
      <c r="J136" s="36" t="s">
        <v>691</v>
      </c>
    </row>
    <row r="137" spans="2:10" ht="18.5" hidden="1" thickTop="1" x14ac:dyDescent="0.55000000000000004">
      <c r="B137" s="43" t="s">
        <v>536</v>
      </c>
      <c r="C137" s="32">
        <v>4</v>
      </c>
      <c r="D137" s="32">
        <v>4</v>
      </c>
      <c r="E137" s="31" t="s">
        <v>538</v>
      </c>
      <c r="F137" s="32" t="s">
        <v>5</v>
      </c>
      <c r="G137" s="31" t="s">
        <v>128</v>
      </c>
      <c r="H137" s="32" t="s">
        <v>691</v>
      </c>
      <c r="I137" s="39" t="s">
        <v>557</v>
      </c>
      <c r="J137" s="36" t="s">
        <v>691</v>
      </c>
    </row>
    <row r="138" spans="2:10" ht="18.5" hidden="1" thickTop="1" x14ac:dyDescent="0.55000000000000004">
      <c r="B138" s="43" t="s">
        <v>536</v>
      </c>
      <c r="C138" s="32">
        <v>5</v>
      </c>
      <c r="D138" s="32">
        <v>5</v>
      </c>
      <c r="E138" s="31" t="s">
        <v>538</v>
      </c>
      <c r="F138" s="32" t="s">
        <v>5</v>
      </c>
      <c r="G138" s="31" t="s">
        <v>128</v>
      </c>
      <c r="H138" s="32" t="s">
        <v>691</v>
      </c>
      <c r="I138" s="39" t="s">
        <v>219</v>
      </c>
      <c r="J138" s="36" t="s">
        <v>691</v>
      </c>
    </row>
    <row r="139" spans="2:10" ht="18.5" hidden="1" thickTop="1" x14ac:dyDescent="0.55000000000000004">
      <c r="B139" s="43" t="s">
        <v>536</v>
      </c>
      <c r="C139" s="32">
        <v>6</v>
      </c>
      <c r="D139" s="32">
        <v>6</v>
      </c>
      <c r="E139" s="31" t="s">
        <v>538</v>
      </c>
      <c r="F139" s="32" t="s">
        <v>5</v>
      </c>
      <c r="G139" s="31" t="s">
        <v>128</v>
      </c>
      <c r="H139" s="32" t="s">
        <v>691</v>
      </c>
      <c r="I139" s="39" t="s">
        <v>558</v>
      </c>
      <c r="J139" s="36" t="s">
        <v>691</v>
      </c>
    </row>
    <row r="140" spans="2:10" ht="18.5" hidden="1" thickTop="1" x14ac:dyDescent="0.55000000000000004">
      <c r="B140" s="43" t="s">
        <v>536</v>
      </c>
      <c r="C140" s="32">
        <v>7</v>
      </c>
      <c r="D140" s="32">
        <v>7</v>
      </c>
      <c r="E140" s="31" t="s">
        <v>538</v>
      </c>
      <c r="F140" s="32" t="s">
        <v>5</v>
      </c>
      <c r="G140" s="31" t="s">
        <v>128</v>
      </c>
      <c r="H140" s="32" t="s">
        <v>691</v>
      </c>
      <c r="I140" s="39" t="s">
        <v>220</v>
      </c>
      <c r="J140" s="36" t="s">
        <v>691</v>
      </c>
    </row>
    <row r="141" spans="2:10" ht="18.5" hidden="1" thickTop="1" x14ac:dyDescent="0.55000000000000004">
      <c r="B141" s="43" t="s">
        <v>536</v>
      </c>
      <c r="C141" s="32">
        <v>8</v>
      </c>
      <c r="D141" s="32">
        <v>8</v>
      </c>
      <c r="E141" s="31" t="s">
        <v>538</v>
      </c>
      <c r="F141" s="32" t="s">
        <v>5</v>
      </c>
      <c r="G141" s="31" t="s">
        <v>128</v>
      </c>
      <c r="H141" s="32" t="s">
        <v>691</v>
      </c>
      <c r="I141" s="39" t="s">
        <v>221</v>
      </c>
      <c r="J141" s="36" t="s">
        <v>691</v>
      </c>
    </row>
    <row r="142" spans="2:10" ht="18.5" hidden="1" thickTop="1" x14ac:dyDescent="0.55000000000000004">
      <c r="B142" s="43" t="s">
        <v>536</v>
      </c>
      <c r="C142" s="32">
        <v>9</v>
      </c>
      <c r="D142" s="32">
        <v>9</v>
      </c>
      <c r="E142" s="31" t="s">
        <v>538</v>
      </c>
      <c r="F142" s="32" t="s">
        <v>5</v>
      </c>
      <c r="G142" s="31" t="s">
        <v>128</v>
      </c>
      <c r="H142" s="32" t="s">
        <v>691</v>
      </c>
      <c r="I142" s="39" t="s">
        <v>559</v>
      </c>
      <c r="J142" s="36" t="s">
        <v>691</v>
      </c>
    </row>
    <row r="143" spans="2:10" ht="18.5" hidden="1" thickTop="1" x14ac:dyDescent="0.55000000000000004">
      <c r="B143" s="43" t="s">
        <v>536</v>
      </c>
      <c r="C143" s="32">
        <v>10</v>
      </c>
      <c r="D143" s="32">
        <v>10</v>
      </c>
      <c r="E143" s="31" t="s">
        <v>538</v>
      </c>
      <c r="F143" s="32" t="s">
        <v>5</v>
      </c>
      <c r="G143" s="31" t="s">
        <v>128</v>
      </c>
      <c r="H143" s="32" t="s">
        <v>691</v>
      </c>
      <c r="I143" s="39" t="s">
        <v>222</v>
      </c>
      <c r="J143" s="36" t="s">
        <v>691</v>
      </c>
    </row>
    <row r="144" spans="2:10" ht="18.5" hidden="1" thickTop="1" x14ac:dyDescent="0.55000000000000004">
      <c r="B144" s="43" t="s">
        <v>536</v>
      </c>
      <c r="C144" s="32">
        <v>11</v>
      </c>
      <c r="D144" s="32">
        <v>11</v>
      </c>
      <c r="E144" s="31" t="s">
        <v>538</v>
      </c>
      <c r="F144" s="32" t="s">
        <v>5</v>
      </c>
      <c r="G144" s="31" t="s">
        <v>128</v>
      </c>
      <c r="H144" s="32" t="s">
        <v>691</v>
      </c>
      <c r="I144" s="39" t="s">
        <v>560</v>
      </c>
      <c r="J144" s="36" t="s">
        <v>691</v>
      </c>
    </row>
    <row r="145" spans="2:10" ht="18.5" hidden="1" thickTop="1" x14ac:dyDescent="0.55000000000000004">
      <c r="B145" s="43" t="s">
        <v>536</v>
      </c>
      <c r="C145" s="32">
        <v>12</v>
      </c>
      <c r="D145" s="32">
        <v>12</v>
      </c>
      <c r="E145" s="31" t="s">
        <v>538</v>
      </c>
      <c r="F145" s="32" t="s">
        <v>5</v>
      </c>
      <c r="G145" s="31" t="s">
        <v>128</v>
      </c>
      <c r="H145" s="32" t="s">
        <v>691</v>
      </c>
      <c r="I145" s="39" t="s">
        <v>223</v>
      </c>
      <c r="J145" s="36" t="s">
        <v>691</v>
      </c>
    </row>
    <row r="146" spans="2:10" ht="18.5" hidden="1" thickTop="1" x14ac:dyDescent="0.55000000000000004">
      <c r="B146" s="43" t="s">
        <v>536</v>
      </c>
      <c r="C146" s="32">
        <v>13</v>
      </c>
      <c r="D146" s="32">
        <v>13</v>
      </c>
      <c r="E146" s="31" t="s">
        <v>538</v>
      </c>
      <c r="F146" s="32" t="s">
        <v>5</v>
      </c>
      <c r="G146" s="31" t="s">
        <v>128</v>
      </c>
      <c r="H146" s="32" t="s">
        <v>691</v>
      </c>
      <c r="I146" s="39" t="s">
        <v>561</v>
      </c>
      <c r="J146" s="36" t="s">
        <v>691</v>
      </c>
    </row>
    <row r="147" spans="2:10" ht="18.5" hidden="1" thickTop="1" x14ac:dyDescent="0.55000000000000004">
      <c r="B147" s="43" t="s">
        <v>536</v>
      </c>
      <c r="C147" s="32">
        <v>14</v>
      </c>
      <c r="D147" s="32">
        <v>14</v>
      </c>
      <c r="E147" s="31" t="s">
        <v>538</v>
      </c>
      <c r="F147" s="32" t="s">
        <v>5</v>
      </c>
      <c r="G147" s="31" t="s">
        <v>128</v>
      </c>
      <c r="H147" s="32" t="s">
        <v>691</v>
      </c>
      <c r="I147" s="39" t="s">
        <v>224</v>
      </c>
      <c r="J147" s="36" t="s">
        <v>691</v>
      </c>
    </row>
    <row r="148" spans="2:10" ht="30.5" hidden="1" thickTop="1" x14ac:dyDescent="0.55000000000000004">
      <c r="B148" s="43" t="s">
        <v>536</v>
      </c>
      <c r="C148" s="32">
        <v>15</v>
      </c>
      <c r="D148" s="32">
        <v>15</v>
      </c>
      <c r="E148" s="31" t="s">
        <v>538</v>
      </c>
      <c r="F148" s="32" t="s">
        <v>18</v>
      </c>
      <c r="G148" s="31" t="s">
        <v>128</v>
      </c>
      <c r="H148" s="32"/>
      <c r="I148" s="39" t="s">
        <v>225</v>
      </c>
      <c r="J148" s="36" t="s">
        <v>691</v>
      </c>
    </row>
    <row r="149" spans="2:10" ht="18.5" hidden="1" thickTop="1" x14ac:dyDescent="0.55000000000000004">
      <c r="B149" s="43" t="s">
        <v>536</v>
      </c>
      <c r="C149" s="32">
        <v>16</v>
      </c>
      <c r="D149" s="32">
        <v>16</v>
      </c>
      <c r="E149" s="31" t="s">
        <v>538</v>
      </c>
      <c r="F149" s="32" t="s">
        <v>18</v>
      </c>
      <c r="G149" s="31" t="s">
        <v>128</v>
      </c>
      <c r="H149" s="32"/>
      <c r="I149" s="39" t="s">
        <v>226</v>
      </c>
      <c r="J149" s="36" t="s">
        <v>691</v>
      </c>
    </row>
    <row r="150" spans="2:10" ht="18.5" hidden="1" thickTop="1" x14ac:dyDescent="0.55000000000000004">
      <c r="B150" s="43" t="s">
        <v>536</v>
      </c>
      <c r="C150" s="32">
        <v>17</v>
      </c>
      <c r="D150" s="32">
        <v>17</v>
      </c>
      <c r="E150" s="31" t="s">
        <v>538</v>
      </c>
      <c r="F150" s="32" t="s">
        <v>18</v>
      </c>
      <c r="G150" s="31" t="s">
        <v>128</v>
      </c>
      <c r="H150" s="32"/>
      <c r="I150" s="39" t="s">
        <v>227</v>
      </c>
      <c r="J150" s="36" t="s">
        <v>691</v>
      </c>
    </row>
    <row r="151" spans="2:10" ht="18.5" hidden="1" thickTop="1" x14ac:dyDescent="0.55000000000000004">
      <c r="B151" s="43" t="s">
        <v>536</v>
      </c>
      <c r="C151" s="32">
        <v>18</v>
      </c>
      <c r="D151" s="32">
        <v>18</v>
      </c>
      <c r="E151" s="31" t="s">
        <v>538</v>
      </c>
      <c r="F151" s="32" t="s">
        <v>18</v>
      </c>
      <c r="G151" s="31" t="s">
        <v>128</v>
      </c>
      <c r="H151" s="32"/>
      <c r="I151" s="39" t="s">
        <v>228</v>
      </c>
      <c r="J151" s="36" t="s">
        <v>691</v>
      </c>
    </row>
    <row r="152" spans="2:10" ht="18.5" hidden="1" thickTop="1" x14ac:dyDescent="0.55000000000000004">
      <c r="B152" s="43" t="s">
        <v>536</v>
      </c>
      <c r="C152" s="32">
        <v>19</v>
      </c>
      <c r="D152" s="32">
        <v>19</v>
      </c>
      <c r="E152" s="31" t="s">
        <v>538</v>
      </c>
      <c r="F152" s="32" t="s">
        <v>5</v>
      </c>
      <c r="G152" s="31" t="s">
        <v>129</v>
      </c>
      <c r="H152" s="32" t="s">
        <v>691</v>
      </c>
      <c r="I152" s="39" t="s">
        <v>562</v>
      </c>
      <c r="J152" s="36" t="s">
        <v>691</v>
      </c>
    </row>
    <row r="153" spans="2:10" ht="18.5" hidden="1" thickTop="1" x14ac:dyDescent="0.55000000000000004">
      <c r="B153" s="43" t="s">
        <v>536</v>
      </c>
      <c r="C153" s="32">
        <v>20</v>
      </c>
      <c r="D153" s="32">
        <v>20</v>
      </c>
      <c r="E153" s="31" t="s">
        <v>538</v>
      </c>
      <c r="F153" s="32" t="s">
        <v>5</v>
      </c>
      <c r="G153" s="31" t="s">
        <v>129</v>
      </c>
      <c r="H153" s="32" t="s">
        <v>691</v>
      </c>
      <c r="I153" s="39" t="s">
        <v>229</v>
      </c>
      <c r="J153" s="36" t="s">
        <v>691</v>
      </c>
    </row>
    <row r="154" spans="2:10" ht="18.5" hidden="1" thickTop="1" x14ac:dyDescent="0.55000000000000004">
      <c r="B154" s="43" t="s">
        <v>536</v>
      </c>
      <c r="C154" s="32">
        <v>21</v>
      </c>
      <c r="D154" s="32">
        <v>21</v>
      </c>
      <c r="E154" s="31" t="s">
        <v>538</v>
      </c>
      <c r="F154" s="32" t="s">
        <v>5</v>
      </c>
      <c r="G154" s="31" t="s">
        <v>129</v>
      </c>
      <c r="H154" s="32"/>
      <c r="I154" s="39" t="s">
        <v>563</v>
      </c>
      <c r="J154" s="36" t="s">
        <v>691</v>
      </c>
    </row>
    <row r="155" spans="2:10" ht="18.5" hidden="1" thickTop="1" x14ac:dyDescent="0.55000000000000004">
      <c r="B155" s="43" t="s">
        <v>536</v>
      </c>
      <c r="C155" s="32">
        <v>22</v>
      </c>
      <c r="D155" s="32">
        <v>22</v>
      </c>
      <c r="E155" s="31" t="s">
        <v>538</v>
      </c>
      <c r="F155" s="32" t="s">
        <v>5</v>
      </c>
      <c r="G155" s="31" t="s">
        <v>129</v>
      </c>
      <c r="H155" s="32"/>
      <c r="I155" s="39" t="s">
        <v>230</v>
      </c>
      <c r="J155" s="36" t="s">
        <v>691</v>
      </c>
    </row>
    <row r="156" spans="2:10" ht="18.5" hidden="1" thickTop="1" x14ac:dyDescent="0.55000000000000004">
      <c r="B156" s="43" t="s">
        <v>536</v>
      </c>
      <c r="C156" s="32">
        <v>23</v>
      </c>
      <c r="D156" s="32">
        <v>23</v>
      </c>
      <c r="E156" s="31" t="s">
        <v>538</v>
      </c>
      <c r="F156" s="32" t="s">
        <v>5</v>
      </c>
      <c r="G156" s="31" t="s">
        <v>130</v>
      </c>
      <c r="H156" s="32" t="s">
        <v>691</v>
      </c>
      <c r="I156" s="39" t="s">
        <v>231</v>
      </c>
      <c r="J156" s="36" t="s">
        <v>691</v>
      </c>
    </row>
    <row r="157" spans="2:10" ht="18.5" hidden="1" thickTop="1" x14ac:dyDescent="0.55000000000000004">
      <c r="B157" s="43" t="s">
        <v>536</v>
      </c>
      <c r="C157" s="32">
        <v>24</v>
      </c>
      <c r="D157" s="32">
        <v>24</v>
      </c>
      <c r="E157" s="31" t="s">
        <v>538</v>
      </c>
      <c r="F157" s="32" t="s">
        <v>5</v>
      </c>
      <c r="G157" s="31" t="s">
        <v>130</v>
      </c>
      <c r="H157" s="32"/>
      <c r="I157" s="39" t="s">
        <v>232</v>
      </c>
      <c r="J157" s="36" t="s">
        <v>691</v>
      </c>
    </row>
    <row r="158" spans="2:10" ht="18.5" hidden="1" thickTop="1" x14ac:dyDescent="0.55000000000000004">
      <c r="B158" s="43" t="s">
        <v>536</v>
      </c>
      <c r="C158" s="32">
        <v>25</v>
      </c>
      <c r="D158" s="32">
        <v>25</v>
      </c>
      <c r="E158" s="31" t="s">
        <v>538</v>
      </c>
      <c r="F158" s="32" t="s">
        <v>5</v>
      </c>
      <c r="G158" s="31" t="s">
        <v>130</v>
      </c>
      <c r="H158" s="32" t="s">
        <v>691</v>
      </c>
      <c r="I158" s="39" t="s">
        <v>233</v>
      </c>
      <c r="J158" s="36" t="s">
        <v>691</v>
      </c>
    </row>
    <row r="159" spans="2:10" ht="18.5" hidden="1" thickTop="1" x14ac:dyDescent="0.55000000000000004">
      <c r="B159" s="43" t="s">
        <v>536</v>
      </c>
      <c r="C159" s="32">
        <v>26</v>
      </c>
      <c r="D159" s="32">
        <v>26</v>
      </c>
      <c r="E159" s="31" t="s">
        <v>538</v>
      </c>
      <c r="F159" s="32" t="s">
        <v>5</v>
      </c>
      <c r="G159" s="31" t="s">
        <v>539</v>
      </c>
      <c r="H159" s="32" t="s">
        <v>691</v>
      </c>
      <c r="I159" s="39" t="s">
        <v>564</v>
      </c>
      <c r="J159" s="36" t="s">
        <v>691</v>
      </c>
    </row>
    <row r="160" spans="2:10" ht="18.5" hidden="1" thickTop="1" x14ac:dyDescent="0.55000000000000004">
      <c r="B160" s="43" t="s">
        <v>536</v>
      </c>
      <c r="C160" s="32">
        <v>27</v>
      </c>
      <c r="D160" s="32">
        <v>27</v>
      </c>
      <c r="E160" s="31" t="s">
        <v>538</v>
      </c>
      <c r="F160" s="32" t="s">
        <v>5</v>
      </c>
      <c r="G160" s="31" t="s">
        <v>539</v>
      </c>
      <c r="H160" s="32"/>
      <c r="I160" s="39" t="s">
        <v>565</v>
      </c>
      <c r="J160" s="36" t="s">
        <v>691</v>
      </c>
    </row>
    <row r="161" spans="2:10" ht="30.5" hidden="1" thickTop="1" x14ac:dyDescent="0.55000000000000004">
      <c r="B161" s="43" t="s">
        <v>536</v>
      </c>
      <c r="C161" s="32">
        <v>28</v>
      </c>
      <c r="D161" s="32">
        <v>1</v>
      </c>
      <c r="E161" s="31" t="s">
        <v>540</v>
      </c>
      <c r="F161" s="32" t="s">
        <v>5</v>
      </c>
      <c r="G161" s="31" t="s">
        <v>142</v>
      </c>
      <c r="H161" s="32" t="s">
        <v>691</v>
      </c>
      <c r="I161" s="39" t="s">
        <v>566</v>
      </c>
      <c r="J161" s="36" t="s">
        <v>691</v>
      </c>
    </row>
    <row r="162" spans="2:10" ht="18.5" hidden="1" thickTop="1" x14ac:dyDescent="0.55000000000000004">
      <c r="B162" s="43" t="s">
        <v>536</v>
      </c>
      <c r="C162" s="32">
        <v>29</v>
      </c>
      <c r="D162" s="32">
        <v>2</v>
      </c>
      <c r="E162" s="31" t="s">
        <v>540</v>
      </c>
      <c r="F162" s="32" t="s">
        <v>5</v>
      </c>
      <c r="G162" s="31" t="s">
        <v>142</v>
      </c>
      <c r="H162" s="32" t="s">
        <v>691</v>
      </c>
      <c r="I162" s="39" t="s">
        <v>292</v>
      </c>
      <c r="J162" s="36" t="s">
        <v>691</v>
      </c>
    </row>
    <row r="163" spans="2:10" ht="30.5" hidden="1" thickTop="1" x14ac:dyDescent="0.55000000000000004">
      <c r="B163" s="43" t="s">
        <v>536</v>
      </c>
      <c r="C163" s="32">
        <v>30</v>
      </c>
      <c r="D163" s="32">
        <v>3</v>
      </c>
      <c r="E163" s="31" t="s">
        <v>540</v>
      </c>
      <c r="F163" s="32" t="s">
        <v>18</v>
      </c>
      <c r="G163" s="31" t="s">
        <v>142</v>
      </c>
      <c r="H163" s="32"/>
      <c r="I163" s="39" t="s">
        <v>567</v>
      </c>
      <c r="J163" s="36" t="s">
        <v>691</v>
      </c>
    </row>
    <row r="164" spans="2:10" ht="30.5" hidden="1" thickTop="1" x14ac:dyDescent="0.55000000000000004">
      <c r="B164" s="43" t="s">
        <v>536</v>
      </c>
      <c r="C164" s="32">
        <v>31</v>
      </c>
      <c r="D164" s="32">
        <v>4</v>
      </c>
      <c r="E164" s="31" t="s">
        <v>540</v>
      </c>
      <c r="F164" s="32" t="s">
        <v>19</v>
      </c>
      <c r="G164" s="31" t="s">
        <v>142</v>
      </c>
      <c r="H164" s="32"/>
      <c r="I164" s="39" t="s">
        <v>293</v>
      </c>
      <c r="J164" s="36" t="s">
        <v>691</v>
      </c>
    </row>
    <row r="165" spans="2:10" ht="18.5" hidden="1" thickTop="1" x14ac:dyDescent="0.55000000000000004">
      <c r="B165" s="43" t="s">
        <v>536</v>
      </c>
      <c r="C165" s="32">
        <v>32</v>
      </c>
      <c r="D165" s="32">
        <v>5</v>
      </c>
      <c r="E165" s="31" t="s">
        <v>540</v>
      </c>
      <c r="F165" s="32" t="s">
        <v>5</v>
      </c>
      <c r="G165" s="31" t="s">
        <v>143</v>
      </c>
      <c r="H165" s="32" t="s">
        <v>691</v>
      </c>
      <c r="I165" s="39" t="s">
        <v>568</v>
      </c>
      <c r="J165" s="36" t="s">
        <v>691</v>
      </c>
    </row>
    <row r="166" spans="2:10" ht="18.5" hidden="1" thickTop="1" x14ac:dyDescent="0.55000000000000004">
      <c r="B166" s="43" t="s">
        <v>536</v>
      </c>
      <c r="C166" s="32">
        <v>33</v>
      </c>
      <c r="D166" s="32">
        <v>6</v>
      </c>
      <c r="E166" s="31" t="s">
        <v>540</v>
      </c>
      <c r="F166" s="32" t="s">
        <v>5</v>
      </c>
      <c r="G166" s="31" t="s">
        <v>143</v>
      </c>
      <c r="H166" s="32"/>
      <c r="I166" s="39" t="s">
        <v>294</v>
      </c>
      <c r="J166" s="36" t="s">
        <v>691</v>
      </c>
    </row>
    <row r="167" spans="2:10" ht="18.5" hidden="1" thickTop="1" x14ac:dyDescent="0.55000000000000004">
      <c r="B167" s="43" t="s">
        <v>536</v>
      </c>
      <c r="C167" s="32">
        <v>34</v>
      </c>
      <c r="D167" s="32">
        <v>7</v>
      </c>
      <c r="E167" s="31" t="s">
        <v>540</v>
      </c>
      <c r="F167" s="32" t="s">
        <v>18</v>
      </c>
      <c r="G167" s="31" t="s">
        <v>143</v>
      </c>
      <c r="H167" s="32" t="s">
        <v>691</v>
      </c>
      <c r="I167" s="39" t="s">
        <v>295</v>
      </c>
      <c r="J167" s="36" t="s">
        <v>691</v>
      </c>
    </row>
    <row r="168" spans="2:10" ht="18.5" hidden="1" thickTop="1" x14ac:dyDescent="0.55000000000000004">
      <c r="B168" s="43" t="s">
        <v>536</v>
      </c>
      <c r="C168" s="32">
        <v>35</v>
      </c>
      <c r="D168" s="32">
        <v>8</v>
      </c>
      <c r="E168" s="31" t="s">
        <v>540</v>
      </c>
      <c r="F168" s="32" t="s">
        <v>18</v>
      </c>
      <c r="G168" s="31" t="s">
        <v>143</v>
      </c>
      <c r="H168" s="32"/>
      <c r="I168" s="39" t="s">
        <v>296</v>
      </c>
      <c r="J168" s="36" t="s">
        <v>691</v>
      </c>
    </row>
    <row r="169" spans="2:10" ht="30.5" hidden="1" thickTop="1" x14ac:dyDescent="0.55000000000000004">
      <c r="B169" s="43" t="s">
        <v>536</v>
      </c>
      <c r="C169" s="32">
        <v>36</v>
      </c>
      <c r="D169" s="32">
        <v>9</v>
      </c>
      <c r="E169" s="31" t="s">
        <v>540</v>
      </c>
      <c r="F169" s="32" t="s">
        <v>19</v>
      </c>
      <c r="G169" s="31" t="s">
        <v>143</v>
      </c>
      <c r="H169" s="32"/>
      <c r="I169" s="39" t="s">
        <v>297</v>
      </c>
      <c r="J169" s="36" t="s">
        <v>691</v>
      </c>
    </row>
    <row r="170" spans="2:10" ht="18.5" hidden="1" thickTop="1" x14ac:dyDescent="0.55000000000000004">
      <c r="B170" s="43" t="s">
        <v>536</v>
      </c>
      <c r="C170" s="32">
        <v>37</v>
      </c>
      <c r="D170" s="32">
        <v>10</v>
      </c>
      <c r="E170" s="31" t="s">
        <v>540</v>
      </c>
      <c r="F170" s="32" t="s">
        <v>19</v>
      </c>
      <c r="G170" s="31" t="s">
        <v>143</v>
      </c>
      <c r="H170" s="32" t="s">
        <v>691</v>
      </c>
      <c r="I170" s="39" t="s">
        <v>298</v>
      </c>
      <c r="J170" s="36" t="s">
        <v>691</v>
      </c>
    </row>
    <row r="171" spans="2:10" ht="18.5" hidden="1" thickTop="1" x14ac:dyDescent="0.55000000000000004">
      <c r="B171" s="43" t="s">
        <v>536</v>
      </c>
      <c r="C171" s="32">
        <v>38</v>
      </c>
      <c r="D171" s="32">
        <v>11</v>
      </c>
      <c r="E171" s="31" t="s">
        <v>540</v>
      </c>
      <c r="F171" s="32" t="s">
        <v>5</v>
      </c>
      <c r="G171" s="31" t="s">
        <v>144</v>
      </c>
      <c r="H171" s="32"/>
      <c r="I171" s="39" t="s">
        <v>299</v>
      </c>
      <c r="J171" s="36" t="s">
        <v>691</v>
      </c>
    </row>
    <row r="172" spans="2:10" ht="18.5" hidden="1" thickTop="1" x14ac:dyDescent="0.55000000000000004">
      <c r="B172" s="43" t="s">
        <v>536</v>
      </c>
      <c r="C172" s="32">
        <v>39</v>
      </c>
      <c r="D172" s="32">
        <v>12</v>
      </c>
      <c r="E172" s="31" t="s">
        <v>540</v>
      </c>
      <c r="F172" s="32" t="s">
        <v>18</v>
      </c>
      <c r="G172" s="31" t="s">
        <v>144</v>
      </c>
      <c r="H172" s="32" t="s">
        <v>691</v>
      </c>
      <c r="I172" s="39" t="s">
        <v>300</v>
      </c>
      <c r="J172" s="36" t="s">
        <v>691</v>
      </c>
    </row>
    <row r="173" spans="2:10" ht="18.5" hidden="1" thickTop="1" x14ac:dyDescent="0.55000000000000004">
      <c r="B173" s="43" t="s">
        <v>536</v>
      </c>
      <c r="C173" s="32">
        <v>40</v>
      </c>
      <c r="D173" s="32">
        <v>13</v>
      </c>
      <c r="E173" s="31" t="s">
        <v>540</v>
      </c>
      <c r="F173" s="32" t="s">
        <v>19</v>
      </c>
      <c r="G173" s="31" t="s">
        <v>144</v>
      </c>
      <c r="H173" s="32" t="s">
        <v>691</v>
      </c>
      <c r="I173" s="39" t="s">
        <v>301</v>
      </c>
      <c r="J173" s="36" t="s">
        <v>691</v>
      </c>
    </row>
    <row r="174" spans="2:10" ht="18.5" hidden="1" thickTop="1" x14ac:dyDescent="0.55000000000000004">
      <c r="B174" s="43" t="s">
        <v>536</v>
      </c>
      <c r="C174" s="32">
        <v>41</v>
      </c>
      <c r="D174" s="32">
        <v>14</v>
      </c>
      <c r="E174" s="31" t="s">
        <v>540</v>
      </c>
      <c r="F174" s="32" t="s">
        <v>5</v>
      </c>
      <c r="G174" s="31" t="s">
        <v>79</v>
      </c>
      <c r="H174" s="32" t="s">
        <v>691</v>
      </c>
      <c r="I174" s="39" t="s">
        <v>569</v>
      </c>
      <c r="J174" s="36" t="s">
        <v>691</v>
      </c>
    </row>
    <row r="175" spans="2:10" ht="18.5" hidden="1" thickTop="1" x14ac:dyDescent="0.55000000000000004">
      <c r="B175" s="43" t="s">
        <v>536</v>
      </c>
      <c r="C175" s="32">
        <v>42</v>
      </c>
      <c r="D175" s="32">
        <v>15</v>
      </c>
      <c r="E175" s="31" t="s">
        <v>540</v>
      </c>
      <c r="F175" s="32" t="s">
        <v>5</v>
      </c>
      <c r="G175" s="31" t="s">
        <v>79</v>
      </c>
      <c r="H175" s="32" t="s">
        <v>691</v>
      </c>
      <c r="I175" s="39" t="s">
        <v>302</v>
      </c>
      <c r="J175" s="36" t="s">
        <v>691</v>
      </c>
    </row>
    <row r="176" spans="2:10" ht="18.5" hidden="1" thickTop="1" x14ac:dyDescent="0.55000000000000004">
      <c r="B176" s="43" t="s">
        <v>536</v>
      </c>
      <c r="C176" s="32">
        <v>43</v>
      </c>
      <c r="D176" s="32">
        <v>16</v>
      </c>
      <c r="E176" s="31" t="s">
        <v>540</v>
      </c>
      <c r="F176" s="32" t="s">
        <v>5</v>
      </c>
      <c r="G176" s="31" t="s">
        <v>79</v>
      </c>
      <c r="H176" s="32"/>
      <c r="I176" s="39" t="s">
        <v>570</v>
      </c>
      <c r="J176" s="36" t="s">
        <v>691</v>
      </c>
    </row>
    <row r="177" spans="2:10" ht="30.5" hidden="1" thickTop="1" x14ac:dyDescent="0.55000000000000004">
      <c r="B177" s="43" t="s">
        <v>536</v>
      </c>
      <c r="C177" s="32">
        <v>44</v>
      </c>
      <c r="D177" s="32">
        <v>17</v>
      </c>
      <c r="E177" s="31" t="s">
        <v>540</v>
      </c>
      <c r="F177" s="32" t="s">
        <v>5</v>
      </c>
      <c r="G177" s="31" t="s">
        <v>79</v>
      </c>
      <c r="H177" s="32"/>
      <c r="I177" s="39" t="s">
        <v>571</v>
      </c>
      <c r="J177" s="36" t="s">
        <v>691</v>
      </c>
    </row>
    <row r="178" spans="2:10" ht="18.5" hidden="1" thickTop="1" x14ac:dyDescent="0.55000000000000004">
      <c r="B178" s="43" t="s">
        <v>536</v>
      </c>
      <c r="C178" s="32">
        <v>45</v>
      </c>
      <c r="D178" s="32">
        <v>18</v>
      </c>
      <c r="E178" s="31" t="s">
        <v>540</v>
      </c>
      <c r="F178" s="32" t="s">
        <v>18</v>
      </c>
      <c r="G178" s="31" t="s">
        <v>79</v>
      </c>
      <c r="H178" s="32" t="s">
        <v>691</v>
      </c>
      <c r="I178" s="39" t="s">
        <v>303</v>
      </c>
      <c r="J178" s="36" t="s">
        <v>691</v>
      </c>
    </row>
    <row r="179" spans="2:10" ht="18.5" hidden="1" thickTop="1" x14ac:dyDescent="0.55000000000000004">
      <c r="B179" s="43" t="s">
        <v>536</v>
      </c>
      <c r="C179" s="32">
        <v>46</v>
      </c>
      <c r="D179" s="32">
        <v>19</v>
      </c>
      <c r="E179" s="31" t="s">
        <v>540</v>
      </c>
      <c r="F179" s="32" t="s">
        <v>18</v>
      </c>
      <c r="G179" s="31" t="s">
        <v>79</v>
      </c>
      <c r="H179" s="32"/>
      <c r="I179" s="39" t="s">
        <v>304</v>
      </c>
      <c r="J179" s="36" t="s">
        <v>691</v>
      </c>
    </row>
    <row r="180" spans="2:10" ht="30.5" hidden="1" thickTop="1" x14ac:dyDescent="0.55000000000000004">
      <c r="B180" s="43" t="s">
        <v>536</v>
      </c>
      <c r="C180" s="32">
        <v>47</v>
      </c>
      <c r="D180" s="32">
        <v>20</v>
      </c>
      <c r="E180" s="31" t="s">
        <v>540</v>
      </c>
      <c r="F180" s="32" t="s">
        <v>18</v>
      </c>
      <c r="G180" s="31" t="s">
        <v>79</v>
      </c>
      <c r="H180" s="32"/>
      <c r="I180" s="39" t="s">
        <v>572</v>
      </c>
      <c r="J180" s="36" t="s">
        <v>691</v>
      </c>
    </row>
    <row r="181" spans="2:10" ht="18.5" hidden="1" thickTop="1" x14ac:dyDescent="0.55000000000000004">
      <c r="B181" s="43" t="s">
        <v>536</v>
      </c>
      <c r="C181" s="32">
        <v>48</v>
      </c>
      <c r="D181" s="32">
        <v>21</v>
      </c>
      <c r="E181" s="31" t="s">
        <v>540</v>
      </c>
      <c r="F181" s="32" t="s">
        <v>19</v>
      </c>
      <c r="G181" s="31" t="s">
        <v>79</v>
      </c>
      <c r="H181" s="32"/>
      <c r="I181" s="39" t="s">
        <v>305</v>
      </c>
      <c r="J181" s="36" t="s">
        <v>775</v>
      </c>
    </row>
    <row r="182" spans="2:10" ht="30.5" hidden="1" thickTop="1" x14ac:dyDescent="0.55000000000000004">
      <c r="B182" s="43" t="s">
        <v>536</v>
      </c>
      <c r="C182" s="32">
        <v>49</v>
      </c>
      <c r="D182" s="32">
        <v>22</v>
      </c>
      <c r="E182" s="31" t="s">
        <v>540</v>
      </c>
      <c r="F182" s="32" t="s">
        <v>19</v>
      </c>
      <c r="G182" s="31" t="s">
        <v>79</v>
      </c>
      <c r="H182" s="32"/>
      <c r="I182" s="39" t="s">
        <v>306</v>
      </c>
      <c r="J182" s="36" t="s">
        <v>775</v>
      </c>
    </row>
    <row r="183" spans="2:10" ht="30.5" hidden="1" thickTop="1" x14ac:dyDescent="0.55000000000000004">
      <c r="B183" s="43" t="s">
        <v>536</v>
      </c>
      <c r="C183" s="32">
        <v>50</v>
      </c>
      <c r="D183" s="32">
        <v>23</v>
      </c>
      <c r="E183" s="31" t="s">
        <v>540</v>
      </c>
      <c r="F183" s="32" t="s">
        <v>19</v>
      </c>
      <c r="G183" s="31" t="s">
        <v>79</v>
      </c>
      <c r="H183" s="32"/>
      <c r="I183" s="39" t="s">
        <v>307</v>
      </c>
      <c r="J183" s="36" t="s">
        <v>775</v>
      </c>
    </row>
    <row r="184" spans="2:10" ht="18.5" hidden="1" thickTop="1" x14ac:dyDescent="0.55000000000000004">
      <c r="B184" s="43" t="s">
        <v>536</v>
      </c>
      <c r="C184" s="32">
        <v>51</v>
      </c>
      <c r="D184" s="32">
        <v>24</v>
      </c>
      <c r="E184" s="31" t="s">
        <v>540</v>
      </c>
      <c r="F184" s="32" t="s">
        <v>18</v>
      </c>
      <c r="G184" s="31" t="s">
        <v>145</v>
      </c>
      <c r="H184" s="32"/>
      <c r="I184" s="39" t="s">
        <v>573</v>
      </c>
      <c r="J184" s="36" t="s">
        <v>691</v>
      </c>
    </row>
    <row r="185" spans="2:10" ht="30.5" hidden="1" thickTop="1" x14ac:dyDescent="0.55000000000000004">
      <c r="B185" s="43" t="s">
        <v>536</v>
      </c>
      <c r="C185" s="32">
        <v>52</v>
      </c>
      <c r="D185" s="32">
        <v>25</v>
      </c>
      <c r="E185" s="31" t="s">
        <v>540</v>
      </c>
      <c r="F185" s="32" t="s">
        <v>19</v>
      </c>
      <c r="G185" s="31" t="s">
        <v>145</v>
      </c>
      <c r="H185" s="32"/>
      <c r="I185" s="39" t="s">
        <v>574</v>
      </c>
      <c r="J185" s="36" t="s">
        <v>775</v>
      </c>
    </row>
    <row r="186" spans="2:10" ht="18.5" hidden="1" thickTop="1" x14ac:dyDescent="0.55000000000000004">
      <c r="B186" s="43" t="s">
        <v>536</v>
      </c>
      <c r="C186" s="32">
        <v>53</v>
      </c>
      <c r="D186" s="32">
        <v>1</v>
      </c>
      <c r="E186" s="31" t="s">
        <v>80</v>
      </c>
      <c r="F186" s="32" t="s">
        <v>5</v>
      </c>
      <c r="G186" s="31" t="s">
        <v>146</v>
      </c>
      <c r="H186" s="32" t="s">
        <v>691</v>
      </c>
      <c r="I186" s="39" t="s">
        <v>308</v>
      </c>
      <c r="J186" s="36" t="s">
        <v>691</v>
      </c>
    </row>
    <row r="187" spans="2:10" ht="18.5" hidden="1" thickTop="1" x14ac:dyDescent="0.55000000000000004">
      <c r="B187" s="43" t="s">
        <v>536</v>
      </c>
      <c r="C187" s="32">
        <v>54</v>
      </c>
      <c r="D187" s="32">
        <v>2</v>
      </c>
      <c r="E187" s="31" t="s">
        <v>80</v>
      </c>
      <c r="F187" s="32" t="s">
        <v>5</v>
      </c>
      <c r="G187" s="31" t="s">
        <v>146</v>
      </c>
      <c r="H187" s="32"/>
      <c r="I187" s="39" t="s">
        <v>309</v>
      </c>
      <c r="J187" s="36" t="s">
        <v>691</v>
      </c>
    </row>
    <row r="188" spans="2:10" ht="18.5" hidden="1" thickTop="1" x14ac:dyDescent="0.55000000000000004">
      <c r="B188" s="43" t="s">
        <v>536</v>
      </c>
      <c r="C188" s="32">
        <v>55</v>
      </c>
      <c r="D188" s="32">
        <v>3</v>
      </c>
      <c r="E188" s="31" t="s">
        <v>80</v>
      </c>
      <c r="F188" s="32" t="s">
        <v>18</v>
      </c>
      <c r="G188" s="31" t="s">
        <v>146</v>
      </c>
      <c r="H188" s="32" t="s">
        <v>691</v>
      </c>
      <c r="I188" s="39" t="s">
        <v>310</v>
      </c>
      <c r="J188" s="36" t="s">
        <v>691</v>
      </c>
    </row>
    <row r="189" spans="2:10" ht="18.5" hidden="1" thickTop="1" x14ac:dyDescent="0.55000000000000004">
      <c r="B189" s="43" t="s">
        <v>536</v>
      </c>
      <c r="C189" s="32">
        <v>56</v>
      </c>
      <c r="D189" s="32">
        <v>1</v>
      </c>
      <c r="E189" s="31" t="s">
        <v>541</v>
      </c>
      <c r="F189" s="32" t="s">
        <v>5</v>
      </c>
      <c r="G189" s="31" t="s">
        <v>542</v>
      </c>
      <c r="H189" s="32" t="s">
        <v>691</v>
      </c>
      <c r="I189" s="39" t="s">
        <v>575</v>
      </c>
      <c r="J189" s="36" t="s">
        <v>691</v>
      </c>
    </row>
    <row r="190" spans="2:10" ht="18.5" hidden="1" thickTop="1" x14ac:dyDescent="0.55000000000000004">
      <c r="B190" s="43" t="s">
        <v>536</v>
      </c>
      <c r="C190" s="32">
        <v>57</v>
      </c>
      <c r="D190" s="32">
        <v>2</v>
      </c>
      <c r="E190" s="31" t="s">
        <v>541</v>
      </c>
      <c r="F190" s="32" t="s">
        <v>5</v>
      </c>
      <c r="G190" s="31" t="s">
        <v>542</v>
      </c>
      <c r="H190" s="32"/>
      <c r="I190" s="39" t="s">
        <v>234</v>
      </c>
      <c r="J190" s="36" t="s">
        <v>691</v>
      </c>
    </row>
    <row r="191" spans="2:10" ht="18.5" hidden="1" thickTop="1" x14ac:dyDescent="0.55000000000000004">
      <c r="B191" s="43" t="s">
        <v>536</v>
      </c>
      <c r="C191" s="32">
        <v>58</v>
      </c>
      <c r="D191" s="32">
        <v>3</v>
      </c>
      <c r="E191" s="31" t="s">
        <v>541</v>
      </c>
      <c r="F191" s="32" t="s">
        <v>18</v>
      </c>
      <c r="G191" s="31" t="s">
        <v>542</v>
      </c>
      <c r="H191" s="32"/>
      <c r="I191" s="39" t="s">
        <v>576</v>
      </c>
      <c r="J191" s="36" t="s">
        <v>691</v>
      </c>
    </row>
    <row r="192" spans="2:10" ht="18.5" hidden="1" thickTop="1" x14ac:dyDescent="0.55000000000000004">
      <c r="B192" s="43" t="s">
        <v>536</v>
      </c>
      <c r="C192" s="32">
        <v>59</v>
      </c>
      <c r="D192" s="32">
        <v>4</v>
      </c>
      <c r="E192" s="31" t="s">
        <v>541</v>
      </c>
      <c r="F192" s="32" t="s">
        <v>18</v>
      </c>
      <c r="G192" s="31" t="s">
        <v>542</v>
      </c>
      <c r="H192" s="32" t="s">
        <v>691</v>
      </c>
      <c r="I192" s="39" t="s">
        <v>577</v>
      </c>
      <c r="J192" s="36" t="s">
        <v>691</v>
      </c>
    </row>
    <row r="193" spans="2:10" ht="18.5" hidden="1" thickTop="1" x14ac:dyDescent="0.55000000000000004">
      <c r="B193" s="43" t="s">
        <v>536</v>
      </c>
      <c r="C193" s="32">
        <v>60</v>
      </c>
      <c r="D193" s="32">
        <v>5</v>
      </c>
      <c r="E193" s="31" t="s">
        <v>541</v>
      </c>
      <c r="F193" s="32" t="s">
        <v>5</v>
      </c>
      <c r="G193" s="31" t="s">
        <v>542</v>
      </c>
      <c r="H193" s="32"/>
      <c r="I193" s="39" t="s">
        <v>578</v>
      </c>
      <c r="J193" s="36" t="s">
        <v>691</v>
      </c>
    </row>
    <row r="194" spans="2:10" ht="18.5" hidden="1" thickTop="1" x14ac:dyDescent="0.55000000000000004">
      <c r="B194" s="43" t="s">
        <v>536</v>
      </c>
      <c r="C194" s="32">
        <v>61</v>
      </c>
      <c r="D194" s="32">
        <v>6</v>
      </c>
      <c r="E194" s="31" t="s">
        <v>541</v>
      </c>
      <c r="F194" s="32" t="s">
        <v>18</v>
      </c>
      <c r="G194" s="31" t="s">
        <v>542</v>
      </c>
      <c r="H194" s="32"/>
      <c r="I194" s="39" t="s">
        <v>579</v>
      </c>
      <c r="J194" s="36" t="s">
        <v>691</v>
      </c>
    </row>
    <row r="195" spans="2:10" ht="18.5" hidden="1" thickTop="1" x14ac:dyDescent="0.55000000000000004">
      <c r="B195" s="43" t="s">
        <v>536</v>
      </c>
      <c r="C195" s="32">
        <v>62</v>
      </c>
      <c r="D195" s="32">
        <v>7</v>
      </c>
      <c r="E195" s="31" t="s">
        <v>541</v>
      </c>
      <c r="F195" s="32" t="s">
        <v>18</v>
      </c>
      <c r="G195" s="31" t="s">
        <v>542</v>
      </c>
      <c r="H195" s="32"/>
      <c r="I195" s="39" t="s">
        <v>580</v>
      </c>
      <c r="J195" s="36" t="s">
        <v>691</v>
      </c>
    </row>
    <row r="196" spans="2:10" ht="18.5" hidden="1" thickTop="1" x14ac:dyDescent="0.55000000000000004">
      <c r="B196" s="43" t="s">
        <v>536</v>
      </c>
      <c r="C196" s="32">
        <v>63</v>
      </c>
      <c r="D196" s="32">
        <v>8</v>
      </c>
      <c r="E196" s="31" t="s">
        <v>541</v>
      </c>
      <c r="F196" s="32" t="s">
        <v>19</v>
      </c>
      <c r="G196" s="31" t="s">
        <v>542</v>
      </c>
      <c r="H196" s="32"/>
      <c r="I196" s="39" t="s">
        <v>581</v>
      </c>
      <c r="J196" s="36" t="s">
        <v>691</v>
      </c>
    </row>
    <row r="197" spans="2:10" ht="18.5" hidden="1" thickTop="1" x14ac:dyDescent="0.55000000000000004">
      <c r="B197" s="43" t="s">
        <v>536</v>
      </c>
      <c r="C197" s="32">
        <v>64</v>
      </c>
      <c r="D197" s="32">
        <v>9</v>
      </c>
      <c r="E197" s="31" t="s">
        <v>541</v>
      </c>
      <c r="F197" s="32" t="s">
        <v>18</v>
      </c>
      <c r="G197" s="31" t="s">
        <v>542</v>
      </c>
      <c r="H197" s="32"/>
      <c r="I197" s="39" t="s">
        <v>582</v>
      </c>
      <c r="J197" s="36" t="s">
        <v>691</v>
      </c>
    </row>
    <row r="198" spans="2:10" ht="30.5" hidden="1" thickTop="1" x14ac:dyDescent="0.55000000000000004">
      <c r="B198" s="43" t="s">
        <v>536</v>
      </c>
      <c r="C198" s="32">
        <v>65</v>
      </c>
      <c r="D198" s="32">
        <v>10</v>
      </c>
      <c r="E198" s="31" t="s">
        <v>541</v>
      </c>
      <c r="F198" s="32" t="s">
        <v>18</v>
      </c>
      <c r="G198" s="31" t="s">
        <v>542</v>
      </c>
      <c r="H198" s="32"/>
      <c r="I198" s="39" t="s">
        <v>583</v>
      </c>
      <c r="J198" s="36" t="s">
        <v>691</v>
      </c>
    </row>
    <row r="199" spans="2:10" ht="18.5" hidden="1" thickTop="1" x14ac:dyDescent="0.55000000000000004">
      <c r="B199" s="43" t="s">
        <v>536</v>
      </c>
      <c r="C199" s="32">
        <v>66</v>
      </c>
      <c r="D199" s="32">
        <v>11</v>
      </c>
      <c r="E199" s="31" t="s">
        <v>541</v>
      </c>
      <c r="F199" s="32" t="s">
        <v>18</v>
      </c>
      <c r="G199" s="31" t="s">
        <v>542</v>
      </c>
      <c r="H199" s="32"/>
      <c r="I199" s="39" t="s">
        <v>584</v>
      </c>
      <c r="J199" s="36" t="s">
        <v>691</v>
      </c>
    </row>
    <row r="200" spans="2:10" ht="18.5" hidden="1" thickTop="1" x14ac:dyDescent="0.55000000000000004">
      <c r="B200" s="43" t="s">
        <v>536</v>
      </c>
      <c r="C200" s="32">
        <v>67</v>
      </c>
      <c r="D200" s="32">
        <v>12</v>
      </c>
      <c r="E200" s="31" t="s">
        <v>541</v>
      </c>
      <c r="F200" s="32" t="s">
        <v>18</v>
      </c>
      <c r="G200" s="31" t="s">
        <v>542</v>
      </c>
      <c r="H200" s="32"/>
      <c r="I200" s="39" t="s">
        <v>235</v>
      </c>
      <c r="J200" s="36" t="s">
        <v>691</v>
      </c>
    </row>
    <row r="201" spans="2:10" ht="30.5" hidden="1" thickTop="1" x14ac:dyDescent="0.55000000000000004">
      <c r="B201" s="43" t="s">
        <v>536</v>
      </c>
      <c r="C201" s="32">
        <v>68</v>
      </c>
      <c r="D201" s="32">
        <v>13</v>
      </c>
      <c r="E201" s="31" t="s">
        <v>541</v>
      </c>
      <c r="F201" s="32" t="s">
        <v>18</v>
      </c>
      <c r="G201" s="31" t="s">
        <v>542</v>
      </c>
      <c r="H201" s="32"/>
      <c r="I201" s="39" t="s">
        <v>585</v>
      </c>
      <c r="J201" s="36" t="s">
        <v>691</v>
      </c>
    </row>
    <row r="202" spans="2:10" ht="18.5" hidden="1" thickTop="1" x14ac:dyDescent="0.55000000000000004">
      <c r="B202" s="43" t="s">
        <v>536</v>
      </c>
      <c r="C202" s="32">
        <v>69</v>
      </c>
      <c r="D202" s="32">
        <v>14</v>
      </c>
      <c r="E202" s="31" t="s">
        <v>541</v>
      </c>
      <c r="F202" s="32" t="s">
        <v>19</v>
      </c>
      <c r="G202" s="31" t="s">
        <v>542</v>
      </c>
      <c r="H202" s="32" t="s">
        <v>691</v>
      </c>
      <c r="I202" s="39" t="s">
        <v>586</v>
      </c>
      <c r="J202" s="36" t="s">
        <v>691</v>
      </c>
    </row>
    <row r="203" spans="2:10" ht="18.5" hidden="1" thickTop="1" x14ac:dyDescent="0.55000000000000004">
      <c r="B203" s="43" t="s">
        <v>536</v>
      </c>
      <c r="C203" s="32">
        <v>70</v>
      </c>
      <c r="D203" s="32">
        <v>15</v>
      </c>
      <c r="E203" s="31" t="s">
        <v>541</v>
      </c>
      <c r="F203" s="32" t="s">
        <v>5</v>
      </c>
      <c r="G203" s="31" t="s">
        <v>81</v>
      </c>
      <c r="H203" s="32"/>
      <c r="I203" s="39" t="s">
        <v>236</v>
      </c>
      <c r="J203" s="36" t="s">
        <v>691</v>
      </c>
    </row>
    <row r="204" spans="2:10" ht="30.5" hidden="1" thickTop="1" x14ac:dyDescent="0.55000000000000004">
      <c r="B204" s="43" t="s">
        <v>536</v>
      </c>
      <c r="C204" s="32">
        <v>71</v>
      </c>
      <c r="D204" s="32">
        <v>16</v>
      </c>
      <c r="E204" s="31" t="s">
        <v>541</v>
      </c>
      <c r="F204" s="32" t="s">
        <v>5</v>
      </c>
      <c r="G204" s="31" t="s">
        <v>81</v>
      </c>
      <c r="H204" s="32"/>
      <c r="I204" s="39" t="s">
        <v>587</v>
      </c>
      <c r="J204" s="36" t="s">
        <v>691</v>
      </c>
    </row>
    <row r="205" spans="2:10" ht="30.5" hidden="1" thickTop="1" x14ac:dyDescent="0.55000000000000004">
      <c r="B205" s="43" t="s">
        <v>536</v>
      </c>
      <c r="C205" s="32">
        <v>72</v>
      </c>
      <c r="D205" s="32">
        <v>17</v>
      </c>
      <c r="E205" s="31" t="s">
        <v>541</v>
      </c>
      <c r="F205" s="32" t="s">
        <v>5</v>
      </c>
      <c r="G205" s="31" t="s">
        <v>81</v>
      </c>
      <c r="H205" s="32" t="s">
        <v>691</v>
      </c>
      <c r="I205" s="39" t="s">
        <v>588</v>
      </c>
      <c r="J205" s="36" t="s">
        <v>691</v>
      </c>
    </row>
    <row r="206" spans="2:10" ht="30.5" hidden="1" thickTop="1" x14ac:dyDescent="0.55000000000000004">
      <c r="B206" s="43" t="s">
        <v>536</v>
      </c>
      <c r="C206" s="32">
        <v>73</v>
      </c>
      <c r="D206" s="32">
        <v>18</v>
      </c>
      <c r="E206" s="31" t="s">
        <v>541</v>
      </c>
      <c r="F206" s="32" t="s">
        <v>18</v>
      </c>
      <c r="G206" s="31" t="s">
        <v>81</v>
      </c>
      <c r="H206" s="32"/>
      <c r="I206" s="39" t="s">
        <v>589</v>
      </c>
      <c r="J206" s="36" t="s">
        <v>691</v>
      </c>
    </row>
    <row r="207" spans="2:10" ht="30.5" hidden="1" thickTop="1" x14ac:dyDescent="0.55000000000000004">
      <c r="B207" s="43" t="s">
        <v>536</v>
      </c>
      <c r="C207" s="32">
        <v>74</v>
      </c>
      <c r="D207" s="32">
        <v>19</v>
      </c>
      <c r="E207" s="31" t="s">
        <v>541</v>
      </c>
      <c r="F207" s="32" t="s">
        <v>19</v>
      </c>
      <c r="G207" s="31" t="s">
        <v>81</v>
      </c>
      <c r="H207" s="32"/>
      <c r="I207" s="39" t="s">
        <v>240</v>
      </c>
      <c r="J207" s="36" t="s">
        <v>691</v>
      </c>
    </row>
    <row r="208" spans="2:10" ht="30.5" hidden="1" thickTop="1" x14ac:dyDescent="0.55000000000000004">
      <c r="B208" s="43" t="s">
        <v>536</v>
      </c>
      <c r="C208" s="32">
        <v>75</v>
      </c>
      <c r="D208" s="32">
        <v>20</v>
      </c>
      <c r="E208" s="31" t="s">
        <v>541</v>
      </c>
      <c r="F208" s="32" t="s">
        <v>19</v>
      </c>
      <c r="G208" s="31" t="s">
        <v>81</v>
      </c>
      <c r="H208" s="32"/>
      <c r="I208" s="39" t="s">
        <v>590</v>
      </c>
      <c r="J208" s="36" t="s">
        <v>691</v>
      </c>
    </row>
    <row r="209" spans="2:10" ht="18.5" hidden="1" thickTop="1" x14ac:dyDescent="0.55000000000000004">
      <c r="B209" s="43" t="s">
        <v>536</v>
      </c>
      <c r="C209" s="32">
        <v>76</v>
      </c>
      <c r="D209" s="32">
        <v>1</v>
      </c>
      <c r="E209" s="31" t="s">
        <v>543</v>
      </c>
      <c r="F209" s="32" t="s">
        <v>5</v>
      </c>
      <c r="G209" s="31" t="s">
        <v>543</v>
      </c>
      <c r="H209" s="32"/>
      <c r="I209" s="39" t="s">
        <v>241</v>
      </c>
      <c r="J209" s="36" t="s">
        <v>691</v>
      </c>
    </row>
    <row r="210" spans="2:10" ht="18.5" hidden="1" thickTop="1" x14ac:dyDescent="0.55000000000000004">
      <c r="B210" s="43" t="s">
        <v>536</v>
      </c>
      <c r="C210" s="32">
        <v>77</v>
      </c>
      <c r="D210" s="32">
        <v>2</v>
      </c>
      <c r="E210" s="31" t="s">
        <v>543</v>
      </c>
      <c r="F210" s="32" t="s">
        <v>5</v>
      </c>
      <c r="G210" s="31" t="s">
        <v>543</v>
      </c>
      <c r="H210" s="32"/>
      <c r="I210" s="39" t="s">
        <v>591</v>
      </c>
      <c r="J210" s="36" t="s">
        <v>691</v>
      </c>
    </row>
    <row r="211" spans="2:10" ht="18.5" hidden="1" thickTop="1" x14ac:dyDescent="0.55000000000000004">
      <c r="B211" s="43" t="s">
        <v>536</v>
      </c>
      <c r="C211" s="32">
        <v>78</v>
      </c>
      <c r="D211" s="32">
        <v>3</v>
      </c>
      <c r="E211" s="31" t="s">
        <v>543</v>
      </c>
      <c r="F211" s="32" t="s">
        <v>5</v>
      </c>
      <c r="G211" s="31" t="s">
        <v>543</v>
      </c>
      <c r="H211" s="32"/>
      <c r="I211" s="39" t="s">
        <v>242</v>
      </c>
      <c r="J211" s="36" t="s">
        <v>691</v>
      </c>
    </row>
    <row r="212" spans="2:10" ht="18.5" hidden="1" thickTop="1" x14ac:dyDescent="0.55000000000000004">
      <c r="B212" s="43" t="s">
        <v>536</v>
      </c>
      <c r="C212" s="32">
        <v>79</v>
      </c>
      <c r="D212" s="32">
        <v>4</v>
      </c>
      <c r="E212" s="31" t="s">
        <v>543</v>
      </c>
      <c r="F212" s="32" t="s">
        <v>5</v>
      </c>
      <c r="G212" s="31" t="s">
        <v>543</v>
      </c>
      <c r="H212" s="32"/>
      <c r="I212" s="39" t="s">
        <v>243</v>
      </c>
      <c r="J212" s="36" t="s">
        <v>691</v>
      </c>
    </row>
    <row r="213" spans="2:10" ht="18.5" hidden="1" thickTop="1" x14ac:dyDescent="0.55000000000000004">
      <c r="B213" s="43" t="s">
        <v>536</v>
      </c>
      <c r="C213" s="32">
        <v>80</v>
      </c>
      <c r="D213" s="32">
        <v>5</v>
      </c>
      <c r="E213" s="31" t="s">
        <v>543</v>
      </c>
      <c r="F213" s="32" t="s">
        <v>5</v>
      </c>
      <c r="G213" s="31" t="s">
        <v>543</v>
      </c>
      <c r="H213" s="32"/>
      <c r="I213" s="39" t="s">
        <v>592</v>
      </c>
      <c r="J213" s="36" t="s">
        <v>691</v>
      </c>
    </row>
    <row r="214" spans="2:10" ht="30.5" hidden="1" thickTop="1" x14ac:dyDescent="0.55000000000000004">
      <c r="B214" s="43" t="s">
        <v>536</v>
      </c>
      <c r="C214" s="32">
        <v>81</v>
      </c>
      <c r="D214" s="32">
        <v>6</v>
      </c>
      <c r="E214" s="31" t="s">
        <v>543</v>
      </c>
      <c r="F214" s="32" t="s">
        <v>18</v>
      </c>
      <c r="G214" s="31" t="s">
        <v>543</v>
      </c>
      <c r="H214" s="32"/>
      <c r="I214" s="39" t="s">
        <v>245</v>
      </c>
      <c r="J214" s="36" t="s">
        <v>691</v>
      </c>
    </row>
    <row r="215" spans="2:10" ht="30.5" hidden="1" thickTop="1" x14ac:dyDescent="0.55000000000000004">
      <c r="B215" s="43" t="s">
        <v>536</v>
      </c>
      <c r="C215" s="32">
        <v>82</v>
      </c>
      <c r="D215" s="32">
        <v>7</v>
      </c>
      <c r="E215" s="31" t="s">
        <v>543</v>
      </c>
      <c r="F215" s="32" t="s">
        <v>18</v>
      </c>
      <c r="G215" s="31" t="s">
        <v>543</v>
      </c>
      <c r="H215" s="32" t="s">
        <v>691</v>
      </c>
      <c r="I215" s="39" t="s">
        <v>244</v>
      </c>
      <c r="J215" s="36" t="s">
        <v>691</v>
      </c>
    </row>
    <row r="216" spans="2:10" ht="18.5" hidden="1" thickTop="1" x14ac:dyDescent="0.55000000000000004">
      <c r="B216" s="43" t="s">
        <v>536</v>
      </c>
      <c r="C216" s="32">
        <v>83</v>
      </c>
      <c r="D216" s="32">
        <v>1</v>
      </c>
      <c r="E216" s="31" t="s">
        <v>132</v>
      </c>
      <c r="F216" s="32" t="s">
        <v>5</v>
      </c>
      <c r="G216" s="31" t="s">
        <v>132</v>
      </c>
      <c r="H216" s="32"/>
      <c r="I216" s="39" t="s">
        <v>593</v>
      </c>
      <c r="J216" s="36" t="s">
        <v>691</v>
      </c>
    </row>
    <row r="217" spans="2:10" ht="18.5" hidden="1" thickTop="1" x14ac:dyDescent="0.55000000000000004">
      <c r="B217" s="43" t="s">
        <v>536</v>
      </c>
      <c r="C217" s="32">
        <v>84</v>
      </c>
      <c r="D217" s="32">
        <v>2</v>
      </c>
      <c r="E217" s="31" t="s">
        <v>132</v>
      </c>
      <c r="F217" s="32" t="s">
        <v>5</v>
      </c>
      <c r="G217" s="31" t="s">
        <v>132</v>
      </c>
      <c r="H217" s="32"/>
      <c r="I217" s="39" t="s">
        <v>246</v>
      </c>
      <c r="J217" s="36" t="s">
        <v>691</v>
      </c>
    </row>
    <row r="218" spans="2:10" ht="18.5" hidden="1" thickTop="1" x14ac:dyDescent="0.55000000000000004">
      <c r="B218" s="43" t="s">
        <v>536</v>
      </c>
      <c r="C218" s="32">
        <v>85</v>
      </c>
      <c r="D218" s="32">
        <v>3</v>
      </c>
      <c r="E218" s="31" t="s">
        <v>132</v>
      </c>
      <c r="F218" s="32" t="s">
        <v>5</v>
      </c>
      <c r="G218" s="31" t="s">
        <v>132</v>
      </c>
      <c r="H218" s="32"/>
      <c r="I218" s="39" t="s">
        <v>247</v>
      </c>
      <c r="J218" s="36" t="s">
        <v>691</v>
      </c>
    </row>
    <row r="219" spans="2:10" ht="18.5" hidden="1" thickTop="1" x14ac:dyDescent="0.55000000000000004">
      <c r="B219" s="43" t="s">
        <v>536</v>
      </c>
      <c r="C219" s="32">
        <v>86</v>
      </c>
      <c r="D219" s="32">
        <v>4</v>
      </c>
      <c r="E219" s="31" t="s">
        <v>132</v>
      </c>
      <c r="F219" s="32" t="s">
        <v>18</v>
      </c>
      <c r="G219" s="31" t="s">
        <v>132</v>
      </c>
      <c r="H219" s="32" t="s">
        <v>691</v>
      </c>
      <c r="I219" s="39" t="s">
        <v>594</v>
      </c>
      <c r="J219" s="36" t="s">
        <v>691</v>
      </c>
    </row>
    <row r="220" spans="2:10" ht="30.5" hidden="1" thickTop="1" x14ac:dyDescent="0.55000000000000004">
      <c r="B220" s="43" t="s">
        <v>536</v>
      </c>
      <c r="C220" s="32">
        <v>87</v>
      </c>
      <c r="D220" s="32">
        <v>5</v>
      </c>
      <c r="E220" s="31" t="s">
        <v>132</v>
      </c>
      <c r="F220" s="32" t="s">
        <v>18</v>
      </c>
      <c r="G220" s="31" t="s">
        <v>132</v>
      </c>
      <c r="H220" s="32"/>
      <c r="I220" s="39" t="s">
        <v>595</v>
      </c>
      <c r="J220" s="36" t="s">
        <v>691</v>
      </c>
    </row>
    <row r="221" spans="2:10" ht="30.5" hidden="1" thickTop="1" x14ac:dyDescent="0.55000000000000004">
      <c r="B221" s="43" t="s">
        <v>536</v>
      </c>
      <c r="C221" s="32">
        <v>88</v>
      </c>
      <c r="D221" s="32">
        <v>6</v>
      </c>
      <c r="E221" s="31" t="s">
        <v>132</v>
      </c>
      <c r="F221" s="32" t="s">
        <v>18</v>
      </c>
      <c r="G221" s="31" t="s">
        <v>132</v>
      </c>
      <c r="H221" s="32"/>
      <c r="I221" s="39" t="s">
        <v>596</v>
      </c>
      <c r="J221" s="36" t="s">
        <v>691</v>
      </c>
    </row>
    <row r="222" spans="2:10" ht="18.5" hidden="1" thickTop="1" x14ac:dyDescent="0.55000000000000004">
      <c r="B222" s="43" t="s">
        <v>536</v>
      </c>
      <c r="C222" s="32">
        <v>89</v>
      </c>
      <c r="D222" s="32">
        <v>7</v>
      </c>
      <c r="E222" s="31" t="s">
        <v>132</v>
      </c>
      <c r="F222" s="32" t="s">
        <v>18</v>
      </c>
      <c r="G222" s="31" t="s">
        <v>132</v>
      </c>
      <c r="H222" s="32"/>
      <c r="I222" s="39" t="s">
        <v>248</v>
      </c>
      <c r="J222" s="36" t="s">
        <v>691</v>
      </c>
    </row>
    <row r="223" spans="2:10" ht="30.5" hidden="1" thickTop="1" x14ac:dyDescent="0.55000000000000004">
      <c r="B223" s="43" t="s">
        <v>536</v>
      </c>
      <c r="C223" s="32">
        <v>90</v>
      </c>
      <c r="D223" s="32">
        <v>8</v>
      </c>
      <c r="E223" s="31" t="s">
        <v>132</v>
      </c>
      <c r="F223" s="32" t="s">
        <v>18</v>
      </c>
      <c r="G223" s="31" t="s">
        <v>132</v>
      </c>
      <c r="H223" s="32"/>
      <c r="I223" s="39" t="s">
        <v>250</v>
      </c>
      <c r="J223" s="36" t="s">
        <v>775</v>
      </c>
    </row>
    <row r="224" spans="2:10" ht="18.5" hidden="1" thickTop="1" x14ac:dyDescent="0.55000000000000004">
      <c r="B224" s="43" t="s">
        <v>536</v>
      </c>
      <c r="C224" s="32">
        <v>91</v>
      </c>
      <c r="D224" s="32">
        <v>9</v>
      </c>
      <c r="E224" s="31" t="s">
        <v>132</v>
      </c>
      <c r="F224" s="32" t="s">
        <v>19</v>
      </c>
      <c r="G224" s="31" t="s">
        <v>132</v>
      </c>
      <c r="H224" s="32"/>
      <c r="I224" s="39" t="s">
        <v>249</v>
      </c>
      <c r="J224" s="36" t="s">
        <v>775</v>
      </c>
    </row>
    <row r="225" spans="2:10" ht="30.5" hidden="1" thickTop="1" x14ac:dyDescent="0.55000000000000004">
      <c r="B225" s="43" t="s">
        <v>536</v>
      </c>
      <c r="C225" s="32">
        <v>92</v>
      </c>
      <c r="D225" s="32">
        <v>10</v>
      </c>
      <c r="E225" s="31" t="s">
        <v>132</v>
      </c>
      <c r="F225" s="32" t="s">
        <v>19</v>
      </c>
      <c r="G225" s="31" t="s">
        <v>132</v>
      </c>
      <c r="H225" s="32"/>
      <c r="I225" s="39" t="s">
        <v>597</v>
      </c>
      <c r="J225" s="36" t="s">
        <v>775</v>
      </c>
    </row>
    <row r="226" spans="2:10" ht="18.5" hidden="1" thickTop="1" x14ac:dyDescent="0.55000000000000004">
      <c r="B226" s="43" t="s">
        <v>536</v>
      </c>
      <c r="C226" s="32">
        <v>93</v>
      </c>
      <c r="D226" s="32">
        <v>11</v>
      </c>
      <c r="E226" s="31" t="s">
        <v>132</v>
      </c>
      <c r="F226" s="32" t="s">
        <v>18</v>
      </c>
      <c r="G226" s="31" t="s">
        <v>133</v>
      </c>
      <c r="H226" s="32"/>
      <c r="I226" s="39" t="s">
        <v>598</v>
      </c>
      <c r="J226" s="36" t="s">
        <v>691</v>
      </c>
    </row>
    <row r="227" spans="2:10" ht="30.5" hidden="1" thickTop="1" x14ac:dyDescent="0.55000000000000004">
      <c r="B227" s="43" t="s">
        <v>536</v>
      </c>
      <c r="C227" s="32">
        <v>94</v>
      </c>
      <c r="D227" s="32">
        <v>12</v>
      </c>
      <c r="E227" s="31" t="s">
        <v>132</v>
      </c>
      <c r="F227" s="32" t="s">
        <v>18</v>
      </c>
      <c r="G227" s="31" t="s">
        <v>133</v>
      </c>
      <c r="H227" s="32"/>
      <c r="I227" s="39" t="s">
        <v>599</v>
      </c>
      <c r="J227" s="36" t="s">
        <v>775</v>
      </c>
    </row>
    <row r="228" spans="2:10" ht="18.5" hidden="1" thickTop="1" x14ac:dyDescent="0.55000000000000004">
      <c r="B228" s="43" t="s">
        <v>536</v>
      </c>
      <c r="C228" s="32">
        <v>95</v>
      </c>
      <c r="D228" s="32">
        <v>1</v>
      </c>
      <c r="E228" s="31" t="s">
        <v>134</v>
      </c>
      <c r="F228" s="32" t="s">
        <v>5</v>
      </c>
      <c r="G228" s="31" t="s">
        <v>134</v>
      </c>
      <c r="H228" s="32" t="s">
        <v>691</v>
      </c>
      <c r="I228" s="39" t="s">
        <v>251</v>
      </c>
      <c r="J228" s="36" t="s">
        <v>691</v>
      </c>
    </row>
    <row r="229" spans="2:10" ht="18.5" hidden="1" thickTop="1" x14ac:dyDescent="0.55000000000000004">
      <c r="B229" s="43" t="s">
        <v>536</v>
      </c>
      <c r="C229" s="32">
        <v>96</v>
      </c>
      <c r="D229" s="32">
        <v>2</v>
      </c>
      <c r="E229" s="31" t="s">
        <v>134</v>
      </c>
      <c r="F229" s="32" t="s">
        <v>5</v>
      </c>
      <c r="G229" s="31" t="s">
        <v>134</v>
      </c>
      <c r="H229" s="32" t="s">
        <v>691</v>
      </c>
      <c r="I229" s="39" t="s">
        <v>252</v>
      </c>
      <c r="J229" s="36" t="s">
        <v>691</v>
      </c>
    </row>
    <row r="230" spans="2:10" ht="18.5" hidden="1" thickTop="1" x14ac:dyDescent="0.55000000000000004">
      <c r="B230" s="43" t="s">
        <v>536</v>
      </c>
      <c r="C230" s="32">
        <v>97</v>
      </c>
      <c r="D230" s="32">
        <v>3</v>
      </c>
      <c r="E230" s="31" t="s">
        <v>134</v>
      </c>
      <c r="F230" s="32" t="s">
        <v>5</v>
      </c>
      <c r="G230" s="31" t="s">
        <v>134</v>
      </c>
      <c r="H230" s="32" t="s">
        <v>691</v>
      </c>
      <c r="I230" s="39" t="s">
        <v>253</v>
      </c>
      <c r="J230" s="36" t="s">
        <v>691</v>
      </c>
    </row>
    <row r="231" spans="2:10" ht="30.5" hidden="1" thickTop="1" x14ac:dyDescent="0.55000000000000004">
      <c r="B231" s="43" t="s">
        <v>536</v>
      </c>
      <c r="C231" s="32">
        <v>98</v>
      </c>
      <c r="D231" s="32">
        <v>4</v>
      </c>
      <c r="E231" s="31" t="s">
        <v>134</v>
      </c>
      <c r="F231" s="32" t="s">
        <v>18</v>
      </c>
      <c r="G231" s="31" t="s">
        <v>134</v>
      </c>
      <c r="H231" s="32"/>
      <c r="I231" s="39" t="s">
        <v>600</v>
      </c>
      <c r="J231" s="36" t="s">
        <v>691</v>
      </c>
    </row>
    <row r="232" spans="2:10" ht="18.5" hidden="1" thickTop="1" x14ac:dyDescent="0.55000000000000004">
      <c r="B232" s="43" t="s">
        <v>536</v>
      </c>
      <c r="C232" s="32">
        <v>99</v>
      </c>
      <c r="D232" s="32">
        <v>5</v>
      </c>
      <c r="E232" s="31" t="s">
        <v>134</v>
      </c>
      <c r="F232" s="32" t="s">
        <v>18</v>
      </c>
      <c r="G232" s="31" t="s">
        <v>134</v>
      </c>
      <c r="H232" s="32"/>
      <c r="I232" s="39" t="s">
        <v>601</v>
      </c>
      <c r="J232" s="36" t="s">
        <v>775</v>
      </c>
    </row>
    <row r="233" spans="2:10" ht="18.5" hidden="1" thickTop="1" x14ac:dyDescent="0.55000000000000004">
      <c r="B233" s="43" t="s">
        <v>536</v>
      </c>
      <c r="C233" s="32">
        <v>100</v>
      </c>
      <c r="D233" s="32">
        <v>6</v>
      </c>
      <c r="E233" s="31" t="s">
        <v>134</v>
      </c>
      <c r="F233" s="32" t="s">
        <v>18</v>
      </c>
      <c r="G233" s="31" t="s">
        <v>134</v>
      </c>
      <c r="H233" s="32"/>
      <c r="I233" s="39" t="s">
        <v>602</v>
      </c>
      <c r="J233" s="36" t="s">
        <v>775</v>
      </c>
    </row>
    <row r="234" spans="2:10" ht="18.5" hidden="1" thickTop="1" x14ac:dyDescent="0.55000000000000004">
      <c r="B234" s="43" t="s">
        <v>536</v>
      </c>
      <c r="C234" s="32">
        <v>101</v>
      </c>
      <c r="D234" s="32">
        <v>7</v>
      </c>
      <c r="E234" s="31" t="s">
        <v>134</v>
      </c>
      <c r="F234" s="32" t="s">
        <v>18</v>
      </c>
      <c r="G234" s="31" t="s">
        <v>134</v>
      </c>
      <c r="H234" s="32"/>
      <c r="I234" s="39" t="s">
        <v>603</v>
      </c>
      <c r="J234" s="36" t="s">
        <v>775</v>
      </c>
    </row>
    <row r="235" spans="2:10" ht="18.5" hidden="1" thickTop="1" x14ac:dyDescent="0.55000000000000004">
      <c r="B235" s="43" t="s">
        <v>536</v>
      </c>
      <c r="C235" s="32">
        <v>102</v>
      </c>
      <c r="D235" s="32">
        <v>8</v>
      </c>
      <c r="E235" s="31" t="s">
        <v>134</v>
      </c>
      <c r="F235" s="32" t="s">
        <v>18</v>
      </c>
      <c r="G235" s="31" t="s">
        <v>134</v>
      </c>
      <c r="H235" s="32"/>
      <c r="I235" s="39" t="s">
        <v>604</v>
      </c>
      <c r="J235" s="36" t="s">
        <v>775</v>
      </c>
    </row>
    <row r="236" spans="2:10" ht="18.5" hidden="1" thickTop="1" x14ac:dyDescent="0.55000000000000004">
      <c r="B236" s="43" t="s">
        <v>536</v>
      </c>
      <c r="C236" s="32">
        <v>103</v>
      </c>
      <c r="D236" s="32">
        <v>9</v>
      </c>
      <c r="E236" s="31" t="s">
        <v>134</v>
      </c>
      <c r="F236" s="32" t="s">
        <v>18</v>
      </c>
      <c r="G236" s="31" t="s">
        <v>134</v>
      </c>
      <c r="H236" s="32"/>
      <c r="I236" s="39" t="s">
        <v>605</v>
      </c>
      <c r="J236" s="36" t="s">
        <v>775</v>
      </c>
    </row>
    <row r="237" spans="2:10" ht="18.5" hidden="1" thickTop="1" x14ac:dyDescent="0.55000000000000004">
      <c r="B237" s="43" t="s">
        <v>536</v>
      </c>
      <c r="C237" s="32">
        <v>104</v>
      </c>
      <c r="D237" s="32">
        <v>10</v>
      </c>
      <c r="E237" s="31" t="s">
        <v>134</v>
      </c>
      <c r="F237" s="32" t="s">
        <v>18</v>
      </c>
      <c r="G237" s="31" t="s">
        <v>134</v>
      </c>
      <c r="H237" s="32"/>
      <c r="I237" s="39" t="s">
        <v>254</v>
      </c>
      <c r="J237" s="36" t="s">
        <v>775</v>
      </c>
    </row>
    <row r="238" spans="2:10" ht="18.5" hidden="1" thickTop="1" x14ac:dyDescent="0.55000000000000004">
      <c r="B238" s="43" t="s">
        <v>536</v>
      </c>
      <c r="C238" s="32">
        <v>105</v>
      </c>
      <c r="D238" s="32">
        <v>11</v>
      </c>
      <c r="E238" s="31" t="s">
        <v>134</v>
      </c>
      <c r="F238" s="32" t="s">
        <v>18</v>
      </c>
      <c r="G238" s="31" t="s">
        <v>134</v>
      </c>
      <c r="H238" s="32"/>
      <c r="I238" s="39" t="s">
        <v>255</v>
      </c>
      <c r="J238" s="36" t="s">
        <v>775</v>
      </c>
    </row>
    <row r="239" spans="2:10" ht="30.5" hidden="1" thickTop="1" x14ac:dyDescent="0.55000000000000004">
      <c r="B239" s="43" t="s">
        <v>536</v>
      </c>
      <c r="C239" s="32">
        <v>106</v>
      </c>
      <c r="D239" s="32">
        <v>12</v>
      </c>
      <c r="E239" s="31" t="s">
        <v>134</v>
      </c>
      <c r="F239" s="32" t="s">
        <v>18</v>
      </c>
      <c r="G239" s="31" t="s">
        <v>134</v>
      </c>
      <c r="H239" s="32"/>
      <c r="I239" s="39" t="s">
        <v>256</v>
      </c>
      <c r="J239" s="36" t="s">
        <v>775</v>
      </c>
    </row>
    <row r="240" spans="2:10" ht="45.5" hidden="1" thickTop="1" x14ac:dyDescent="0.55000000000000004">
      <c r="B240" s="43" t="s">
        <v>536</v>
      </c>
      <c r="C240" s="32">
        <v>107</v>
      </c>
      <c r="D240" s="32">
        <v>13</v>
      </c>
      <c r="E240" s="31" t="s">
        <v>134</v>
      </c>
      <c r="F240" s="32" t="s">
        <v>19</v>
      </c>
      <c r="G240" s="31" t="s">
        <v>134</v>
      </c>
      <c r="H240" s="32"/>
      <c r="I240" s="39" t="s">
        <v>606</v>
      </c>
      <c r="J240" s="36" t="s">
        <v>775</v>
      </c>
    </row>
    <row r="241" spans="2:10" ht="18.5" hidden="1" thickTop="1" x14ac:dyDescent="0.55000000000000004">
      <c r="B241" s="43" t="s">
        <v>536</v>
      </c>
      <c r="C241" s="32">
        <v>108</v>
      </c>
      <c r="D241" s="32">
        <v>14</v>
      </c>
      <c r="E241" s="31" t="s">
        <v>134</v>
      </c>
      <c r="F241" s="32" t="s">
        <v>18</v>
      </c>
      <c r="G241" s="31" t="s">
        <v>152</v>
      </c>
      <c r="H241" s="32"/>
      <c r="I241" s="39" t="s">
        <v>355</v>
      </c>
      <c r="J241" s="36" t="s">
        <v>775</v>
      </c>
    </row>
    <row r="242" spans="2:10" ht="18.5" hidden="1" thickTop="1" x14ac:dyDescent="0.55000000000000004">
      <c r="B242" s="43" t="s">
        <v>536</v>
      </c>
      <c r="C242" s="32">
        <v>109</v>
      </c>
      <c r="D242" s="32">
        <v>15</v>
      </c>
      <c r="E242" s="31" t="s">
        <v>134</v>
      </c>
      <c r="F242" s="32" t="s">
        <v>18</v>
      </c>
      <c r="G242" s="31" t="s">
        <v>152</v>
      </c>
      <c r="H242" s="32"/>
      <c r="I242" s="39" t="s">
        <v>356</v>
      </c>
      <c r="J242" s="36" t="s">
        <v>775</v>
      </c>
    </row>
    <row r="243" spans="2:10" ht="18.5" hidden="1" thickTop="1" x14ac:dyDescent="0.55000000000000004">
      <c r="B243" s="43" t="s">
        <v>536</v>
      </c>
      <c r="C243" s="32">
        <v>110</v>
      </c>
      <c r="D243" s="32">
        <v>16</v>
      </c>
      <c r="E243" s="31" t="s">
        <v>134</v>
      </c>
      <c r="F243" s="32" t="s">
        <v>18</v>
      </c>
      <c r="G243" s="31" t="s">
        <v>152</v>
      </c>
      <c r="H243" s="32"/>
      <c r="I243" s="39" t="s">
        <v>357</v>
      </c>
      <c r="J243" s="36" t="s">
        <v>775</v>
      </c>
    </row>
    <row r="244" spans="2:10" ht="18.5" hidden="1" thickTop="1" x14ac:dyDescent="0.55000000000000004">
      <c r="B244" s="43" t="s">
        <v>536</v>
      </c>
      <c r="C244" s="32">
        <v>111</v>
      </c>
      <c r="D244" s="32">
        <v>17</v>
      </c>
      <c r="E244" s="31" t="s">
        <v>134</v>
      </c>
      <c r="F244" s="32" t="s">
        <v>18</v>
      </c>
      <c r="G244" s="31" t="s">
        <v>152</v>
      </c>
      <c r="H244" s="32"/>
      <c r="I244" s="39" t="s">
        <v>358</v>
      </c>
      <c r="J244" s="36" t="s">
        <v>775</v>
      </c>
    </row>
    <row r="245" spans="2:10" ht="30.5" hidden="1" thickTop="1" x14ac:dyDescent="0.55000000000000004">
      <c r="B245" s="43" t="s">
        <v>536</v>
      </c>
      <c r="C245" s="32">
        <v>112</v>
      </c>
      <c r="D245" s="32">
        <v>18</v>
      </c>
      <c r="E245" s="31" t="s">
        <v>134</v>
      </c>
      <c r="F245" s="32" t="s">
        <v>5</v>
      </c>
      <c r="G245" s="31" t="s">
        <v>544</v>
      </c>
      <c r="H245" s="33"/>
      <c r="I245" s="39" t="s">
        <v>607</v>
      </c>
      <c r="J245" s="36" t="s">
        <v>691</v>
      </c>
    </row>
    <row r="246" spans="2:10" ht="30.5" hidden="1" thickTop="1" x14ac:dyDescent="0.55000000000000004">
      <c r="B246" s="43" t="s">
        <v>536</v>
      </c>
      <c r="C246" s="32">
        <v>113</v>
      </c>
      <c r="D246" s="32">
        <v>19</v>
      </c>
      <c r="E246" s="31" t="s">
        <v>134</v>
      </c>
      <c r="F246" s="32" t="s">
        <v>5</v>
      </c>
      <c r="G246" s="31" t="s">
        <v>544</v>
      </c>
      <c r="H246" s="32" t="s">
        <v>691</v>
      </c>
      <c r="I246" s="39" t="s">
        <v>608</v>
      </c>
      <c r="J246" s="36" t="s">
        <v>691</v>
      </c>
    </row>
    <row r="247" spans="2:10" ht="18.5" hidden="1" thickTop="1" x14ac:dyDescent="0.55000000000000004">
      <c r="B247" s="43" t="s">
        <v>536</v>
      </c>
      <c r="C247" s="32">
        <v>114</v>
      </c>
      <c r="D247" s="32">
        <v>20</v>
      </c>
      <c r="E247" s="31" t="s">
        <v>134</v>
      </c>
      <c r="F247" s="32" t="s">
        <v>18</v>
      </c>
      <c r="G247" s="31" t="s">
        <v>544</v>
      </c>
      <c r="H247" s="32"/>
      <c r="I247" s="39" t="s">
        <v>609</v>
      </c>
      <c r="J247" s="36" t="s">
        <v>775</v>
      </c>
    </row>
    <row r="248" spans="2:10" ht="30.5" hidden="1" thickTop="1" x14ac:dyDescent="0.55000000000000004">
      <c r="B248" s="43" t="s">
        <v>536</v>
      </c>
      <c r="C248" s="32">
        <v>115</v>
      </c>
      <c r="D248" s="32">
        <v>21</v>
      </c>
      <c r="E248" s="31" t="s">
        <v>134</v>
      </c>
      <c r="F248" s="32" t="s">
        <v>18</v>
      </c>
      <c r="G248" s="31" t="s">
        <v>544</v>
      </c>
      <c r="H248" s="32"/>
      <c r="I248" s="39" t="s">
        <v>610</v>
      </c>
      <c r="J248" s="36" t="s">
        <v>691</v>
      </c>
    </row>
    <row r="249" spans="2:10" ht="18.5" hidden="1" thickTop="1" x14ac:dyDescent="0.55000000000000004">
      <c r="B249" s="43" t="s">
        <v>536</v>
      </c>
      <c r="C249" s="32">
        <v>116</v>
      </c>
      <c r="D249" s="32">
        <v>22</v>
      </c>
      <c r="E249" s="31" t="s">
        <v>134</v>
      </c>
      <c r="F249" s="32" t="s">
        <v>18</v>
      </c>
      <c r="G249" s="31" t="s">
        <v>544</v>
      </c>
      <c r="H249" s="32"/>
      <c r="I249" s="39" t="s">
        <v>611</v>
      </c>
      <c r="J249" s="36" t="s">
        <v>775</v>
      </c>
    </row>
    <row r="250" spans="2:10" ht="18.5" hidden="1" thickTop="1" x14ac:dyDescent="0.55000000000000004">
      <c r="B250" s="43" t="s">
        <v>536</v>
      </c>
      <c r="C250" s="32">
        <v>117</v>
      </c>
      <c r="D250" s="32">
        <v>1</v>
      </c>
      <c r="E250" s="31" t="s">
        <v>135</v>
      </c>
      <c r="F250" s="32" t="s">
        <v>5</v>
      </c>
      <c r="G250" s="31" t="s">
        <v>135</v>
      </c>
      <c r="H250" s="32" t="s">
        <v>691</v>
      </c>
      <c r="I250" s="39" t="s">
        <v>612</v>
      </c>
      <c r="J250" s="36" t="s">
        <v>691</v>
      </c>
    </row>
    <row r="251" spans="2:10" ht="18.5" hidden="1" thickTop="1" x14ac:dyDescent="0.55000000000000004">
      <c r="B251" s="43" t="s">
        <v>536</v>
      </c>
      <c r="C251" s="32">
        <v>118</v>
      </c>
      <c r="D251" s="32">
        <v>2</v>
      </c>
      <c r="E251" s="31" t="s">
        <v>135</v>
      </c>
      <c r="F251" s="32" t="s">
        <v>5</v>
      </c>
      <c r="G251" s="31" t="s">
        <v>135</v>
      </c>
      <c r="H251" s="32"/>
      <c r="I251" s="39" t="s">
        <v>689</v>
      </c>
      <c r="J251" s="36" t="s">
        <v>691</v>
      </c>
    </row>
    <row r="252" spans="2:10" ht="18.5" hidden="1" thickTop="1" x14ac:dyDescent="0.55000000000000004">
      <c r="B252" s="43" t="s">
        <v>536</v>
      </c>
      <c r="C252" s="32">
        <v>119</v>
      </c>
      <c r="D252" s="32">
        <v>3</v>
      </c>
      <c r="E252" s="31" t="s">
        <v>135</v>
      </c>
      <c r="F252" s="32" t="s">
        <v>18</v>
      </c>
      <c r="G252" s="31" t="s">
        <v>135</v>
      </c>
      <c r="H252" s="32"/>
      <c r="I252" s="39" t="s">
        <v>257</v>
      </c>
      <c r="J252" s="36" t="s">
        <v>691</v>
      </c>
    </row>
    <row r="253" spans="2:10" ht="18.5" hidden="1" thickTop="1" x14ac:dyDescent="0.55000000000000004">
      <c r="B253" s="43" t="s">
        <v>536</v>
      </c>
      <c r="C253" s="32">
        <v>120</v>
      </c>
      <c r="D253" s="32">
        <v>4</v>
      </c>
      <c r="E253" s="31" t="s">
        <v>135</v>
      </c>
      <c r="F253" s="32" t="s">
        <v>18</v>
      </c>
      <c r="G253" s="31" t="s">
        <v>135</v>
      </c>
      <c r="H253" s="32"/>
      <c r="I253" s="39" t="s">
        <v>258</v>
      </c>
      <c r="J253" s="36" t="s">
        <v>775</v>
      </c>
    </row>
    <row r="254" spans="2:10" ht="18.5" hidden="1" thickTop="1" x14ac:dyDescent="0.55000000000000004">
      <c r="B254" s="43" t="s">
        <v>536</v>
      </c>
      <c r="C254" s="32">
        <v>121</v>
      </c>
      <c r="D254" s="32">
        <v>5</v>
      </c>
      <c r="E254" s="31" t="s">
        <v>135</v>
      </c>
      <c r="F254" s="32" t="s">
        <v>18</v>
      </c>
      <c r="G254" s="31" t="s">
        <v>135</v>
      </c>
      <c r="H254" s="32"/>
      <c r="I254" s="39" t="s">
        <v>259</v>
      </c>
      <c r="J254" s="36" t="s">
        <v>775</v>
      </c>
    </row>
    <row r="255" spans="2:10" ht="18.5" hidden="1" thickTop="1" x14ac:dyDescent="0.55000000000000004">
      <c r="B255" s="43" t="s">
        <v>536</v>
      </c>
      <c r="C255" s="32">
        <v>122</v>
      </c>
      <c r="D255" s="32">
        <v>1</v>
      </c>
      <c r="E255" s="31" t="s">
        <v>137</v>
      </c>
      <c r="F255" s="32" t="s">
        <v>5</v>
      </c>
      <c r="G255" s="31" t="s">
        <v>136</v>
      </c>
      <c r="H255" s="32" t="s">
        <v>691</v>
      </c>
      <c r="I255" s="39" t="s">
        <v>613</v>
      </c>
      <c r="J255" s="36" t="s">
        <v>691</v>
      </c>
    </row>
    <row r="256" spans="2:10" ht="18.5" hidden="1" thickTop="1" x14ac:dyDescent="0.55000000000000004">
      <c r="B256" s="43" t="s">
        <v>536</v>
      </c>
      <c r="C256" s="32">
        <v>123</v>
      </c>
      <c r="D256" s="32">
        <v>2</v>
      </c>
      <c r="E256" s="31" t="s">
        <v>137</v>
      </c>
      <c r="F256" s="32" t="s">
        <v>18</v>
      </c>
      <c r="G256" s="31" t="s">
        <v>136</v>
      </c>
      <c r="H256" s="32" t="s">
        <v>691</v>
      </c>
      <c r="I256" s="39" t="s">
        <v>614</v>
      </c>
      <c r="J256" s="36" t="s">
        <v>691</v>
      </c>
    </row>
    <row r="257" spans="2:10" ht="18.5" hidden="1" thickTop="1" x14ac:dyDescent="0.55000000000000004">
      <c r="B257" s="43" t="s">
        <v>536</v>
      </c>
      <c r="C257" s="32">
        <v>124</v>
      </c>
      <c r="D257" s="32">
        <v>3</v>
      </c>
      <c r="E257" s="31" t="s">
        <v>137</v>
      </c>
      <c r="F257" s="32" t="s">
        <v>5</v>
      </c>
      <c r="G257" s="31" t="s">
        <v>137</v>
      </c>
      <c r="H257" s="32"/>
      <c r="I257" s="39" t="s">
        <v>615</v>
      </c>
      <c r="J257" s="36" t="s">
        <v>691</v>
      </c>
    </row>
    <row r="258" spans="2:10" ht="18.5" hidden="1" thickTop="1" x14ac:dyDescent="0.55000000000000004">
      <c r="B258" s="43" t="s">
        <v>536</v>
      </c>
      <c r="C258" s="32">
        <v>125</v>
      </c>
      <c r="D258" s="32">
        <v>4</v>
      </c>
      <c r="E258" s="31" t="s">
        <v>137</v>
      </c>
      <c r="F258" s="32" t="s">
        <v>5</v>
      </c>
      <c r="G258" s="31" t="s">
        <v>137</v>
      </c>
      <c r="H258" s="32"/>
      <c r="I258" s="39" t="s">
        <v>260</v>
      </c>
      <c r="J258" s="36" t="s">
        <v>691</v>
      </c>
    </row>
    <row r="259" spans="2:10" ht="18.5" hidden="1" thickTop="1" x14ac:dyDescent="0.55000000000000004">
      <c r="B259" s="43" t="s">
        <v>536</v>
      </c>
      <c r="C259" s="32">
        <v>126</v>
      </c>
      <c r="D259" s="32">
        <v>5</v>
      </c>
      <c r="E259" s="31" t="s">
        <v>137</v>
      </c>
      <c r="F259" s="32" t="s">
        <v>18</v>
      </c>
      <c r="G259" s="31" t="s">
        <v>137</v>
      </c>
      <c r="H259" s="32" t="s">
        <v>691</v>
      </c>
      <c r="I259" s="39" t="s">
        <v>616</v>
      </c>
      <c r="J259" s="36" t="s">
        <v>691</v>
      </c>
    </row>
    <row r="260" spans="2:10" ht="30.5" hidden="1" thickTop="1" x14ac:dyDescent="0.55000000000000004">
      <c r="B260" s="43" t="s">
        <v>536</v>
      </c>
      <c r="C260" s="32">
        <v>127</v>
      </c>
      <c r="D260" s="32">
        <v>6</v>
      </c>
      <c r="E260" s="31" t="s">
        <v>137</v>
      </c>
      <c r="F260" s="32" t="s">
        <v>19</v>
      </c>
      <c r="G260" s="31" t="s">
        <v>137</v>
      </c>
      <c r="H260" s="32" t="s">
        <v>691</v>
      </c>
      <c r="I260" s="39" t="s">
        <v>261</v>
      </c>
      <c r="J260" s="36" t="s">
        <v>691</v>
      </c>
    </row>
    <row r="261" spans="2:10" ht="18.5" hidden="1" thickTop="1" x14ac:dyDescent="0.55000000000000004">
      <c r="B261" s="43" t="s">
        <v>536</v>
      </c>
      <c r="C261" s="32">
        <v>128</v>
      </c>
      <c r="D261" s="32">
        <v>7</v>
      </c>
      <c r="E261" s="31" t="s">
        <v>137</v>
      </c>
      <c r="F261" s="32" t="s">
        <v>5</v>
      </c>
      <c r="G261" s="31" t="s">
        <v>138</v>
      </c>
      <c r="H261" s="32"/>
      <c r="I261" s="39" t="s">
        <v>262</v>
      </c>
      <c r="J261" s="36" t="s">
        <v>691</v>
      </c>
    </row>
    <row r="262" spans="2:10" ht="30.5" hidden="1" thickTop="1" x14ac:dyDescent="0.55000000000000004">
      <c r="B262" s="43" t="s">
        <v>536</v>
      </c>
      <c r="C262" s="32">
        <v>129</v>
      </c>
      <c r="D262" s="32">
        <v>8</v>
      </c>
      <c r="E262" s="31" t="s">
        <v>137</v>
      </c>
      <c r="F262" s="32" t="s">
        <v>18</v>
      </c>
      <c r="G262" s="31" t="s">
        <v>138</v>
      </c>
      <c r="H262" s="32"/>
      <c r="I262" s="39" t="s">
        <v>617</v>
      </c>
      <c r="J262" s="36" t="s">
        <v>691</v>
      </c>
    </row>
    <row r="263" spans="2:10" ht="18.5" hidden="1" thickTop="1" x14ac:dyDescent="0.55000000000000004">
      <c r="B263" s="43" t="s">
        <v>536</v>
      </c>
      <c r="C263" s="32">
        <v>130</v>
      </c>
      <c r="D263" s="32">
        <v>9</v>
      </c>
      <c r="E263" s="31" t="s">
        <v>137</v>
      </c>
      <c r="F263" s="32" t="s">
        <v>18</v>
      </c>
      <c r="G263" s="31" t="s">
        <v>138</v>
      </c>
      <c r="H263" s="32"/>
      <c r="I263" s="39" t="s">
        <v>618</v>
      </c>
      <c r="J263" s="36" t="s">
        <v>691</v>
      </c>
    </row>
    <row r="264" spans="2:10" ht="18.5" hidden="1" thickTop="1" x14ac:dyDescent="0.55000000000000004">
      <c r="B264" s="43" t="s">
        <v>536</v>
      </c>
      <c r="C264" s="32">
        <v>131</v>
      </c>
      <c r="D264" s="32">
        <v>10</v>
      </c>
      <c r="E264" s="31" t="s">
        <v>137</v>
      </c>
      <c r="F264" s="32" t="s">
        <v>18</v>
      </c>
      <c r="G264" s="31" t="s">
        <v>138</v>
      </c>
      <c r="H264" s="32"/>
      <c r="I264" s="39" t="s">
        <v>619</v>
      </c>
      <c r="J264" s="36" t="s">
        <v>691</v>
      </c>
    </row>
    <row r="265" spans="2:10" ht="30.5" hidden="1" thickTop="1" x14ac:dyDescent="0.55000000000000004">
      <c r="B265" s="43" t="s">
        <v>536</v>
      </c>
      <c r="C265" s="32">
        <v>132</v>
      </c>
      <c r="D265" s="32">
        <v>11</v>
      </c>
      <c r="E265" s="31" t="s">
        <v>137</v>
      </c>
      <c r="F265" s="32" t="s">
        <v>18</v>
      </c>
      <c r="G265" s="31" t="s">
        <v>138</v>
      </c>
      <c r="H265" s="32"/>
      <c r="I265" s="39" t="s">
        <v>620</v>
      </c>
      <c r="J265" s="36" t="s">
        <v>691</v>
      </c>
    </row>
    <row r="266" spans="2:10" ht="30.5" hidden="1" thickTop="1" x14ac:dyDescent="0.55000000000000004">
      <c r="B266" s="43" t="s">
        <v>536</v>
      </c>
      <c r="C266" s="32">
        <v>133</v>
      </c>
      <c r="D266" s="32">
        <v>12</v>
      </c>
      <c r="E266" s="31" t="s">
        <v>137</v>
      </c>
      <c r="F266" s="32" t="s">
        <v>18</v>
      </c>
      <c r="G266" s="31" t="s">
        <v>138</v>
      </c>
      <c r="H266" s="32" t="s">
        <v>691</v>
      </c>
      <c r="I266" s="39" t="s">
        <v>263</v>
      </c>
      <c r="J266" s="36" t="s">
        <v>691</v>
      </c>
    </row>
    <row r="267" spans="2:10" ht="18.5" hidden="1" thickTop="1" x14ac:dyDescent="0.55000000000000004">
      <c r="B267" s="43" t="s">
        <v>536</v>
      </c>
      <c r="C267" s="32">
        <v>134</v>
      </c>
      <c r="D267" s="32">
        <v>13</v>
      </c>
      <c r="E267" s="31" t="s">
        <v>137</v>
      </c>
      <c r="F267" s="32" t="s">
        <v>19</v>
      </c>
      <c r="G267" s="31" t="s">
        <v>138</v>
      </c>
      <c r="H267" s="32"/>
      <c r="I267" s="39" t="s">
        <v>264</v>
      </c>
      <c r="J267" s="36" t="s">
        <v>775</v>
      </c>
    </row>
    <row r="268" spans="2:10" ht="30.5" hidden="1" thickTop="1" x14ac:dyDescent="0.55000000000000004">
      <c r="B268" s="43" t="s">
        <v>536</v>
      </c>
      <c r="C268" s="32">
        <v>135</v>
      </c>
      <c r="D268" s="32">
        <v>14</v>
      </c>
      <c r="E268" s="31" t="s">
        <v>137</v>
      </c>
      <c r="F268" s="32" t="s">
        <v>19</v>
      </c>
      <c r="G268" s="31" t="s">
        <v>138</v>
      </c>
      <c r="H268" s="32"/>
      <c r="I268" s="39" t="s">
        <v>621</v>
      </c>
      <c r="J268" s="36" t="s">
        <v>691</v>
      </c>
    </row>
    <row r="269" spans="2:10" ht="18.5" hidden="1" thickTop="1" x14ac:dyDescent="0.55000000000000004">
      <c r="B269" s="43" t="s">
        <v>536</v>
      </c>
      <c r="C269" s="32">
        <v>136</v>
      </c>
      <c r="D269" s="32">
        <v>1</v>
      </c>
      <c r="E269" s="31" t="s">
        <v>545</v>
      </c>
      <c r="F269" s="32" t="s">
        <v>5</v>
      </c>
      <c r="G269" s="31" t="s">
        <v>139</v>
      </c>
      <c r="H269" s="32" t="s">
        <v>691</v>
      </c>
      <c r="I269" s="39" t="s">
        <v>286</v>
      </c>
      <c r="J269" s="36" t="s">
        <v>691</v>
      </c>
    </row>
    <row r="270" spans="2:10" ht="30.5" hidden="1" thickTop="1" x14ac:dyDescent="0.55000000000000004">
      <c r="B270" s="43" t="s">
        <v>536</v>
      </c>
      <c r="C270" s="32">
        <v>137</v>
      </c>
      <c r="D270" s="32">
        <v>2</v>
      </c>
      <c r="E270" s="31" t="s">
        <v>545</v>
      </c>
      <c r="F270" s="32" t="s">
        <v>5</v>
      </c>
      <c r="G270" s="31" t="s">
        <v>139</v>
      </c>
      <c r="H270" s="32"/>
      <c r="I270" s="39" t="s">
        <v>265</v>
      </c>
      <c r="J270" s="36" t="s">
        <v>691</v>
      </c>
    </row>
    <row r="271" spans="2:10" ht="30.5" hidden="1" thickTop="1" x14ac:dyDescent="0.55000000000000004">
      <c r="B271" s="43" t="s">
        <v>536</v>
      </c>
      <c r="C271" s="32">
        <v>138</v>
      </c>
      <c r="D271" s="32">
        <v>3</v>
      </c>
      <c r="E271" s="31" t="s">
        <v>545</v>
      </c>
      <c r="F271" s="32" t="s">
        <v>18</v>
      </c>
      <c r="G271" s="31" t="s">
        <v>139</v>
      </c>
      <c r="H271" s="32"/>
      <c r="I271" s="39" t="s">
        <v>266</v>
      </c>
      <c r="J271" s="36" t="s">
        <v>691</v>
      </c>
    </row>
    <row r="272" spans="2:10" ht="30.5" hidden="1" thickTop="1" x14ac:dyDescent="0.55000000000000004">
      <c r="B272" s="43" t="s">
        <v>536</v>
      </c>
      <c r="C272" s="32">
        <v>139</v>
      </c>
      <c r="D272" s="32">
        <v>4</v>
      </c>
      <c r="E272" s="31" t="s">
        <v>545</v>
      </c>
      <c r="F272" s="32" t="s">
        <v>19</v>
      </c>
      <c r="G272" s="31" t="s">
        <v>139</v>
      </c>
      <c r="H272" s="32"/>
      <c r="I272" s="39" t="s">
        <v>267</v>
      </c>
      <c r="J272" s="36" t="s">
        <v>691</v>
      </c>
    </row>
    <row r="273" spans="2:10" ht="18.5" hidden="1" thickTop="1" x14ac:dyDescent="0.55000000000000004">
      <c r="B273" s="43" t="s">
        <v>536</v>
      </c>
      <c r="C273" s="32">
        <v>140</v>
      </c>
      <c r="D273" s="32">
        <v>5</v>
      </c>
      <c r="E273" s="31" t="s">
        <v>545</v>
      </c>
      <c r="F273" s="32" t="s">
        <v>5</v>
      </c>
      <c r="G273" s="31" t="s">
        <v>546</v>
      </c>
      <c r="H273" s="32" t="s">
        <v>691</v>
      </c>
      <c r="I273" s="39" t="s">
        <v>622</v>
      </c>
      <c r="J273" s="36" t="s">
        <v>691</v>
      </c>
    </row>
    <row r="274" spans="2:10" ht="18.5" hidden="1" thickTop="1" x14ac:dyDescent="0.55000000000000004">
      <c r="B274" s="43" t="s">
        <v>536</v>
      </c>
      <c r="C274" s="32">
        <v>141</v>
      </c>
      <c r="D274" s="32">
        <v>6</v>
      </c>
      <c r="E274" s="31" t="s">
        <v>545</v>
      </c>
      <c r="F274" s="32" t="s">
        <v>5</v>
      </c>
      <c r="G274" s="31" t="s">
        <v>546</v>
      </c>
      <c r="H274" s="32" t="s">
        <v>691</v>
      </c>
      <c r="I274" s="39" t="s">
        <v>623</v>
      </c>
      <c r="J274" s="36" t="s">
        <v>691</v>
      </c>
    </row>
    <row r="275" spans="2:10" ht="18.5" hidden="1" thickTop="1" x14ac:dyDescent="0.55000000000000004">
      <c r="B275" s="43" t="s">
        <v>536</v>
      </c>
      <c r="C275" s="32">
        <v>142</v>
      </c>
      <c r="D275" s="32">
        <v>7</v>
      </c>
      <c r="E275" s="31" t="s">
        <v>545</v>
      </c>
      <c r="F275" s="32" t="s">
        <v>18</v>
      </c>
      <c r="G275" s="31" t="s">
        <v>546</v>
      </c>
      <c r="H275" s="32" t="s">
        <v>691</v>
      </c>
      <c r="I275" s="39" t="s">
        <v>268</v>
      </c>
      <c r="J275" s="36" t="s">
        <v>691</v>
      </c>
    </row>
    <row r="276" spans="2:10" ht="18.5" hidden="1" thickTop="1" x14ac:dyDescent="0.55000000000000004">
      <c r="B276" s="43" t="s">
        <v>536</v>
      </c>
      <c r="C276" s="32">
        <v>143</v>
      </c>
      <c r="D276" s="32">
        <v>8</v>
      </c>
      <c r="E276" s="31" t="s">
        <v>545</v>
      </c>
      <c r="F276" s="32" t="s">
        <v>18</v>
      </c>
      <c r="G276" s="31" t="s">
        <v>546</v>
      </c>
      <c r="H276" s="32"/>
      <c r="I276" s="39" t="s">
        <v>269</v>
      </c>
      <c r="J276" s="36" t="s">
        <v>691</v>
      </c>
    </row>
    <row r="277" spans="2:10" ht="18.5" hidden="1" thickTop="1" x14ac:dyDescent="0.55000000000000004">
      <c r="B277" s="43" t="s">
        <v>536</v>
      </c>
      <c r="C277" s="32">
        <v>144</v>
      </c>
      <c r="D277" s="32">
        <v>9</v>
      </c>
      <c r="E277" s="31" t="s">
        <v>545</v>
      </c>
      <c r="F277" s="32" t="s">
        <v>19</v>
      </c>
      <c r="G277" s="31" t="s">
        <v>546</v>
      </c>
      <c r="H277" s="32"/>
      <c r="I277" s="39" t="s">
        <v>270</v>
      </c>
      <c r="J277" s="36" t="s">
        <v>691</v>
      </c>
    </row>
    <row r="278" spans="2:10" ht="18.5" hidden="1" thickTop="1" x14ac:dyDescent="0.55000000000000004">
      <c r="B278" s="43" t="s">
        <v>536</v>
      </c>
      <c r="C278" s="32">
        <v>145</v>
      </c>
      <c r="D278" s="32">
        <v>10</v>
      </c>
      <c r="E278" s="31" t="s">
        <v>545</v>
      </c>
      <c r="F278" s="32" t="s">
        <v>5</v>
      </c>
      <c r="G278" s="31" t="s">
        <v>137</v>
      </c>
      <c r="H278" s="32"/>
      <c r="I278" s="39" t="s">
        <v>271</v>
      </c>
      <c r="J278" s="36" t="s">
        <v>691</v>
      </c>
    </row>
    <row r="279" spans="2:10" ht="18.5" hidden="1" thickTop="1" x14ac:dyDescent="0.55000000000000004">
      <c r="B279" s="43" t="s">
        <v>536</v>
      </c>
      <c r="C279" s="32">
        <v>146</v>
      </c>
      <c r="D279" s="32">
        <v>11</v>
      </c>
      <c r="E279" s="31" t="s">
        <v>545</v>
      </c>
      <c r="F279" s="32" t="s">
        <v>5</v>
      </c>
      <c r="G279" s="31" t="s">
        <v>137</v>
      </c>
      <c r="H279" s="32"/>
      <c r="I279" s="39" t="s">
        <v>624</v>
      </c>
      <c r="J279" s="36" t="s">
        <v>691</v>
      </c>
    </row>
    <row r="280" spans="2:10" ht="18.5" hidden="1" thickTop="1" x14ac:dyDescent="0.55000000000000004">
      <c r="B280" s="43" t="s">
        <v>536</v>
      </c>
      <c r="C280" s="32">
        <v>147</v>
      </c>
      <c r="D280" s="32">
        <v>12</v>
      </c>
      <c r="E280" s="31" t="s">
        <v>545</v>
      </c>
      <c r="F280" s="32" t="s">
        <v>18</v>
      </c>
      <c r="G280" s="31" t="s">
        <v>137</v>
      </c>
      <c r="H280" s="32" t="s">
        <v>691</v>
      </c>
      <c r="I280" s="39" t="s">
        <v>625</v>
      </c>
      <c r="J280" s="36" t="s">
        <v>691</v>
      </c>
    </row>
    <row r="281" spans="2:10" ht="30.5" hidden="1" thickTop="1" x14ac:dyDescent="0.55000000000000004">
      <c r="B281" s="43" t="s">
        <v>536</v>
      </c>
      <c r="C281" s="32">
        <v>148</v>
      </c>
      <c r="D281" s="32">
        <v>13</v>
      </c>
      <c r="E281" s="31" t="s">
        <v>545</v>
      </c>
      <c r="F281" s="32" t="s">
        <v>19</v>
      </c>
      <c r="G281" s="31" t="s">
        <v>137</v>
      </c>
      <c r="H281" s="32"/>
      <c r="I281" s="39" t="s">
        <v>626</v>
      </c>
      <c r="J281" s="36" t="s">
        <v>691</v>
      </c>
    </row>
    <row r="282" spans="2:10" ht="30.5" hidden="1" thickTop="1" x14ac:dyDescent="0.55000000000000004">
      <c r="B282" s="43" t="s">
        <v>536</v>
      </c>
      <c r="C282" s="32">
        <v>149</v>
      </c>
      <c r="D282" s="32">
        <v>14</v>
      </c>
      <c r="E282" s="31" t="s">
        <v>545</v>
      </c>
      <c r="F282" s="32" t="s">
        <v>19</v>
      </c>
      <c r="G282" s="31" t="s">
        <v>137</v>
      </c>
      <c r="H282" s="32"/>
      <c r="I282" s="39" t="s">
        <v>272</v>
      </c>
      <c r="J282" s="36" t="s">
        <v>775</v>
      </c>
    </row>
    <row r="283" spans="2:10" ht="30.5" hidden="1" thickTop="1" x14ac:dyDescent="0.55000000000000004">
      <c r="B283" s="43" t="s">
        <v>536</v>
      </c>
      <c r="C283" s="32">
        <v>150</v>
      </c>
      <c r="D283" s="32">
        <v>15</v>
      </c>
      <c r="E283" s="31" t="s">
        <v>545</v>
      </c>
      <c r="F283" s="32" t="s">
        <v>19</v>
      </c>
      <c r="G283" s="31" t="s">
        <v>137</v>
      </c>
      <c r="H283" s="32"/>
      <c r="I283" s="39" t="s">
        <v>627</v>
      </c>
      <c r="J283" s="36" t="s">
        <v>775</v>
      </c>
    </row>
    <row r="284" spans="2:10" ht="30.5" hidden="1" thickTop="1" x14ac:dyDescent="0.55000000000000004">
      <c r="B284" s="43" t="s">
        <v>536</v>
      </c>
      <c r="C284" s="32">
        <v>151</v>
      </c>
      <c r="D284" s="32">
        <v>16</v>
      </c>
      <c r="E284" s="31" t="s">
        <v>545</v>
      </c>
      <c r="F284" s="32" t="s">
        <v>19</v>
      </c>
      <c r="G284" s="31" t="s">
        <v>137</v>
      </c>
      <c r="H284" s="32"/>
      <c r="I284" s="39" t="s">
        <v>273</v>
      </c>
      <c r="J284" s="36" t="s">
        <v>775</v>
      </c>
    </row>
    <row r="285" spans="2:10" ht="18.5" hidden="1" thickTop="1" x14ac:dyDescent="0.55000000000000004">
      <c r="B285" s="43" t="s">
        <v>536</v>
      </c>
      <c r="C285" s="32">
        <v>152</v>
      </c>
      <c r="D285" s="32">
        <v>17</v>
      </c>
      <c r="E285" s="31" t="s">
        <v>545</v>
      </c>
      <c r="F285" s="32" t="s">
        <v>19</v>
      </c>
      <c r="G285" s="31" t="s">
        <v>137</v>
      </c>
      <c r="H285" s="32"/>
      <c r="I285" s="39" t="s">
        <v>274</v>
      </c>
      <c r="J285" s="36" t="s">
        <v>775</v>
      </c>
    </row>
    <row r="286" spans="2:10" ht="18.5" hidden="1" thickTop="1" x14ac:dyDescent="0.55000000000000004">
      <c r="B286" s="43" t="s">
        <v>536</v>
      </c>
      <c r="C286" s="32">
        <v>153</v>
      </c>
      <c r="D286" s="32">
        <v>18</v>
      </c>
      <c r="E286" s="31" t="s">
        <v>545</v>
      </c>
      <c r="F286" s="32" t="s">
        <v>5</v>
      </c>
      <c r="G286" s="31" t="s">
        <v>140</v>
      </c>
      <c r="H286" s="32"/>
      <c r="I286" s="39" t="s">
        <v>280</v>
      </c>
      <c r="J286" s="36" t="s">
        <v>691</v>
      </c>
    </row>
    <row r="287" spans="2:10" ht="18.5" hidden="1" thickTop="1" x14ac:dyDescent="0.55000000000000004">
      <c r="B287" s="43" t="s">
        <v>536</v>
      </c>
      <c r="C287" s="32">
        <v>154</v>
      </c>
      <c r="D287" s="32">
        <v>19</v>
      </c>
      <c r="E287" s="31" t="s">
        <v>545</v>
      </c>
      <c r="F287" s="32" t="s">
        <v>5</v>
      </c>
      <c r="G287" s="31" t="s">
        <v>140</v>
      </c>
      <c r="H287" s="32"/>
      <c r="I287" s="39" t="s">
        <v>275</v>
      </c>
      <c r="J287" s="36" t="s">
        <v>691</v>
      </c>
    </row>
    <row r="288" spans="2:10" ht="30.5" hidden="1" thickTop="1" x14ac:dyDescent="0.55000000000000004">
      <c r="B288" s="43" t="s">
        <v>536</v>
      </c>
      <c r="C288" s="32">
        <v>155</v>
      </c>
      <c r="D288" s="32">
        <v>20</v>
      </c>
      <c r="E288" s="31" t="s">
        <v>545</v>
      </c>
      <c r="F288" s="32" t="s">
        <v>5</v>
      </c>
      <c r="G288" s="31" t="s">
        <v>140</v>
      </c>
      <c r="H288" s="32" t="s">
        <v>691</v>
      </c>
      <c r="I288" s="39" t="s">
        <v>276</v>
      </c>
      <c r="J288" s="36" t="s">
        <v>691</v>
      </c>
    </row>
    <row r="289" spans="2:10" ht="30.5" hidden="1" thickTop="1" x14ac:dyDescent="0.55000000000000004">
      <c r="B289" s="43" t="s">
        <v>536</v>
      </c>
      <c r="C289" s="32">
        <v>156</v>
      </c>
      <c r="D289" s="32">
        <v>21</v>
      </c>
      <c r="E289" s="31" t="s">
        <v>545</v>
      </c>
      <c r="F289" s="32" t="s">
        <v>5</v>
      </c>
      <c r="G289" s="31" t="s">
        <v>140</v>
      </c>
      <c r="H289" s="32" t="s">
        <v>691</v>
      </c>
      <c r="I289" s="39" t="s">
        <v>277</v>
      </c>
      <c r="J289" s="36" t="s">
        <v>691</v>
      </c>
    </row>
    <row r="290" spans="2:10" ht="18.5" hidden="1" thickTop="1" x14ac:dyDescent="0.55000000000000004">
      <c r="B290" s="43" t="s">
        <v>536</v>
      </c>
      <c r="C290" s="32">
        <v>157</v>
      </c>
      <c r="D290" s="32">
        <v>22</v>
      </c>
      <c r="E290" s="31" t="s">
        <v>545</v>
      </c>
      <c r="F290" s="32" t="s">
        <v>5</v>
      </c>
      <c r="G290" s="31" t="s">
        <v>140</v>
      </c>
      <c r="H290" s="32" t="s">
        <v>691</v>
      </c>
      <c r="I290" s="39" t="s">
        <v>278</v>
      </c>
      <c r="J290" s="36" t="s">
        <v>691</v>
      </c>
    </row>
    <row r="291" spans="2:10" ht="18.5" hidden="1" thickTop="1" x14ac:dyDescent="0.55000000000000004">
      <c r="B291" s="43" t="s">
        <v>536</v>
      </c>
      <c r="C291" s="32">
        <v>158</v>
      </c>
      <c r="D291" s="32">
        <v>23</v>
      </c>
      <c r="E291" s="31" t="s">
        <v>545</v>
      </c>
      <c r="F291" s="32" t="s">
        <v>5</v>
      </c>
      <c r="G291" s="31" t="s">
        <v>140</v>
      </c>
      <c r="H291" s="32"/>
      <c r="I291" s="39" t="s">
        <v>279</v>
      </c>
      <c r="J291" s="36" t="s">
        <v>691</v>
      </c>
    </row>
    <row r="292" spans="2:10" ht="18.5" hidden="1" thickTop="1" x14ac:dyDescent="0.55000000000000004">
      <c r="B292" s="43" t="s">
        <v>536</v>
      </c>
      <c r="C292" s="32">
        <v>159</v>
      </c>
      <c r="D292" s="32">
        <v>24</v>
      </c>
      <c r="E292" s="31" t="s">
        <v>545</v>
      </c>
      <c r="F292" s="32" t="s">
        <v>5</v>
      </c>
      <c r="G292" s="31" t="s">
        <v>140</v>
      </c>
      <c r="H292" s="32"/>
      <c r="I292" s="39" t="s">
        <v>281</v>
      </c>
      <c r="J292" s="36" t="s">
        <v>691</v>
      </c>
    </row>
    <row r="293" spans="2:10" ht="18.5" hidden="1" thickTop="1" x14ac:dyDescent="0.55000000000000004">
      <c r="B293" s="43" t="s">
        <v>536</v>
      </c>
      <c r="C293" s="32">
        <v>160</v>
      </c>
      <c r="D293" s="32">
        <v>25</v>
      </c>
      <c r="E293" s="31" t="s">
        <v>545</v>
      </c>
      <c r="F293" s="32" t="s">
        <v>18</v>
      </c>
      <c r="G293" s="31" t="s">
        <v>140</v>
      </c>
      <c r="H293" s="32"/>
      <c r="I293" s="39" t="s">
        <v>282</v>
      </c>
      <c r="J293" s="36" t="s">
        <v>691</v>
      </c>
    </row>
    <row r="294" spans="2:10" ht="18.5" hidden="1" thickTop="1" x14ac:dyDescent="0.55000000000000004">
      <c r="B294" s="43" t="s">
        <v>536</v>
      </c>
      <c r="C294" s="32">
        <v>161</v>
      </c>
      <c r="D294" s="32">
        <v>26</v>
      </c>
      <c r="E294" s="31" t="s">
        <v>545</v>
      </c>
      <c r="F294" s="32" t="s">
        <v>18</v>
      </c>
      <c r="G294" s="31" t="s">
        <v>140</v>
      </c>
      <c r="H294" s="32"/>
      <c r="I294" s="39" t="s">
        <v>628</v>
      </c>
      <c r="J294" s="36" t="s">
        <v>691</v>
      </c>
    </row>
    <row r="295" spans="2:10" ht="18.5" hidden="1" thickTop="1" x14ac:dyDescent="0.55000000000000004">
      <c r="B295" s="43" t="s">
        <v>536</v>
      </c>
      <c r="C295" s="32">
        <v>162</v>
      </c>
      <c r="D295" s="32">
        <v>27</v>
      </c>
      <c r="E295" s="31" t="s">
        <v>545</v>
      </c>
      <c r="F295" s="32" t="s">
        <v>18</v>
      </c>
      <c r="G295" s="31" t="s">
        <v>140</v>
      </c>
      <c r="H295" s="32"/>
      <c r="I295" s="39" t="s">
        <v>629</v>
      </c>
      <c r="J295" s="36" t="s">
        <v>775</v>
      </c>
    </row>
    <row r="296" spans="2:10" ht="18.5" hidden="1" thickTop="1" x14ac:dyDescent="0.55000000000000004">
      <c r="B296" s="43" t="s">
        <v>536</v>
      </c>
      <c r="C296" s="32">
        <v>163</v>
      </c>
      <c r="D296" s="32">
        <v>28</v>
      </c>
      <c r="E296" s="31" t="s">
        <v>545</v>
      </c>
      <c r="F296" s="32" t="s">
        <v>18</v>
      </c>
      <c r="G296" s="31" t="s">
        <v>140</v>
      </c>
      <c r="H296" s="32"/>
      <c r="I296" s="39" t="s">
        <v>283</v>
      </c>
      <c r="J296" s="36" t="s">
        <v>775</v>
      </c>
    </row>
    <row r="297" spans="2:10" ht="30.5" hidden="1" thickTop="1" x14ac:dyDescent="0.55000000000000004">
      <c r="B297" s="43" t="s">
        <v>536</v>
      </c>
      <c r="C297" s="32">
        <v>164</v>
      </c>
      <c r="D297" s="32">
        <v>29</v>
      </c>
      <c r="E297" s="31" t="s">
        <v>545</v>
      </c>
      <c r="F297" s="32" t="s">
        <v>18</v>
      </c>
      <c r="G297" s="31" t="s">
        <v>140</v>
      </c>
      <c r="H297" s="32"/>
      <c r="I297" s="39" t="s">
        <v>284</v>
      </c>
      <c r="J297" s="36" t="s">
        <v>775</v>
      </c>
    </row>
    <row r="298" spans="2:10" ht="18.5" hidden="1" thickTop="1" x14ac:dyDescent="0.55000000000000004">
      <c r="B298" s="43" t="s">
        <v>536</v>
      </c>
      <c r="C298" s="32">
        <v>165</v>
      </c>
      <c r="D298" s="32">
        <v>30</v>
      </c>
      <c r="E298" s="31" t="s">
        <v>545</v>
      </c>
      <c r="F298" s="32" t="s">
        <v>19</v>
      </c>
      <c r="G298" s="31" t="s">
        <v>140</v>
      </c>
      <c r="H298" s="32"/>
      <c r="I298" s="39" t="s">
        <v>630</v>
      </c>
      <c r="J298" s="36" t="s">
        <v>775</v>
      </c>
    </row>
    <row r="299" spans="2:10" ht="18.5" hidden="1" thickTop="1" x14ac:dyDescent="0.55000000000000004">
      <c r="B299" s="43" t="s">
        <v>536</v>
      </c>
      <c r="C299" s="32">
        <v>166</v>
      </c>
      <c r="D299" s="32">
        <v>31</v>
      </c>
      <c r="E299" s="31" t="s">
        <v>545</v>
      </c>
      <c r="F299" s="32" t="s">
        <v>19</v>
      </c>
      <c r="G299" s="31" t="s">
        <v>140</v>
      </c>
      <c r="H299" s="32"/>
      <c r="I299" s="39" t="s">
        <v>285</v>
      </c>
      <c r="J299" s="36" t="s">
        <v>775</v>
      </c>
    </row>
    <row r="300" spans="2:10" ht="30.5" hidden="1" thickTop="1" x14ac:dyDescent="0.55000000000000004">
      <c r="B300" s="43" t="s">
        <v>536</v>
      </c>
      <c r="C300" s="32">
        <v>167</v>
      </c>
      <c r="D300" s="32">
        <v>32</v>
      </c>
      <c r="E300" s="31" t="s">
        <v>545</v>
      </c>
      <c r="F300" s="32" t="s">
        <v>19</v>
      </c>
      <c r="G300" s="31" t="s">
        <v>140</v>
      </c>
      <c r="H300" s="32"/>
      <c r="I300" s="39" t="s">
        <v>631</v>
      </c>
      <c r="J300" s="36" t="s">
        <v>775</v>
      </c>
    </row>
    <row r="301" spans="2:10" ht="18.5" hidden="1" thickTop="1" x14ac:dyDescent="0.55000000000000004">
      <c r="B301" s="43" t="s">
        <v>536</v>
      </c>
      <c r="C301" s="32">
        <v>168</v>
      </c>
      <c r="D301" s="32">
        <v>33</v>
      </c>
      <c r="E301" s="31" t="s">
        <v>545</v>
      </c>
      <c r="F301" s="32" t="s">
        <v>5</v>
      </c>
      <c r="G301" s="31" t="s">
        <v>141</v>
      </c>
      <c r="H301" s="32"/>
      <c r="I301" s="39" t="s">
        <v>287</v>
      </c>
      <c r="J301" s="36" t="s">
        <v>691</v>
      </c>
    </row>
    <row r="302" spans="2:10" ht="18.5" hidden="1" thickTop="1" x14ac:dyDescent="0.55000000000000004">
      <c r="B302" s="43" t="s">
        <v>536</v>
      </c>
      <c r="C302" s="32">
        <v>169</v>
      </c>
      <c r="D302" s="32">
        <v>34</v>
      </c>
      <c r="E302" s="31" t="s">
        <v>545</v>
      </c>
      <c r="F302" s="32" t="s">
        <v>5</v>
      </c>
      <c r="G302" s="31" t="s">
        <v>141</v>
      </c>
      <c r="H302" s="32" t="s">
        <v>691</v>
      </c>
      <c r="I302" s="39" t="s">
        <v>288</v>
      </c>
      <c r="J302" s="36" t="s">
        <v>691</v>
      </c>
    </row>
    <row r="303" spans="2:10" ht="18.5" hidden="1" thickTop="1" x14ac:dyDescent="0.55000000000000004">
      <c r="B303" s="43" t="s">
        <v>536</v>
      </c>
      <c r="C303" s="32">
        <v>170</v>
      </c>
      <c r="D303" s="32">
        <v>35</v>
      </c>
      <c r="E303" s="31" t="s">
        <v>545</v>
      </c>
      <c r="F303" s="32" t="s">
        <v>18</v>
      </c>
      <c r="G303" s="31" t="s">
        <v>141</v>
      </c>
      <c r="H303" s="32" t="s">
        <v>691</v>
      </c>
      <c r="I303" s="39" t="s">
        <v>289</v>
      </c>
      <c r="J303" s="36" t="s">
        <v>691</v>
      </c>
    </row>
    <row r="304" spans="2:10" ht="30.5" hidden="1" thickTop="1" x14ac:dyDescent="0.55000000000000004">
      <c r="B304" s="43" t="s">
        <v>536</v>
      </c>
      <c r="C304" s="32">
        <v>171</v>
      </c>
      <c r="D304" s="32">
        <v>36</v>
      </c>
      <c r="E304" s="31" t="s">
        <v>545</v>
      </c>
      <c r="F304" s="32" t="s">
        <v>19</v>
      </c>
      <c r="G304" s="31" t="s">
        <v>141</v>
      </c>
      <c r="H304" s="32"/>
      <c r="I304" s="39" t="s">
        <v>632</v>
      </c>
      <c r="J304" s="36" t="s">
        <v>775</v>
      </c>
    </row>
    <row r="305" spans="2:10" ht="30.5" hidden="1" thickTop="1" x14ac:dyDescent="0.55000000000000004">
      <c r="B305" s="43" t="s">
        <v>536</v>
      </c>
      <c r="C305" s="32">
        <v>172</v>
      </c>
      <c r="D305" s="32">
        <v>37</v>
      </c>
      <c r="E305" s="31" t="s">
        <v>545</v>
      </c>
      <c r="F305" s="32" t="s">
        <v>19</v>
      </c>
      <c r="G305" s="31" t="s">
        <v>141</v>
      </c>
      <c r="H305" s="32"/>
      <c r="I305" s="39" t="s">
        <v>633</v>
      </c>
      <c r="J305" s="36" t="s">
        <v>775</v>
      </c>
    </row>
    <row r="306" spans="2:10" ht="18.5" hidden="1" thickTop="1" x14ac:dyDescent="0.55000000000000004">
      <c r="B306" s="43" t="s">
        <v>536</v>
      </c>
      <c r="C306" s="32">
        <v>173</v>
      </c>
      <c r="D306" s="32">
        <v>38</v>
      </c>
      <c r="E306" s="31" t="s">
        <v>545</v>
      </c>
      <c r="F306" s="32" t="s">
        <v>19</v>
      </c>
      <c r="G306" s="31" t="s">
        <v>141</v>
      </c>
      <c r="H306" s="32"/>
      <c r="I306" s="39" t="s">
        <v>634</v>
      </c>
      <c r="J306" s="36" t="s">
        <v>691</v>
      </c>
    </row>
    <row r="307" spans="2:10" ht="18.5" hidden="1" thickTop="1" x14ac:dyDescent="0.55000000000000004">
      <c r="B307" s="43" t="s">
        <v>536</v>
      </c>
      <c r="C307" s="32">
        <v>174</v>
      </c>
      <c r="D307" s="32">
        <v>1</v>
      </c>
      <c r="E307" s="31" t="s">
        <v>150</v>
      </c>
      <c r="F307" s="32" t="s">
        <v>5</v>
      </c>
      <c r="G307" s="31" t="s">
        <v>150</v>
      </c>
      <c r="H307" s="32"/>
      <c r="I307" s="39" t="s">
        <v>635</v>
      </c>
      <c r="J307" s="36" t="s">
        <v>691</v>
      </c>
    </row>
    <row r="308" spans="2:10" ht="18.5" hidden="1" thickTop="1" x14ac:dyDescent="0.55000000000000004">
      <c r="B308" s="43" t="s">
        <v>536</v>
      </c>
      <c r="C308" s="32">
        <v>175</v>
      </c>
      <c r="D308" s="32">
        <v>2</v>
      </c>
      <c r="E308" s="31" t="s">
        <v>150</v>
      </c>
      <c r="F308" s="32" t="s">
        <v>18</v>
      </c>
      <c r="G308" s="31" t="s">
        <v>150</v>
      </c>
      <c r="H308" s="32"/>
      <c r="I308" s="39" t="s">
        <v>636</v>
      </c>
      <c r="J308" s="36" t="s">
        <v>691</v>
      </c>
    </row>
    <row r="309" spans="2:10" ht="30.5" hidden="1" thickTop="1" x14ac:dyDescent="0.55000000000000004">
      <c r="B309" s="43" t="s">
        <v>536</v>
      </c>
      <c r="C309" s="32">
        <v>176</v>
      </c>
      <c r="D309" s="32">
        <v>3</v>
      </c>
      <c r="E309" s="31" t="s">
        <v>150</v>
      </c>
      <c r="F309" s="32" t="s">
        <v>18</v>
      </c>
      <c r="G309" s="31" t="s">
        <v>150</v>
      </c>
      <c r="H309" s="32"/>
      <c r="I309" s="39" t="s">
        <v>637</v>
      </c>
      <c r="J309" s="36" t="s">
        <v>691</v>
      </c>
    </row>
    <row r="310" spans="2:10" ht="18.5" hidden="1" thickTop="1" x14ac:dyDescent="0.55000000000000004">
      <c r="B310" s="43" t="s">
        <v>536</v>
      </c>
      <c r="C310" s="32">
        <v>177</v>
      </c>
      <c r="D310" s="32">
        <v>4</v>
      </c>
      <c r="E310" s="31" t="s">
        <v>150</v>
      </c>
      <c r="F310" s="32" t="s">
        <v>18</v>
      </c>
      <c r="G310" s="31" t="s">
        <v>150</v>
      </c>
      <c r="H310" s="32"/>
      <c r="I310" s="39" t="s">
        <v>339</v>
      </c>
      <c r="J310" s="36" t="s">
        <v>691</v>
      </c>
    </row>
    <row r="311" spans="2:10" ht="18.5" hidden="1" thickTop="1" x14ac:dyDescent="0.55000000000000004">
      <c r="B311" s="43" t="s">
        <v>536</v>
      </c>
      <c r="C311" s="32">
        <v>178</v>
      </c>
      <c r="D311" s="32">
        <v>5</v>
      </c>
      <c r="E311" s="31" t="s">
        <v>150</v>
      </c>
      <c r="F311" s="32" t="s">
        <v>18</v>
      </c>
      <c r="G311" s="31" t="s">
        <v>150</v>
      </c>
      <c r="H311" s="32"/>
      <c r="I311" s="39" t="s">
        <v>638</v>
      </c>
      <c r="J311" s="36" t="s">
        <v>775</v>
      </c>
    </row>
    <row r="312" spans="2:10" ht="18.5" hidden="1" thickTop="1" x14ac:dyDescent="0.55000000000000004">
      <c r="B312" s="43" t="s">
        <v>536</v>
      </c>
      <c r="C312" s="32">
        <v>179</v>
      </c>
      <c r="D312" s="32">
        <v>6</v>
      </c>
      <c r="E312" s="31" t="s">
        <v>150</v>
      </c>
      <c r="F312" s="32" t="s">
        <v>18</v>
      </c>
      <c r="G312" s="31" t="s">
        <v>150</v>
      </c>
      <c r="H312" s="32"/>
      <c r="I312" s="39" t="s">
        <v>340</v>
      </c>
      <c r="J312" s="36" t="s">
        <v>691</v>
      </c>
    </row>
    <row r="313" spans="2:10" ht="18.5" hidden="1" thickTop="1" x14ac:dyDescent="0.55000000000000004">
      <c r="B313" s="43" t="s">
        <v>536</v>
      </c>
      <c r="C313" s="32">
        <v>180</v>
      </c>
      <c r="D313" s="32">
        <v>7</v>
      </c>
      <c r="E313" s="31" t="s">
        <v>150</v>
      </c>
      <c r="F313" s="32" t="s">
        <v>19</v>
      </c>
      <c r="G313" s="31" t="s">
        <v>150</v>
      </c>
      <c r="H313" s="32"/>
      <c r="I313" s="39" t="s">
        <v>639</v>
      </c>
      <c r="J313" s="36" t="s">
        <v>691</v>
      </c>
    </row>
    <row r="314" spans="2:10" ht="18.5" hidden="1" thickTop="1" x14ac:dyDescent="0.55000000000000004">
      <c r="B314" s="43" t="s">
        <v>536</v>
      </c>
      <c r="C314" s="32">
        <v>181</v>
      </c>
      <c r="D314" s="32">
        <v>8</v>
      </c>
      <c r="E314" s="31" t="s">
        <v>150</v>
      </c>
      <c r="F314" s="32" t="s">
        <v>19</v>
      </c>
      <c r="G314" s="31" t="s">
        <v>150</v>
      </c>
      <c r="H314" s="32"/>
      <c r="I314" s="39" t="s">
        <v>341</v>
      </c>
      <c r="J314" s="36" t="s">
        <v>775</v>
      </c>
    </row>
    <row r="315" spans="2:10" ht="18.5" hidden="1" thickTop="1" x14ac:dyDescent="0.55000000000000004">
      <c r="B315" s="43" t="s">
        <v>536</v>
      </c>
      <c r="C315" s="32">
        <v>182</v>
      </c>
      <c r="D315" s="32">
        <v>1</v>
      </c>
      <c r="E315" s="31" t="s">
        <v>547</v>
      </c>
      <c r="F315" s="32" t="s">
        <v>5</v>
      </c>
      <c r="G315" s="31" t="s">
        <v>147</v>
      </c>
      <c r="H315" s="32"/>
      <c r="I315" s="39" t="s">
        <v>312</v>
      </c>
      <c r="J315" s="36" t="s">
        <v>691</v>
      </c>
    </row>
    <row r="316" spans="2:10" ht="18.5" hidden="1" thickTop="1" x14ac:dyDescent="0.55000000000000004">
      <c r="B316" s="43" t="s">
        <v>536</v>
      </c>
      <c r="C316" s="32">
        <v>183</v>
      </c>
      <c r="D316" s="32">
        <v>2</v>
      </c>
      <c r="E316" s="31" t="s">
        <v>547</v>
      </c>
      <c r="F316" s="32" t="s">
        <v>5</v>
      </c>
      <c r="G316" s="31" t="s">
        <v>147</v>
      </c>
      <c r="H316" s="32"/>
      <c r="I316" s="39" t="s">
        <v>640</v>
      </c>
      <c r="J316" s="36" t="s">
        <v>691</v>
      </c>
    </row>
    <row r="317" spans="2:10" ht="18.5" hidden="1" thickTop="1" x14ac:dyDescent="0.55000000000000004">
      <c r="B317" s="43" t="s">
        <v>536</v>
      </c>
      <c r="C317" s="32">
        <v>184</v>
      </c>
      <c r="D317" s="32">
        <v>3</v>
      </c>
      <c r="E317" s="31" t="s">
        <v>547</v>
      </c>
      <c r="F317" s="32" t="s">
        <v>5</v>
      </c>
      <c r="G317" s="31" t="s">
        <v>147</v>
      </c>
      <c r="H317" s="32" t="s">
        <v>691</v>
      </c>
      <c r="I317" s="39" t="s">
        <v>313</v>
      </c>
      <c r="J317" s="36" t="s">
        <v>691</v>
      </c>
    </row>
    <row r="318" spans="2:10" ht="18.5" hidden="1" thickTop="1" x14ac:dyDescent="0.55000000000000004">
      <c r="B318" s="43" t="s">
        <v>536</v>
      </c>
      <c r="C318" s="32">
        <v>185</v>
      </c>
      <c r="D318" s="32">
        <v>4</v>
      </c>
      <c r="E318" s="31" t="s">
        <v>547</v>
      </c>
      <c r="F318" s="32" t="s">
        <v>5</v>
      </c>
      <c r="G318" s="31" t="s">
        <v>147</v>
      </c>
      <c r="H318" s="32" t="s">
        <v>691</v>
      </c>
      <c r="I318" s="39" t="s">
        <v>314</v>
      </c>
      <c r="J318" s="36" t="s">
        <v>691</v>
      </c>
    </row>
    <row r="319" spans="2:10" ht="18.5" hidden="1" thickTop="1" x14ac:dyDescent="0.55000000000000004">
      <c r="B319" s="43" t="s">
        <v>536</v>
      </c>
      <c r="C319" s="32">
        <v>186</v>
      </c>
      <c r="D319" s="32">
        <v>5</v>
      </c>
      <c r="E319" s="31" t="s">
        <v>547</v>
      </c>
      <c r="F319" s="32" t="s">
        <v>5</v>
      </c>
      <c r="G319" s="31" t="s">
        <v>147</v>
      </c>
      <c r="H319" s="32"/>
      <c r="I319" s="39" t="s">
        <v>315</v>
      </c>
      <c r="J319" s="36" t="s">
        <v>691</v>
      </c>
    </row>
    <row r="320" spans="2:10" ht="18.5" hidden="1" thickTop="1" x14ac:dyDescent="0.55000000000000004">
      <c r="B320" s="43" t="s">
        <v>536</v>
      </c>
      <c r="C320" s="32">
        <v>187</v>
      </c>
      <c r="D320" s="32">
        <v>6</v>
      </c>
      <c r="E320" s="31" t="s">
        <v>547</v>
      </c>
      <c r="F320" s="32" t="s">
        <v>5</v>
      </c>
      <c r="G320" s="31" t="s">
        <v>147</v>
      </c>
      <c r="H320" s="32"/>
      <c r="I320" s="39" t="s">
        <v>316</v>
      </c>
      <c r="J320" s="36" t="s">
        <v>691</v>
      </c>
    </row>
    <row r="321" spans="2:10" ht="30.5" hidden="1" thickTop="1" x14ac:dyDescent="0.55000000000000004">
      <c r="B321" s="43" t="s">
        <v>536</v>
      </c>
      <c r="C321" s="32">
        <v>188</v>
      </c>
      <c r="D321" s="32">
        <v>7</v>
      </c>
      <c r="E321" s="31" t="s">
        <v>547</v>
      </c>
      <c r="F321" s="32" t="s">
        <v>5</v>
      </c>
      <c r="G321" s="31" t="s">
        <v>147</v>
      </c>
      <c r="H321" s="32" t="s">
        <v>691</v>
      </c>
      <c r="I321" s="39" t="s">
        <v>317</v>
      </c>
      <c r="J321" s="36" t="s">
        <v>691</v>
      </c>
    </row>
    <row r="322" spans="2:10" ht="30.5" hidden="1" thickTop="1" x14ac:dyDescent="0.55000000000000004">
      <c r="B322" s="43" t="s">
        <v>536</v>
      </c>
      <c r="C322" s="32">
        <v>189</v>
      </c>
      <c r="D322" s="32">
        <v>8</v>
      </c>
      <c r="E322" s="31" t="s">
        <v>547</v>
      </c>
      <c r="F322" s="32" t="s">
        <v>5</v>
      </c>
      <c r="G322" s="31" t="s">
        <v>147</v>
      </c>
      <c r="H322" s="32"/>
      <c r="I322" s="39" t="s">
        <v>318</v>
      </c>
      <c r="J322" s="36" t="s">
        <v>691</v>
      </c>
    </row>
    <row r="323" spans="2:10" ht="30.5" hidden="1" thickTop="1" x14ac:dyDescent="0.55000000000000004">
      <c r="B323" s="43" t="s">
        <v>536</v>
      </c>
      <c r="C323" s="32">
        <v>190</v>
      </c>
      <c r="D323" s="32">
        <v>9</v>
      </c>
      <c r="E323" s="31" t="s">
        <v>547</v>
      </c>
      <c r="F323" s="32" t="s">
        <v>5</v>
      </c>
      <c r="G323" s="31" t="s">
        <v>147</v>
      </c>
      <c r="H323" s="32"/>
      <c r="I323" s="39" t="s">
        <v>237</v>
      </c>
      <c r="J323" s="36" t="s">
        <v>691</v>
      </c>
    </row>
    <row r="324" spans="2:10" ht="18.5" hidden="1" thickTop="1" x14ac:dyDescent="0.55000000000000004">
      <c r="B324" s="43" t="s">
        <v>536</v>
      </c>
      <c r="C324" s="32">
        <v>191</v>
      </c>
      <c r="D324" s="32">
        <v>10</v>
      </c>
      <c r="E324" s="31" t="s">
        <v>547</v>
      </c>
      <c r="F324" s="32" t="s">
        <v>5</v>
      </c>
      <c r="G324" s="31" t="s">
        <v>147</v>
      </c>
      <c r="H324" s="32"/>
      <c r="I324" s="39" t="s">
        <v>641</v>
      </c>
      <c r="J324" s="36" t="s">
        <v>691</v>
      </c>
    </row>
    <row r="325" spans="2:10" ht="30.5" hidden="1" thickTop="1" x14ac:dyDescent="0.55000000000000004">
      <c r="B325" s="43" t="s">
        <v>536</v>
      </c>
      <c r="C325" s="32">
        <v>192</v>
      </c>
      <c r="D325" s="32">
        <v>11</v>
      </c>
      <c r="E325" s="31" t="s">
        <v>547</v>
      </c>
      <c r="F325" s="32" t="s">
        <v>5</v>
      </c>
      <c r="G325" s="31" t="s">
        <v>147</v>
      </c>
      <c r="H325" s="32"/>
      <c r="I325" s="39" t="s">
        <v>642</v>
      </c>
      <c r="J325" s="36" t="s">
        <v>691</v>
      </c>
    </row>
    <row r="326" spans="2:10" ht="30.5" hidden="1" thickTop="1" x14ac:dyDescent="0.55000000000000004">
      <c r="B326" s="43" t="s">
        <v>536</v>
      </c>
      <c r="C326" s="32">
        <v>193</v>
      </c>
      <c r="D326" s="32">
        <v>12</v>
      </c>
      <c r="E326" s="31" t="s">
        <v>547</v>
      </c>
      <c r="F326" s="32" t="s">
        <v>18</v>
      </c>
      <c r="G326" s="31" t="s">
        <v>147</v>
      </c>
      <c r="H326" s="32"/>
      <c r="I326" s="39" t="s">
        <v>238</v>
      </c>
      <c r="J326" s="36" t="s">
        <v>691</v>
      </c>
    </row>
    <row r="327" spans="2:10" ht="18.5" hidden="1" thickTop="1" x14ac:dyDescent="0.55000000000000004">
      <c r="B327" s="43" t="s">
        <v>536</v>
      </c>
      <c r="C327" s="32">
        <v>194</v>
      </c>
      <c r="D327" s="32">
        <v>13</v>
      </c>
      <c r="E327" s="31" t="s">
        <v>547</v>
      </c>
      <c r="F327" s="32" t="s">
        <v>18</v>
      </c>
      <c r="G327" s="31" t="s">
        <v>147</v>
      </c>
      <c r="H327" s="32"/>
      <c r="I327" s="39" t="s">
        <v>643</v>
      </c>
      <c r="J327" s="36" t="s">
        <v>691</v>
      </c>
    </row>
    <row r="328" spans="2:10" ht="30.5" hidden="1" thickTop="1" x14ac:dyDescent="0.55000000000000004">
      <c r="B328" s="43" t="s">
        <v>536</v>
      </c>
      <c r="C328" s="32">
        <v>195</v>
      </c>
      <c r="D328" s="32">
        <v>14</v>
      </c>
      <c r="E328" s="31" t="s">
        <v>547</v>
      </c>
      <c r="F328" s="32" t="s">
        <v>19</v>
      </c>
      <c r="G328" s="31" t="s">
        <v>147</v>
      </c>
      <c r="H328" s="32"/>
      <c r="I328" s="39" t="s">
        <v>239</v>
      </c>
      <c r="J328" s="36" t="s">
        <v>691</v>
      </c>
    </row>
    <row r="329" spans="2:10" ht="18.5" hidden="1" thickTop="1" x14ac:dyDescent="0.55000000000000004">
      <c r="B329" s="43" t="s">
        <v>536</v>
      </c>
      <c r="C329" s="32">
        <v>196</v>
      </c>
      <c r="D329" s="32">
        <v>15</v>
      </c>
      <c r="E329" s="31" t="s">
        <v>547</v>
      </c>
      <c r="F329" s="32" t="s">
        <v>19</v>
      </c>
      <c r="G329" s="31" t="s">
        <v>147</v>
      </c>
      <c r="H329" s="32"/>
      <c r="I329" s="39" t="s">
        <v>644</v>
      </c>
      <c r="J329" s="36" t="s">
        <v>775</v>
      </c>
    </row>
    <row r="330" spans="2:10" ht="30.5" hidden="1" thickTop="1" x14ac:dyDescent="0.55000000000000004">
      <c r="B330" s="43" t="s">
        <v>536</v>
      </c>
      <c r="C330" s="32">
        <v>197</v>
      </c>
      <c r="D330" s="32">
        <v>16</v>
      </c>
      <c r="E330" s="31" t="s">
        <v>547</v>
      </c>
      <c r="F330" s="32" t="s">
        <v>18</v>
      </c>
      <c r="G330" s="31" t="s">
        <v>147</v>
      </c>
      <c r="H330" s="32"/>
      <c r="I330" s="39" t="s">
        <v>319</v>
      </c>
      <c r="J330" s="36" t="s">
        <v>691</v>
      </c>
    </row>
    <row r="331" spans="2:10" ht="30.5" hidden="1" thickTop="1" x14ac:dyDescent="0.55000000000000004">
      <c r="B331" s="43" t="s">
        <v>536</v>
      </c>
      <c r="C331" s="32">
        <v>198</v>
      </c>
      <c r="D331" s="32">
        <v>17</v>
      </c>
      <c r="E331" s="31" t="s">
        <v>547</v>
      </c>
      <c r="F331" s="32" t="s">
        <v>18</v>
      </c>
      <c r="G331" s="31" t="s">
        <v>147</v>
      </c>
      <c r="H331" s="32"/>
      <c r="I331" s="39" t="s">
        <v>320</v>
      </c>
      <c r="J331" s="36" t="s">
        <v>775</v>
      </c>
    </row>
    <row r="332" spans="2:10" ht="18.5" hidden="1" thickTop="1" x14ac:dyDescent="0.55000000000000004">
      <c r="B332" s="43" t="s">
        <v>536</v>
      </c>
      <c r="C332" s="32">
        <v>199</v>
      </c>
      <c r="D332" s="32">
        <v>18</v>
      </c>
      <c r="E332" s="31" t="s">
        <v>547</v>
      </c>
      <c r="F332" s="32" t="s">
        <v>18</v>
      </c>
      <c r="G332" s="31" t="s">
        <v>147</v>
      </c>
      <c r="H332" s="32"/>
      <c r="I332" s="39" t="s">
        <v>321</v>
      </c>
      <c r="J332" s="36" t="s">
        <v>691</v>
      </c>
    </row>
    <row r="333" spans="2:10" ht="18.5" hidden="1" thickTop="1" x14ac:dyDescent="0.55000000000000004">
      <c r="B333" s="43" t="s">
        <v>536</v>
      </c>
      <c r="C333" s="32">
        <v>200</v>
      </c>
      <c r="D333" s="32">
        <v>19</v>
      </c>
      <c r="E333" s="31" t="s">
        <v>547</v>
      </c>
      <c r="F333" s="32" t="s">
        <v>18</v>
      </c>
      <c r="G333" s="31" t="s">
        <v>147</v>
      </c>
      <c r="H333" s="32"/>
      <c r="I333" s="39" t="s">
        <v>322</v>
      </c>
      <c r="J333" s="36" t="s">
        <v>691</v>
      </c>
    </row>
    <row r="334" spans="2:10" ht="30.5" hidden="1" thickTop="1" x14ac:dyDescent="0.55000000000000004">
      <c r="B334" s="43" t="s">
        <v>536</v>
      </c>
      <c r="C334" s="32">
        <v>201</v>
      </c>
      <c r="D334" s="32">
        <v>20</v>
      </c>
      <c r="E334" s="31" t="s">
        <v>547</v>
      </c>
      <c r="F334" s="32" t="s">
        <v>5</v>
      </c>
      <c r="G334" s="31" t="s">
        <v>147</v>
      </c>
      <c r="H334" s="32" t="s">
        <v>691</v>
      </c>
      <c r="I334" s="39" t="s">
        <v>645</v>
      </c>
      <c r="J334" s="36" t="s">
        <v>691</v>
      </c>
    </row>
    <row r="335" spans="2:10" ht="18.5" hidden="1" thickTop="1" x14ac:dyDescent="0.55000000000000004">
      <c r="B335" s="43" t="s">
        <v>536</v>
      </c>
      <c r="C335" s="32">
        <v>202</v>
      </c>
      <c r="D335" s="32">
        <v>21</v>
      </c>
      <c r="E335" s="31" t="s">
        <v>547</v>
      </c>
      <c r="F335" s="32" t="s">
        <v>5</v>
      </c>
      <c r="G335" s="31" t="s">
        <v>147</v>
      </c>
      <c r="H335" s="32"/>
      <c r="I335" s="39" t="s">
        <v>646</v>
      </c>
      <c r="J335" s="36" t="s">
        <v>691</v>
      </c>
    </row>
    <row r="336" spans="2:10" ht="30.5" hidden="1" thickTop="1" x14ac:dyDescent="0.55000000000000004">
      <c r="B336" s="43" t="s">
        <v>536</v>
      </c>
      <c r="C336" s="32">
        <v>203</v>
      </c>
      <c r="D336" s="32">
        <v>22</v>
      </c>
      <c r="E336" s="31" t="s">
        <v>547</v>
      </c>
      <c r="F336" s="32" t="s">
        <v>5</v>
      </c>
      <c r="G336" s="31" t="s">
        <v>147</v>
      </c>
      <c r="H336" s="32"/>
      <c r="I336" s="39" t="s">
        <v>323</v>
      </c>
      <c r="J336" s="36" t="s">
        <v>691</v>
      </c>
    </row>
    <row r="337" spans="2:10" ht="30.5" hidden="1" thickTop="1" x14ac:dyDescent="0.55000000000000004">
      <c r="B337" s="43" t="s">
        <v>536</v>
      </c>
      <c r="C337" s="32">
        <v>204</v>
      </c>
      <c r="D337" s="32">
        <v>23</v>
      </c>
      <c r="E337" s="31" t="s">
        <v>547</v>
      </c>
      <c r="F337" s="32" t="s">
        <v>18</v>
      </c>
      <c r="G337" s="31" t="s">
        <v>147</v>
      </c>
      <c r="H337" s="32"/>
      <c r="I337" s="39" t="s">
        <v>324</v>
      </c>
      <c r="J337" s="36" t="s">
        <v>691</v>
      </c>
    </row>
    <row r="338" spans="2:10" ht="18.5" hidden="1" thickTop="1" x14ac:dyDescent="0.55000000000000004">
      <c r="B338" s="43" t="s">
        <v>536</v>
      </c>
      <c r="C338" s="32">
        <v>205</v>
      </c>
      <c r="D338" s="32">
        <v>24</v>
      </c>
      <c r="E338" s="31" t="s">
        <v>547</v>
      </c>
      <c r="F338" s="32" t="s">
        <v>19</v>
      </c>
      <c r="G338" s="31" t="s">
        <v>147</v>
      </c>
      <c r="H338" s="32"/>
      <c r="I338" s="39" t="s">
        <v>647</v>
      </c>
      <c r="J338" s="36" t="s">
        <v>691</v>
      </c>
    </row>
    <row r="339" spans="2:10" ht="18.5" hidden="1" thickTop="1" x14ac:dyDescent="0.55000000000000004">
      <c r="B339" s="43" t="s">
        <v>536</v>
      </c>
      <c r="C339" s="32">
        <v>206</v>
      </c>
      <c r="D339" s="32">
        <v>25</v>
      </c>
      <c r="E339" s="31" t="s">
        <v>547</v>
      </c>
      <c r="F339" s="32" t="s">
        <v>18</v>
      </c>
      <c r="G339" s="31" t="s">
        <v>147</v>
      </c>
      <c r="H339" s="32"/>
      <c r="I339" s="39" t="s">
        <v>325</v>
      </c>
      <c r="J339" s="36" t="s">
        <v>691</v>
      </c>
    </row>
    <row r="340" spans="2:10" ht="30.5" hidden="1" thickTop="1" x14ac:dyDescent="0.55000000000000004">
      <c r="B340" s="43" t="s">
        <v>536</v>
      </c>
      <c r="C340" s="32">
        <v>207</v>
      </c>
      <c r="D340" s="32">
        <v>26</v>
      </c>
      <c r="E340" s="31" t="s">
        <v>547</v>
      </c>
      <c r="F340" s="32" t="s">
        <v>18</v>
      </c>
      <c r="G340" s="31" t="s">
        <v>147</v>
      </c>
      <c r="H340" s="32"/>
      <c r="I340" s="39" t="s">
        <v>326</v>
      </c>
      <c r="J340" s="36" t="s">
        <v>691</v>
      </c>
    </row>
    <row r="341" spans="2:10" ht="18.5" hidden="1" thickTop="1" x14ac:dyDescent="0.55000000000000004">
      <c r="B341" s="43" t="s">
        <v>536</v>
      </c>
      <c r="C341" s="32">
        <v>208</v>
      </c>
      <c r="D341" s="32">
        <v>27</v>
      </c>
      <c r="E341" s="31" t="s">
        <v>547</v>
      </c>
      <c r="F341" s="32" t="s">
        <v>18</v>
      </c>
      <c r="G341" s="31" t="s">
        <v>147</v>
      </c>
      <c r="H341" s="32"/>
      <c r="I341" s="39" t="s">
        <v>648</v>
      </c>
      <c r="J341" s="36" t="s">
        <v>691</v>
      </c>
    </row>
    <row r="342" spans="2:10" ht="18.5" hidden="1" thickTop="1" x14ac:dyDescent="0.55000000000000004">
      <c r="B342" s="43" t="s">
        <v>536</v>
      </c>
      <c r="C342" s="32">
        <v>209</v>
      </c>
      <c r="D342" s="32">
        <v>28</v>
      </c>
      <c r="E342" s="31" t="s">
        <v>547</v>
      </c>
      <c r="F342" s="32" t="s">
        <v>18</v>
      </c>
      <c r="G342" s="31" t="s">
        <v>147</v>
      </c>
      <c r="H342" s="32"/>
      <c r="I342" s="39" t="s">
        <v>649</v>
      </c>
      <c r="J342" s="36" t="s">
        <v>775</v>
      </c>
    </row>
    <row r="343" spans="2:10" ht="18.5" hidden="1" thickTop="1" x14ac:dyDescent="0.55000000000000004">
      <c r="B343" s="43" t="s">
        <v>536</v>
      </c>
      <c r="C343" s="32">
        <v>210</v>
      </c>
      <c r="D343" s="32">
        <v>29</v>
      </c>
      <c r="E343" s="31" t="s">
        <v>547</v>
      </c>
      <c r="F343" s="32" t="s">
        <v>18</v>
      </c>
      <c r="G343" s="31" t="s">
        <v>147</v>
      </c>
      <c r="H343" s="32"/>
      <c r="I343" s="39" t="s">
        <v>327</v>
      </c>
      <c r="J343" s="36" t="s">
        <v>691</v>
      </c>
    </row>
    <row r="344" spans="2:10" ht="30.5" hidden="1" thickTop="1" x14ac:dyDescent="0.55000000000000004">
      <c r="B344" s="43" t="s">
        <v>536</v>
      </c>
      <c r="C344" s="32">
        <v>211</v>
      </c>
      <c r="D344" s="32">
        <v>30</v>
      </c>
      <c r="E344" s="31" t="s">
        <v>547</v>
      </c>
      <c r="F344" s="32" t="s">
        <v>19</v>
      </c>
      <c r="G344" s="31" t="s">
        <v>147</v>
      </c>
      <c r="H344" s="32" t="s">
        <v>691</v>
      </c>
      <c r="I344" s="39" t="s">
        <v>328</v>
      </c>
      <c r="J344" s="36" t="s">
        <v>691</v>
      </c>
    </row>
    <row r="345" spans="2:10" ht="30.5" hidden="1" thickTop="1" x14ac:dyDescent="0.55000000000000004">
      <c r="B345" s="43" t="s">
        <v>536</v>
      </c>
      <c r="C345" s="32">
        <v>212</v>
      </c>
      <c r="D345" s="32">
        <v>31</v>
      </c>
      <c r="E345" s="31" t="s">
        <v>547</v>
      </c>
      <c r="F345" s="32" t="s">
        <v>19</v>
      </c>
      <c r="G345" s="31" t="s">
        <v>147</v>
      </c>
      <c r="H345" s="32"/>
      <c r="I345" s="39" t="s">
        <v>329</v>
      </c>
      <c r="J345" s="36" t="s">
        <v>691</v>
      </c>
    </row>
    <row r="346" spans="2:10" ht="18.5" hidden="1" thickTop="1" x14ac:dyDescent="0.55000000000000004">
      <c r="B346" s="43" t="s">
        <v>536</v>
      </c>
      <c r="C346" s="32">
        <v>213</v>
      </c>
      <c r="D346" s="32">
        <v>32</v>
      </c>
      <c r="E346" s="31" t="s">
        <v>547</v>
      </c>
      <c r="F346" s="32" t="s">
        <v>19</v>
      </c>
      <c r="G346" s="31" t="s">
        <v>147</v>
      </c>
      <c r="H346" s="32"/>
      <c r="I346" s="39" t="s">
        <v>650</v>
      </c>
      <c r="J346" s="36" t="s">
        <v>775</v>
      </c>
    </row>
    <row r="347" spans="2:10" ht="30.5" hidden="1" thickTop="1" x14ac:dyDescent="0.55000000000000004">
      <c r="B347" s="43" t="s">
        <v>536</v>
      </c>
      <c r="C347" s="32">
        <v>214</v>
      </c>
      <c r="D347" s="32">
        <v>33</v>
      </c>
      <c r="E347" s="31" t="s">
        <v>547</v>
      </c>
      <c r="F347" s="32" t="s">
        <v>18</v>
      </c>
      <c r="G347" s="31" t="s">
        <v>147</v>
      </c>
      <c r="H347" s="32"/>
      <c r="I347" s="39" t="s">
        <v>330</v>
      </c>
      <c r="J347" s="36" t="s">
        <v>691</v>
      </c>
    </row>
    <row r="348" spans="2:10" ht="18.5" hidden="1" thickTop="1" x14ac:dyDescent="0.55000000000000004">
      <c r="B348" s="43" t="s">
        <v>536</v>
      </c>
      <c r="C348" s="32">
        <v>215</v>
      </c>
      <c r="D348" s="32">
        <v>34</v>
      </c>
      <c r="E348" s="31" t="s">
        <v>547</v>
      </c>
      <c r="F348" s="32" t="s">
        <v>19</v>
      </c>
      <c r="G348" s="31" t="s">
        <v>147</v>
      </c>
      <c r="H348" s="32"/>
      <c r="I348" s="39" t="s">
        <v>331</v>
      </c>
      <c r="J348" s="36" t="s">
        <v>691</v>
      </c>
    </row>
    <row r="349" spans="2:10" ht="18.5" hidden="1" thickTop="1" x14ac:dyDescent="0.55000000000000004">
      <c r="B349" s="43" t="s">
        <v>536</v>
      </c>
      <c r="C349" s="32">
        <v>216</v>
      </c>
      <c r="D349" s="32">
        <v>35</v>
      </c>
      <c r="E349" s="31" t="s">
        <v>547</v>
      </c>
      <c r="F349" s="32" t="s">
        <v>5</v>
      </c>
      <c r="G349" s="31" t="s">
        <v>148</v>
      </c>
      <c r="H349" s="32" t="s">
        <v>691</v>
      </c>
      <c r="I349" s="39" t="s">
        <v>651</v>
      </c>
      <c r="J349" s="36" t="s">
        <v>691</v>
      </c>
    </row>
    <row r="350" spans="2:10" ht="30.5" hidden="1" thickTop="1" x14ac:dyDescent="0.55000000000000004">
      <c r="B350" s="43" t="s">
        <v>536</v>
      </c>
      <c r="C350" s="32">
        <v>217</v>
      </c>
      <c r="D350" s="32">
        <v>36</v>
      </c>
      <c r="E350" s="31" t="s">
        <v>547</v>
      </c>
      <c r="F350" s="32" t="s">
        <v>18</v>
      </c>
      <c r="G350" s="31" t="s">
        <v>148</v>
      </c>
      <c r="H350" s="32"/>
      <c r="I350" s="39" t="s">
        <v>332</v>
      </c>
      <c r="J350" s="36" t="s">
        <v>691</v>
      </c>
    </row>
    <row r="351" spans="2:10" ht="18.5" hidden="1" thickTop="1" x14ac:dyDescent="0.55000000000000004">
      <c r="B351" s="43" t="s">
        <v>536</v>
      </c>
      <c r="C351" s="32">
        <v>218</v>
      </c>
      <c r="D351" s="32">
        <v>37</v>
      </c>
      <c r="E351" s="31" t="s">
        <v>547</v>
      </c>
      <c r="F351" s="32" t="s">
        <v>18</v>
      </c>
      <c r="G351" s="31" t="s">
        <v>148</v>
      </c>
      <c r="H351" s="32"/>
      <c r="I351" s="39" t="s">
        <v>333</v>
      </c>
      <c r="J351" s="36" t="s">
        <v>691</v>
      </c>
    </row>
    <row r="352" spans="2:10" ht="30.5" hidden="1" thickTop="1" x14ac:dyDescent="0.55000000000000004">
      <c r="B352" s="43" t="s">
        <v>536</v>
      </c>
      <c r="C352" s="32">
        <v>219</v>
      </c>
      <c r="D352" s="32">
        <v>38</v>
      </c>
      <c r="E352" s="31" t="s">
        <v>547</v>
      </c>
      <c r="F352" s="32" t="s">
        <v>18</v>
      </c>
      <c r="G352" s="31" t="s">
        <v>148</v>
      </c>
      <c r="H352" s="32"/>
      <c r="I352" s="39" t="s">
        <v>334</v>
      </c>
      <c r="J352" s="36" t="s">
        <v>691</v>
      </c>
    </row>
    <row r="353" spans="2:10" ht="30.5" hidden="1" thickTop="1" x14ac:dyDescent="0.55000000000000004">
      <c r="B353" s="43" t="s">
        <v>536</v>
      </c>
      <c r="C353" s="32">
        <v>220</v>
      </c>
      <c r="D353" s="32">
        <v>39</v>
      </c>
      <c r="E353" s="31" t="s">
        <v>547</v>
      </c>
      <c r="F353" s="32" t="s">
        <v>18</v>
      </c>
      <c r="G353" s="31" t="s">
        <v>148</v>
      </c>
      <c r="H353" s="32"/>
      <c r="I353" s="39" t="s">
        <v>652</v>
      </c>
      <c r="J353" s="36" t="s">
        <v>691</v>
      </c>
    </row>
    <row r="354" spans="2:10" ht="18.5" hidden="1" thickTop="1" x14ac:dyDescent="0.55000000000000004">
      <c r="B354" s="43" t="s">
        <v>536</v>
      </c>
      <c r="C354" s="32">
        <v>221</v>
      </c>
      <c r="D354" s="32">
        <v>40</v>
      </c>
      <c r="E354" s="31" t="s">
        <v>547</v>
      </c>
      <c r="F354" s="32" t="s">
        <v>18</v>
      </c>
      <c r="G354" s="31" t="s">
        <v>148</v>
      </c>
      <c r="H354" s="32"/>
      <c r="I354" s="39" t="s">
        <v>653</v>
      </c>
      <c r="J354" s="36" t="s">
        <v>691</v>
      </c>
    </row>
    <row r="355" spans="2:10" ht="30.5" hidden="1" thickTop="1" x14ac:dyDescent="0.55000000000000004">
      <c r="B355" s="43" t="s">
        <v>536</v>
      </c>
      <c r="C355" s="32">
        <v>222</v>
      </c>
      <c r="D355" s="32">
        <v>41</v>
      </c>
      <c r="E355" s="31" t="s">
        <v>547</v>
      </c>
      <c r="F355" s="32" t="s">
        <v>18</v>
      </c>
      <c r="G355" s="31" t="s">
        <v>148</v>
      </c>
      <c r="H355" s="32"/>
      <c r="I355" s="39" t="s">
        <v>654</v>
      </c>
      <c r="J355" s="36" t="s">
        <v>691</v>
      </c>
    </row>
    <row r="356" spans="2:10" ht="30.5" hidden="1" thickTop="1" x14ac:dyDescent="0.55000000000000004">
      <c r="B356" s="43" t="s">
        <v>536</v>
      </c>
      <c r="C356" s="32">
        <v>223</v>
      </c>
      <c r="D356" s="32">
        <v>42</v>
      </c>
      <c r="E356" s="31" t="s">
        <v>547</v>
      </c>
      <c r="F356" s="32" t="s">
        <v>18</v>
      </c>
      <c r="G356" s="31" t="s">
        <v>148</v>
      </c>
      <c r="H356" s="32"/>
      <c r="I356" s="39" t="s">
        <v>335</v>
      </c>
      <c r="J356" s="36" t="s">
        <v>691</v>
      </c>
    </row>
    <row r="357" spans="2:10" ht="30.5" hidden="1" thickTop="1" x14ac:dyDescent="0.55000000000000004">
      <c r="B357" s="43" t="s">
        <v>536</v>
      </c>
      <c r="C357" s="32">
        <v>224</v>
      </c>
      <c r="D357" s="32">
        <v>43</v>
      </c>
      <c r="E357" s="31" t="s">
        <v>547</v>
      </c>
      <c r="F357" s="32" t="s">
        <v>18</v>
      </c>
      <c r="G357" s="31" t="s">
        <v>148</v>
      </c>
      <c r="H357" s="32"/>
      <c r="I357" s="39" t="s">
        <v>336</v>
      </c>
      <c r="J357" s="36" t="s">
        <v>691</v>
      </c>
    </row>
    <row r="358" spans="2:10" ht="30.5" hidden="1" thickTop="1" x14ac:dyDescent="0.55000000000000004">
      <c r="B358" s="43" t="s">
        <v>536</v>
      </c>
      <c r="C358" s="32">
        <v>225</v>
      </c>
      <c r="D358" s="32">
        <v>44</v>
      </c>
      <c r="E358" s="31" t="s">
        <v>547</v>
      </c>
      <c r="F358" s="32" t="s">
        <v>18</v>
      </c>
      <c r="G358" s="31" t="s">
        <v>148</v>
      </c>
      <c r="H358" s="32"/>
      <c r="I358" s="39" t="s">
        <v>655</v>
      </c>
      <c r="J358" s="36" t="s">
        <v>691</v>
      </c>
    </row>
    <row r="359" spans="2:10" ht="30.5" hidden="1" thickTop="1" x14ac:dyDescent="0.55000000000000004">
      <c r="B359" s="43" t="s">
        <v>536</v>
      </c>
      <c r="C359" s="32">
        <v>226</v>
      </c>
      <c r="D359" s="32">
        <v>45</v>
      </c>
      <c r="E359" s="31" t="s">
        <v>547</v>
      </c>
      <c r="F359" s="32" t="s">
        <v>19</v>
      </c>
      <c r="G359" s="31" t="s">
        <v>148</v>
      </c>
      <c r="H359" s="32"/>
      <c r="I359" s="39" t="s">
        <v>337</v>
      </c>
      <c r="J359" s="36" t="s">
        <v>691</v>
      </c>
    </row>
    <row r="360" spans="2:10" ht="18.5" hidden="1" thickTop="1" x14ac:dyDescent="0.55000000000000004">
      <c r="B360" s="43" t="s">
        <v>536</v>
      </c>
      <c r="C360" s="32">
        <v>227</v>
      </c>
      <c r="D360" s="32">
        <v>46</v>
      </c>
      <c r="E360" s="31" t="s">
        <v>547</v>
      </c>
      <c r="F360" s="32" t="s">
        <v>19</v>
      </c>
      <c r="G360" s="31" t="s">
        <v>148</v>
      </c>
      <c r="H360" s="32"/>
      <c r="I360" s="39" t="s">
        <v>338</v>
      </c>
      <c r="J360" s="36" t="s">
        <v>691</v>
      </c>
    </row>
    <row r="361" spans="2:10" ht="30.5" hidden="1" thickTop="1" x14ac:dyDescent="0.55000000000000004">
      <c r="B361" s="43" t="s">
        <v>536</v>
      </c>
      <c r="C361" s="32">
        <v>228</v>
      </c>
      <c r="D361" s="32">
        <v>47</v>
      </c>
      <c r="E361" s="31" t="s">
        <v>547</v>
      </c>
      <c r="F361" s="32" t="s">
        <v>18</v>
      </c>
      <c r="G361" s="31" t="s">
        <v>148</v>
      </c>
      <c r="H361" s="32"/>
      <c r="I361" s="39" t="s">
        <v>656</v>
      </c>
      <c r="J361" s="36" t="s">
        <v>691</v>
      </c>
    </row>
    <row r="362" spans="2:10" ht="18.5" hidden="1" thickTop="1" x14ac:dyDescent="0.55000000000000004">
      <c r="B362" s="43" t="s">
        <v>536</v>
      </c>
      <c r="C362" s="32">
        <v>229</v>
      </c>
      <c r="D362" s="32">
        <v>48</v>
      </c>
      <c r="E362" s="31" t="s">
        <v>547</v>
      </c>
      <c r="F362" s="32" t="s">
        <v>18</v>
      </c>
      <c r="G362" s="31" t="s">
        <v>149</v>
      </c>
      <c r="H362" s="32"/>
      <c r="I362" s="39" t="s">
        <v>657</v>
      </c>
      <c r="J362" s="36" t="s">
        <v>775</v>
      </c>
    </row>
    <row r="363" spans="2:10" ht="30.5" hidden="1" thickTop="1" x14ac:dyDescent="0.55000000000000004">
      <c r="B363" s="43" t="s">
        <v>536</v>
      </c>
      <c r="C363" s="32">
        <v>230</v>
      </c>
      <c r="D363" s="32">
        <v>49</v>
      </c>
      <c r="E363" s="31" t="s">
        <v>547</v>
      </c>
      <c r="F363" s="32" t="s">
        <v>19</v>
      </c>
      <c r="G363" s="31" t="s">
        <v>149</v>
      </c>
      <c r="H363" s="32"/>
      <c r="I363" s="39" t="s">
        <v>658</v>
      </c>
      <c r="J363" s="36" t="s">
        <v>775</v>
      </c>
    </row>
    <row r="364" spans="2:10" ht="30.5" hidden="1" thickTop="1" x14ac:dyDescent="0.55000000000000004">
      <c r="B364" s="43" t="s">
        <v>536</v>
      </c>
      <c r="C364" s="32">
        <v>231</v>
      </c>
      <c r="D364" s="32">
        <v>1</v>
      </c>
      <c r="E364" s="31" t="s">
        <v>548</v>
      </c>
      <c r="F364" s="32" t="s">
        <v>5</v>
      </c>
      <c r="G364" s="31" t="s">
        <v>548</v>
      </c>
      <c r="H364" s="32"/>
      <c r="I364" s="39" t="s">
        <v>659</v>
      </c>
      <c r="J364" s="36" t="s">
        <v>691</v>
      </c>
    </row>
    <row r="365" spans="2:10" ht="18.5" hidden="1" thickTop="1" x14ac:dyDescent="0.55000000000000004">
      <c r="B365" s="43" t="s">
        <v>536</v>
      </c>
      <c r="C365" s="32">
        <v>232</v>
      </c>
      <c r="D365" s="32">
        <v>2</v>
      </c>
      <c r="E365" s="31" t="s">
        <v>548</v>
      </c>
      <c r="F365" s="32" t="s">
        <v>5</v>
      </c>
      <c r="G365" s="31" t="s">
        <v>548</v>
      </c>
      <c r="H365" s="32"/>
      <c r="I365" s="39" t="s">
        <v>342</v>
      </c>
      <c r="J365" s="36" t="s">
        <v>691</v>
      </c>
    </row>
    <row r="366" spans="2:10" ht="18.5" hidden="1" thickTop="1" x14ac:dyDescent="0.55000000000000004">
      <c r="B366" s="43" t="s">
        <v>536</v>
      </c>
      <c r="C366" s="32">
        <v>233</v>
      </c>
      <c r="D366" s="32">
        <v>3</v>
      </c>
      <c r="E366" s="31" t="s">
        <v>548</v>
      </c>
      <c r="F366" s="32" t="s">
        <v>5</v>
      </c>
      <c r="G366" s="31" t="s">
        <v>548</v>
      </c>
      <c r="H366" s="32"/>
      <c r="I366" s="39" t="s">
        <v>660</v>
      </c>
      <c r="J366" s="36" t="s">
        <v>691</v>
      </c>
    </row>
    <row r="367" spans="2:10" ht="30.5" hidden="1" thickTop="1" x14ac:dyDescent="0.55000000000000004">
      <c r="B367" s="43" t="s">
        <v>536</v>
      </c>
      <c r="C367" s="32">
        <v>234</v>
      </c>
      <c r="D367" s="32">
        <v>4</v>
      </c>
      <c r="E367" s="31" t="s">
        <v>548</v>
      </c>
      <c r="F367" s="32" t="s">
        <v>18</v>
      </c>
      <c r="G367" s="31" t="s">
        <v>548</v>
      </c>
      <c r="H367" s="32"/>
      <c r="I367" s="39" t="s">
        <v>661</v>
      </c>
      <c r="J367" s="36" t="s">
        <v>691</v>
      </c>
    </row>
    <row r="368" spans="2:10" ht="18.5" hidden="1" thickTop="1" x14ac:dyDescent="0.55000000000000004">
      <c r="B368" s="43" t="s">
        <v>536</v>
      </c>
      <c r="C368" s="32">
        <v>235</v>
      </c>
      <c r="D368" s="32">
        <v>5</v>
      </c>
      <c r="E368" s="31" t="s">
        <v>548</v>
      </c>
      <c r="F368" s="32" t="s">
        <v>18</v>
      </c>
      <c r="G368" s="31" t="s">
        <v>548</v>
      </c>
      <c r="H368" s="32"/>
      <c r="I368" s="39" t="s">
        <v>662</v>
      </c>
      <c r="J368" s="36" t="s">
        <v>691</v>
      </c>
    </row>
    <row r="369" spans="2:10" ht="18.5" hidden="1" thickTop="1" x14ac:dyDescent="0.55000000000000004">
      <c r="B369" s="43" t="s">
        <v>536</v>
      </c>
      <c r="C369" s="32">
        <v>236</v>
      </c>
      <c r="D369" s="32">
        <v>6</v>
      </c>
      <c r="E369" s="31" t="s">
        <v>548</v>
      </c>
      <c r="F369" s="32" t="s">
        <v>18</v>
      </c>
      <c r="G369" s="31" t="s">
        <v>548</v>
      </c>
      <c r="H369" s="32"/>
      <c r="I369" s="39" t="s">
        <v>663</v>
      </c>
      <c r="J369" s="36" t="s">
        <v>691</v>
      </c>
    </row>
    <row r="370" spans="2:10" ht="18.5" hidden="1" thickTop="1" x14ac:dyDescent="0.55000000000000004">
      <c r="B370" s="43" t="s">
        <v>536</v>
      </c>
      <c r="C370" s="32">
        <v>237</v>
      </c>
      <c r="D370" s="32">
        <v>7</v>
      </c>
      <c r="E370" s="31" t="s">
        <v>548</v>
      </c>
      <c r="F370" s="32" t="s">
        <v>18</v>
      </c>
      <c r="G370" s="31" t="s">
        <v>548</v>
      </c>
      <c r="H370" s="32"/>
      <c r="I370" s="39" t="s">
        <v>664</v>
      </c>
      <c r="J370" s="36" t="s">
        <v>691</v>
      </c>
    </row>
    <row r="371" spans="2:10" ht="18.5" hidden="1" thickTop="1" x14ac:dyDescent="0.55000000000000004">
      <c r="B371" s="43" t="s">
        <v>536</v>
      </c>
      <c r="C371" s="32">
        <v>238</v>
      </c>
      <c r="D371" s="32">
        <v>8</v>
      </c>
      <c r="E371" s="31" t="s">
        <v>548</v>
      </c>
      <c r="F371" s="32" t="s">
        <v>19</v>
      </c>
      <c r="G371" s="31" t="s">
        <v>548</v>
      </c>
      <c r="H371" s="32"/>
      <c r="I371" s="39" t="s">
        <v>343</v>
      </c>
      <c r="J371" s="36" t="s">
        <v>775</v>
      </c>
    </row>
    <row r="372" spans="2:10" ht="18.5" hidden="1" thickTop="1" x14ac:dyDescent="0.55000000000000004">
      <c r="B372" s="43" t="s">
        <v>536</v>
      </c>
      <c r="C372" s="32">
        <v>239</v>
      </c>
      <c r="D372" s="32">
        <v>9</v>
      </c>
      <c r="E372" s="31" t="s">
        <v>548</v>
      </c>
      <c r="F372" s="32" t="s">
        <v>19</v>
      </c>
      <c r="G372" s="31" t="s">
        <v>548</v>
      </c>
      <c r="H372" s="32"/>
      <c r="I372" s="39" t="s">
        <v>344</v>
      </c>
      <c r="J372" s="36" t="s">
        <v>691</v>
      </c>
    </row>
    <row r="373" spans="2:10" ht="18.5" hidden="1" thickTop="1" x14ac:dyDescent="0.55000000000000004">
      <c r="B373" s="43" t="s">
        <v>536</v>
      </c>
      <c r="C373" s="32">
        <v>240</v>
      </c>
      <c r="D373" s="32">
        <v>10</v>
      </c>
      <c r="E373" s="31" t="s">
        <v>548</v>
      </c>
      <c r="F373" s="32" t="s">
        <v>19</v>
      </c>
      <c r="G373" s="31" t="s">
        <v>548</v>
      </c>
      <c r="H373" s="32"/>
      <c r="I373" s="39" t="s">
        <v>345</v>
      </c>
      <c r="J373" s="36" t="s">
        <v>775</v>
      </c>
    </row>
    <row r="374" spans="2:10" ht="18.5" hidden="1" thickTop="1" x14ac:dyDescent="0.55000000000000004">
      <c r="B374" s="43" t="s">
        <v>536</v>
      </c>
      <c r="C374" s="32">
        <v>241</v>
      </c>
      <c r="D374" s="32">
        <v>11</v>
      </c>
      <c r="E374" s="31" t="s">
        <v>548</v>
      </c>
      <c r="F374" s="32" t="s">
        <v>19</v>
      </c>
      <c r="G374" s="31" t="s">
        <v>548</v>
      </c>
      <c r="H374" s="32"/>
      <c r="I374" s="39" t="s">
        <v>346</v>
      </c>
      <c r="J374" s="36" t="s">
        <v>775</v>
      </c>
    </row>
    <row r="375" spans="2:10" ht="18.5" hidden="1" thickTop="1" x14ac:dyDescent="0.55000000000000004">
      <c r="B375" s="43" t="s">
        <v>536</v>
      </c>
      <c r="C375" s="32">
        <v>242</v>
      </c>
      <c r="D375" s="32">
        <v>12</v>
      </c>
      <c r="E375" s="31" t="s">
        <v>548</v>
      </c>
      <c r="F375" s="32" t="s">
        <v>19</v>
      </c>
      <c r="G375" s="31" t="s">
        <v>548</v>
      </c>
      <c r="H375" s="32"/>
      <c r="I375" s="39" t="s">
        <v>347</v>
      </c>
      <c r="J375" s="36" t="s">
        <v>691</v>
      </c>
    </row>
    <row r="376" spans="2:10" ht="18.5" hidden="1" thickTop="1" x14ac:dyDescent="0.55000000000000004">
      <c r="B376" s="43" t="s">
        <v>536</v>
      </c>
      <c r="C376" s="32">
        <v>243</v>
      </c>
      <c r="D376" s="32">
        <v>13</v>
      </c>
      <c r="E376" s="31" t="s">
        <v>548</v>
      </c>
      <c r="F376" s="32" t="s">
        <v>19</v>
      </c>
      <c r="G376" s="31" t="s">
        <v>548</v>
      </c>
      <c r="H376" s="32"/>
      <c r="I376" s="39" t="s">
        <v>665</v>
      </c>
      <c r="J376" s="36" t="s">
        <v>775</v>
      </c>
    </row>
    <row r="377" spans="2:10" ht="30.5" hidden="1" thickTop="1" x14ac:dyDescent="0.55000000000000004">
      <c r="B377" s="43" t="s">
        <v>536</v>
      </c>
      <c r="C377" s="32">
        <v>244</v>
      </c>
      <c r="D377" s="32">
        <v>14</v>
      </c>
      <c r="E377" s="31" t="s">
        <v>548</v>
      </c>
      <c r="F377" s="32" t="s">
        <v>19</v>
      </c>
      <c r="G377" s="31" t="s">
        <v>548</v>
      </c>
      <c r="H377" s="32"/>
      <c r="I377" s="39" t="s">
        <v>666</v>
      </c>
      <c r="J377" s="36" t="s">
        <v>691</v>
      </c>
    </row>
    <row r="378" spans="2:10" ht="30.5" hidden="1" thickTop="1" x14ac:dyDescent="0.55000000000000004">
      <c r="B378" s="43" t="s">
        <v>536</v>
      </c>
      <c r="C378" s="32">
        <v>245</v>
      </c>
      <c r="D378" s="32">
        <v>15</v>
      </c>
      <c r="E378" s="31" t="s">
        <v>548</v>
      </c>
      <c r="F378" s="32" t="s">
        <v>19</v>
      </c>
      <c r="G378" s="31" t="s">
        <v>548</v>
      </c>
      <c r="H378" s="32"/>
      <c r="I378" s="39" t="s">
        <v>667</v>
      </c>
      <c r="J378" s="36" t="s">
        <v>775</v>
      </c>
    </row>
    <row r="379" spans="2:10" ht="30.5" hidden="1" thickTop="1" x14ac:dyDescent="0.55000000000000004">
      <c r="B379" s="43" t="s">
        <v>536</v>
      </c>
      <c r="C379" s="32">
        <v>246</v>
      </c>
      <c r="D379" s="32">
        <v>16</v>
      </c>
      <c r="E379" s="31" t="s">
        <v>548</v>
      </c>
      <c r="F379" s="32" t="s">
        <v>19</v>
      </c>
      <c r="G379" s="31" t="s">
        <v>548</v>
      </c>
      <c r="H379" s="32"/>
      <c r="I379" s="39" t="s">
        <v>668</v>
      </c>
      <c r="J379" s="36" t="s">
        <v>691</v>
      </c>
    </row>
    <row r="380" spans="2:10" ht="18.5" hidden="1" thickTop="1" x14ac:dyDescent="0.55000000000000004">
      <c r="B380" s="43" t="s">
        <v>536</v>
      </c>
      <c r="C380" s="32">
        <v>247</v>
      </c>
      <c r="D380" s="32">
        <v>1</v>
      </c>
      <c r="E380" s="31" t="s">
        <v>549</v>
      </c>
      <c r="F380" s="32" t="s">
        <v>5</v>
      </c>
      <c r="G380" s="31" t="s">
        <v>550</v>
      </c>
      <c r="H380" s="32"/>
      <c r="I380" s="39" t="s">
        <v>348</v>
      </c>
      <c r="J380" s="36" t="s">
        <v>691</v>
      </c>
    </row>
    <row r="381" spans="2:10" ht="18.5" hidden="1" thickTop="1" x14ac:dyDescent="0.55000000000000004">
      <c r="B381" s="43" t="s">
        <v>536</v>
      </c>
      <c r="C381" s="32">
        <v>248</v>
      </c>
      <c r="D381" s="32">
        <v>2</v>
      </c>
      <c r="E381" s="31" t="s">
        <v>549</v>
      </c>
      <c r="F381" s="32" t="s">
        <v>5</v>
      </c>
      <c r="G381" s="31" t="s">
        <v>550</v>
      </c>
      <c r="H381" s="32"/>
      <c r="I381" s="39" t="s">
        <v>349</v>
      </c>
      <c r="J381" s="36" t="s">
        <v>691</v>
      </c>
    </row>
    <row r="382" spans="2:10" ht="18.5" hidden="1" thickTop="1" x14ac:dyDescent="0.55000000000000004">
      <c r="B382" s="43" t="s">
        <v>536</v>
      </c>
      <c r="C382" s="32">
        <v>249</v>
      </c>
      <c r="D382" s="32">
        <v>3</v>
      </c>
      <c r="E382" s="31" t="s">
        <v>549</v>
      </c>
      <c r="F382" s="32" t="s">
        <v>5</v>
      </c>
      <c r="G382" s="31" t="s">
        <v>550</v>
      </c>
      <c r="H382" s="32"/>
      <c r="I382" s="39" t="s">
        <v>669</v>
      </c>
      <c r="J382" s="36" t="s">
        <v>691</v>
      </c>
    </row>
    <row r="383" spans="2:10" ht="18.5" hidden="1" thickTop="1" x14ac:dyDescent="0.55000000000000004">
      <c r="B383" s="43" t="s">
        <v>536</v>
      </c>
      <c r="C383" s="32">
        <v>250</v>
      </c>
      <c r="D383" s="32">
        <v>4</v>
      </c>
      <c r="E383" s="31" t="s">
        <v>549</v>
      </c>
      <c r="F383" s="32" t="s">
        <v>18</v>
      </c>
      <c r="G383" s="31" t="s">
        <v>550</v>
      </c>
      <c r="H383" s="32"/>
      <c r="I383" s="39" t="s">
        <v>670</v>
      </c>
      <c r="J383" s="36" t="s">
        <v>691</v>
      </c>
    </row>
    <row r="384" spans="2:10" ht="18.5" hidden="1" thickTop="1" x14ac:dyDescent="0.55000000000000004">
      <c r="B384" s="43" t="s">
        <v>536</v>
      </c>
      <c r="C384" s="32">
        <v>251</v>
      </c>
      <c r="D384" s="32">
        <v>5</v>
      </c>
      <c r="E384" s="31" t="s">
        <v>549</v>
      </c>
      <c r="F384" s="32" t="s">
        <v>18</v>
      </c>
      <c r="G384" s="31" t="s">
        <v>550</v>
      </c>
      <c r="H384" s="32"/>
      <c r="I384" s="39" t="s">
        <v>350</v>
      </c>
      <c r="J384" s="36" t="s">
        <v>691</v>
      </c>
    </row>
    <row r="385" spans="2:10" ht="18.5" hidden="1" thickTop="1" x14ac:dyDescent="0.55000000000000004">
      <c r="B385" s="43" t="s">
        <v>536</v>
      </c>
      <c r="C385" s="32">
        <v>252</v>
      </c>
      <c r="D385" s="32">
        <v>6</v>
      </c>
      <c r="E385" s="31" t="s">
        <v>549</v>
      </c>
      <c r="F385" s="32" t="s">
        <v>18</v>
      </c>
      <c r="G385" s="31" t="s">
        <v>550</v>
      </c>
      <c r="H385" s="32"/>
      <c r="I385" s="39" t="s">
        <v>671</v>
      </c>
      <c r="J385" s="36" t="s">
        <v>775</v>
      </c>
    </row>
    <row r="386" spans="2:10" ht="18.5" hidden="1" thickTop="1" x14ac:dyDescent="0.55000000000000004">
      <c r="B386" s="43" t="s">
        <v>536</v>
      </c>
      <c r="C386" s="32">
        <v>253</v>
      </c>
      <c r="D386" s="32">
        <v>7</v>
      </c>
      <c r="E386" s="31" t="s">
        <v>549</v>
      </c>
      <c r="F386" s="32" t="s">
        <v>18</v>
      </c>
      <c r="G386" s="31" t="s">
        <v>550</v>
      </c>
      <c r="H386" s="32"/>
      <c r="I386" s="39" t="s">
        <v>672</v>
      </c>
      <c r="J386" s="36" t="s">
        <v>691</v>
      </c>
    </row>
    <row r="387" spans="2:10" ht="18.5" hidden="1" thickTop="1" x14ac:dyDescent="0.55000000000000004">
      <c r="B387" s="43" t="s">
        <v>536</v>
      </c>
      <c r="C387" s="32">
        <v>254</v>
      </c>
      <c r="D387" s="32">
        <v>8</v>
      </c>
      <c r="E387" s="31" t="s">
        <v>549</v>
      </c>
      <c r="F387" s="32" t="s">
        <v>18</v>
      </c>
      <c r="G387" s="31" t="s">
        <v>550</v>
      </c>
      <c r="H387" s="32"/>
      <c r="I387" s="39" t="s">
        <v>673</v>
      </c>
      <c r="J387" s="36" t="s">
        <v>775</v>
      </c>
    </row>
    <row r="388" spans="2:10" ht="30.5" hidden="1" thickTop="1" x14ac:dyDescent="0.55000000000000004">
      <c r="B388" s="43" t="s">
        <v>536</v>
      </c>
      <c r="C388" s="32">
        <v>255</v>
      </c>
      <c r="D388" s="32">
        <v>9</v>
      </c>
      <c r="E388" s="31" t="s">
        <v>549</v>
      </c>
      <c r="F388" s="32" t="s">
        <v>19</v>
      </c>
      <c r="G388" s="31" t="s">
        <v>550</v>
      </c>
      <c r="H388" s="32"/>
      <c r="I388" s="39" t="s">
        <v>674</v>
      </c>
      <c r="J388" s="36" t="s">
        <v>775</v>
      </c>
    </row>
    <row r="389" spans="2:10" ht="18.5" hidden="1" thickTop="1" x14ac:dyDescent="0.55000000000000004">
      <c r="B389" s="43" t="s">
        <v>536</v>
      </c>
      <c r="C389" s="32">
        <v>256</v>
      </c>
      <c r="D389" s="32">
        <v>10</v>
      </c>
      <c r="E389" s="31" t="s">
        <v>549</v>
      </c>
      <c r="F389" s="32" t="s">
        <v>5</v>
      </c>
      <c r="G389" s="31" t="s">
        <v>551</v>
      </c>
      <c r="H389" s="32"/>
      <c r="I389" s="39" t="s">
        <v>351</v>
      </c>
      <c r="J389" s="36" t="s">
        <v>691</v>
      </c>
    </row>
    <row r="390" spans="2:10" ht="18.5" hidden="1" thickTop="1" x14ac:dyDescent="0.55000000000000004">
      <c r="B390" s="43" t="s">
        <v>536</v>
      </c>
      <c r="C390" s="32">
        <v>257</v>
      </c>
      <c r="D390" s="32">
        <v>11</v>
      </c>
      <c r="E390" s="31" t="s">
        <v>549</v>
      </c>
      <c r="F390" s="32" t="s">
        <v>18</v>
      </c>
      <c r="G390" s="31" t="s">
        <v>551</v>
      </c>
      <c r="H390" s="32"/>
      <c r="I390" s="39" t="s">
        <v>675</v>
      </c>
      <c r="J390" s="36" t="s">
        <v>775</v>
      </c>
    </row>
    <row r="391" spans="2:10" ht="30.5" hidden="1" thickTop="1" x14ac:dyDescent="0.55000000000000004">
      <c r="B391" s="43" t="s">
        <v>536</v>
      </c>
      <c r="C391" s="32">
        <v>258</v>
      </c>
      <c r="D391" s="32">
        <v>12</v>
      </c>
      <c r="E391" s="31" t="s">
        <v>549</v>
      </c>
      <c r="F391" s="32" t="s">
        <v>19</v>
      </c>
      <c r="G391" s="31" t="s">
        <v>551</v>
      </c>
      <c r="H391" s="32"/>
      <c r="I391" s="39" t="s">
        <v>676</v>
      </c>
      <c r="J391" s="36" t="s">
        <v>775</v>
      </c>
    </row>
    <row r="392" spans="2:10" ht="30.5" hidden="1" thickTop="1" x14ac:dyDescent="0.55000000000000004">
      <c r="B392" s="43" t="s">
        <v>536</v>
      </c>
      <c r="C392" s="32">
        <v>259</v>
      </c>
      <c r="D392" s="32">
        <v>1</v>
      </c>
      <c r="E392" s="31" t="s">
        <v>552</v>
      </c>
      <c r="F392" s="32" t="s">
        <v>5</v>
      </c>
      <c r="G392" s="31" t="s">
        <v>552</v>
      </c>
      <c r="H392" s="32"/>
      <c r="I392" s="39" t="s">
        <v>677</v>
      </c>
      <c r="J392" s="36" t="s">
        <v>775</v>
      </c>
    </row>
    <row r="393" spans="2:10" ht="18.5" hidden="1" thickTop="1" x14ac:dyDescent="0.55000000000000004">
      <c r="B393" s="43" t="s">
        <v>536</v>
      </c>
      <c r="C393" s="32">
        <v>260</v>
      </c>
      <c r="D393" s="32">
        <v>2</v>
      </c>
      <c r="E393" s="31" t="s">
        <v>552</v>
      </c>
      <c r="F393" s="32" t="s">
        <v>5</v>
      </c>
      <c r="G393" s="31" t="s">
        <v>552</v>
      </c>
      <c r="H393" s="32"/>
      <c r="I393" s="39" t="s">
        <v>678</v>
      </c>
      <c r="J393" s="36" t="s">
        <v>775</v>
      </c>
    </row>
    <row r="394" spans="2:10" ht="18.5" hidden="1" thickTop="1" x14ac:dyDescent="0.55000000000000004">
      <c r="B394" s="43" t="s">
        <v>536</v>
      </c>
      <c r="C394" s="32">
        <v>261</v>
      </c>
      <c r="D394" s="32">
        <v>3</v>
      </c>
      <c r="E394" s="31" t="s">
        <v>552</v>
      </c>
      <c r="F394" s="32" t="s">
        <v>18</v>
      </c>
      <c r="G394" s="31" t="s">
        <v>552</v>
      </c>
      <c r="H394" s="32"/>
      <c r="I394" s="39" t="s">
        <v>679</v>
      </c>
      <c r="J394" s="36" t="s">
        <v>775</v>
      </c>
    </row>
    <row r="395" spans="2:10" ht="18.5" hidden="1" thickTop="1" x14ac:dyDescent="0.55000000000000004">
      <c r="B395" s="43" t="s">
        <v>536</v>
      </c>
      <c r="C395" s="32">
        <v>262</v>
      </c>
      <c r="D395" s="32">
        <v>4</v>
      </c>
      <c r="E395" s="31" t="s">
        <v>552</v>
      </c>
      <c r="F395" s="32" t="s">
        <v>18</v>
      </c>
      <c r="G395" s="31" t="s">
        <v>552</v>
      </c>
      <c r="H395" s="32"/>
      <c r="I395" s="39" t="s">
        <v>680</v>
      </c>
      <c r="J395" s="36" t="s">
        <v>775</v>
      </c>
    </row>
    <row r="396" spans="2:10" ht="30.5" hidden="1" thickTop="1" x14ac:dyDescent="0.55000000000000004">
      <c r="B396" s="43" t="s">
        <v>536</v>
      </c>
      <c r="C396" s="32">
        <v>263</v>
      </c>
      <c r="D396" s="32">
        <v>5</v>
      </c>
      <c r="E396" s="31" t="s">
        <v>552</v>
      </c>
      <c r="F396" s="32" t="s">
        <v>19</v>
      </c>
      <c r="G396" s="31" t="s">
        <v>552</v>
      </c>
      <c r="H396" s="32"/>
      <c r="I396" s="39" t="s">
        <v>352</v>
      </c>
      <c r="J396" s="36" t="s">
        <v>775</v>
      </c>
    </row>
    <row r="397" spans="2:10" ht="30.5" hidden="1" thickTop="1" x14ac:dyDescent="0.55000000000000004">
      <c r="B397" s="43" t="s">
        <v>536</v>
      </c>
      <c r="C397" s="32">
        <v>264</v>
      </c>
      <c r="D397" s="32">
        <v>6</v>
      </c>
      <c r="E397" s="31" t="s">
        <v>552</v>
      </c>
      <c r="F397" s="32" t="s">
        <v>19</v>
      </c>
      <c r="G397" s="31" t="s">
        <v>552</v>
      </c>
      <c r="H397" s="32"/>
      <c r="I397" s="39" t="s">
        <v>681</v>
      </c>
      <c r="J397" s="36" t="s">
        <v>775</v>
      </c>
    </row>
    <row r="398" spans="2:10" ht="18.5" hidden="1" thickTop="1" x14ac:dyDescent="0.55000000000000004">
      <c r="B398" s="43" t="s">
        <v>536</v>
      </c>
      <c r="C398" s="32">
        <v>265</v>
      </c>
      <c r="D398" s="32">
        <v>1</v>
      </c>
      <c r="E398" s="31" t="s">
        <v>151</v>
      </c>
      <c r="F398" s="32" t="s">
        <v>5</v>
      </c>
      <c r="G398" s="31" t="s">
        <v>151</v>
      </c>
      <c r="H398" s="32"/>
      <c r="I398" s="39" t="s">
        <v>690</v>
      </c>
      <c r="J398" s="36" t="s">
        <v>691</v>
      </c>
    </row>
    <row r="399" spans="2:10" ht="18.5" hidden="1" thickTop="1" x14ac:dyDescent="0.55000000000000004">
      <c r="B399" s="43" t="s">
        <v>536</v>
      </c>
      <c r="C399" s="32">
        <v>266</v>
      </c>
      <c r="D399" s="32">
        <v>2</v>
      </c>
      <c r="E399" s="31" t="s">
        <v>151</v>
      </c>
      <c r="F399" s="32" t="s">
        <v>18</v>
      </c>
      <c r="G399" s="31" t="s">
        <v>151</v>
      </c>
      <c r="H399" s="32"/>
      <c r="I399" s="39" t="s">
        <v>353</v>
      </c>
      <c r="J399" s="36" t="s">
        <v>775</v>
      </c>
    </row>
    <row r="400" spans="2:10" ht="30.5" hidden="1" thickTop="1" x14ac:dyDescent="0.55000000000000004">
      <c r="B400" s="43" t="s">
        <v>536</v>
      </c>
      <c r="C400" s="32">
        <v>267</v>
      </c>
      <c r="D400" s="32">
        <v>3</v>
      </c>
      <c r="E400" s="31" t="s">
        <v>151</v>
      </c>
      <c r="F400" s="32" t="s">
        <v>18</v>
      </c>
      <c r="G400" s="31" t="s">
        <v>151</v>
      </c>
      <c r="H400" s="32"/>
      <c r="I400" s="39" t="s">
        <v>354</v>
      </c>
      <c r="J400" s="36" t="s">
        <v>775</v>
      </c>
    </row>
    <row r="401" spans="2:10" ht="18.5" hidden="1" thickTop="1" x14ac:dyDescent="0.55000000000000004">
      <c r="B401" s="43" t="s">
        <v>536</v>
      </c>
      <c r="C401" s="32">
        <v>268</v>
      </c>
      <c r="D401" s="32">
        <v>4</v>
      </c>
      <c r="E401" s="31" t="s">
        <v>151</v>
      </c>
      <c r="F401" s="32" t="s">
        <v>19</v>
      </c>
      <c r="G401" s="31" t="s">
        <v>151</v>
      </c>
      <c r="H401" s="32"/>
      <c r="I401" s="39" t="s">
        <v>682</v>
      </c>
      <c r="J401" s="36" t="s">
        <v>775</v>
      </c>
    </row>
    <row r="402" spans="2:10" ht="18.5" hidden="1" thickTop="1" x14ac:dyDescent="0.55000000000000004">
      <c r="B402" s="43" t="s">
        <v>536</v>
      </c>
      <c r="C402" s="32">
        <v>269</v>
      </c>
      <c r="D402" s="32">
        <v>1</v>
      </c>
      <c r="E402" s="31" t="s">
        <v>553</v>
      </c>
      <c r="F402" s="32" t="s">
        <v>18</v>
      </c>
      <c r="G402" s="31" t="s">
        <v>553</v>
      </c>
      <c r="H402" s="32"/>
      <c r="I402" s="39" t="s">
        <v>683</v>
      </c>
      <c r="J402" s="36" t="s">
        <v>691</v>
      </c>
    </row>
    <row r="403" spans="2:10" ht="18.5" hidden="1" thickTop="1" x14ac:dyDescent="0.55000000000000004">
      <c r="B403" s="43" t="s">
        <v>536</v>
      </c>
      <c r="C403" s="32">
        <v>270</v>
      </c>
      <c r="D403" s="32">
        <v>2</v>
      </c>
      <c r="E403" s="31" t="s">
        <v>553</v>
      </c>
      <c r="F403" s="32" t="s">
        <v>18</v>
      </c>
      <c r="G403" s="31" t="s">
        <v>553</v>
      </c>
      <c r="H403" s="32"/>
      <c r="I403" s="39" t="s">
        <v>359</v>
      </c>
      <c r="J403" s="36" t="s">
        <v>691</v>
      </c>
    </row>
    <row r="404" spans="2:10" ht="18.5" hidden="1" thickTop="1" x14ac:dyDescent="0.55000000000000004">
      <c r="B404" s="43" t="s">
        <v>536</v>
      </c>
      <c r="C404" s="32">
        <v>271</v>
      </c>
      <c r="D404" s="32">
        <v>3</v>
      </c>
      <c r="E404" s="31" t="s">
        <v>553</v>
      </c>
      <c r="F404" s="32" t="s">
        <v>19</v>
      </c>
      <c r="G404" s="31" t="s">
        <v>553</v>
      </c>
      <c r="H404" s="32"/>
      <c r="I404" s="39" t="s">
        <v>360</v>
      </c>
      <c r="J404" s="36" t="s">
        <v>775</v>
      </c>
    </row>
    <row r="405" spans="2:10" ht="30.5" hidden="1" thickTop="1" x14ac:dyDescent="0.55000000000000004">
      <c r="B405" s="43" t="s">
        <v>536</v>
      </c>
      <c r="C405" s="32">
        <v>272</v>
      </c>
      <c r="D405" s="32">
        <v>4</v>
      </c>
      <c r="E405" s="31" t="s">
        <v>553</v>
      </c>
      <c r="F405" s="32" t="s">
        <v>19</v>
      </c>
      <c r="G405" s="31" t="s">
        <v>553</v>
      </c>
      <c r="H405" s="32"/>
      <c r="I405" s="39" t="s">
        <v>361</v>
      </c>
      <c r="J405" s="36" t="s">
        <v>775</v>
      </c>
    </row>
    <row r="406" spans="2:10" ht="30.5" hidden="1" thickTop="1" x14ac:dyDescent="0.55000000000000004">
      <c r="B406" s="43" t="s">
        <v>536</v>
      </c>
      <c r="C406" s="32">
        <v>273</v>
      </c>
      <c r="D406" s="32">
        <v>5</v>
      </c>
      <c r="E406" s="31" t="s">
        <v>553</v>
      </c>
      <c r="F406" s="32" t="s">
        <v>19</v>
      </c>
      <c r="G406" s="31" t="s">
        <v>553</v>
      </c>
      <c r="H406" s="32"/>
      <c r="I406" s="39" t="s">
        <v>362</v>
      </c>
      <c r="J406" s="36" t="s">
        <v>775</v>
      </c>
    </row>
    <row r="407" spans="2:10" ht="18.5" hidden="1" thickTop="1" x14ac:dyDescent="0.55000000000000004">
      <c r="B407" s="43" t="s">
        <v>536</v>
      </c>
      <c r="C407" s="32">
        <v>274</v>
      </c>
      <c r="D407" s="32">
        <v>1</v>
      </c>
      <c r="E407" s="31" t="s">
        <v>153</v>
      </c>
      <c r="F407" s="32" t="s">
        <v>18</v>
      </c>
      <c r="G407" s="31" t="s">
        <v>153</v>
      </c>
      <c r="H407" s="32"/>
      <c r="I407" s="39" t="s">
        <v>684</v>
      </c>
      <c r="J407" s="36" t="s">
        <v>775</v>
      </c>
    </row>
    <row r="408" spans="2:10" ht="30.5" hidden="1" thickTop="1" x14ac:dyDescent="0.55000000000000004">
      <c r="B408" s="43" t="s">
        <v>536</v>
      </c>
      <c r="C408" s="32">
        <v>275</v>
      </c>
      <c r="D408" s="32">
        <v>2</v>
      </c>
      <c r="E408" s="31" t="s">
        <v>153</v>
      </c>
      <c r="F408" s="32" t="s">
        <v>18</v>
      </c>
      <c r="G408" s="31" t="s">
        <v>153</v>
      </c>
      <c r="H408" s="32"/>
      <c r="I408" s="39" t="s">
        <v>363</v>
      </c>
      <c r="J408" s="36" t="s">
        <v>691</v>
      </c>
    </row>
    <row r="409" spans="2:10" ht="18.5" hidden="1" thickTop="1" x14ac:dyDescent="0.55000000000000004">
      <c r="B409" s="43" t="s">
        <v>536</v>
      </c>
      <c r="C409" s="32">
        <v>276</v>
      </c>
      <c r="D409" s="32">
        <v>3</v>
      </c>
      <c r="E409" s="31" t="s">
        <v>153</v>
      </c>
      <c r="F409" s="32" t="s">
        <v>18</v>
      </c>
      <c r="G409" s="31" t="s">
        <v>153</v>
      </c>
      <c r="H409" s="32"/>
      <c r="I409" s="39" t="s">
        <v>685</v>
      </c>
      <c r="J409" s="36" t="s">
        <v>691</v>
      </c>
    </row>
    <row r="410" spans="2:10" ht="18.5" hidden="1" thickTop="1" x14ac:dyDescent="0.55000000000000004">
      <c r="B410" s="43" t="s">
        <v>536</v>
      </c>
      <c r="C410" s="32">
        <v>277</v>
      </c>
      <c r="D410" s="32">
        <v>4</v>
      </c>
      <c r="E410" s="31" t="s">
        <v>153</v>
      </c>
      <c r="F410" s="32" t="s">
        <v>18</v>
      </c>
      <c r="G410" s="31" t="s">
        <v>153</v>
      </c>
      <c r="H410" s="32"/>
      <c r="I410" s="39" t="s">
        <v>364</v>
      </c>
      <c r="J410" s="36" t="s">
        <v>691</v>
      </c>
    </row>
    <row r="411" spans="2:10" ht="18.5" hidden="1" thickTop="1" x14ac:dyDescent="0.55000000000000004">
      <c r="B411" s="43" t="s">
        <v>536</v>
      </c>
      <c r="C411" s="32">
        <v>278</v>
      </c>
      <c r="D411" s="32">
        <v>5</v>
      </c>
      <c r="E411" s="31" t="s">
        <v>153</v>
      </c>
      <c r="F411" s="32" t="s">
        <v>18</v>
      </c>
      <c r="G411" s="31" t="s">
        <v>153</v>
      </c>
      <c r="H411" s="32"/>
      <c r="I411" s="39" t="s">
        <v>686</v>
      </c>
      <c r="J411" s="36" t="s">
        <v>691</v>
      </c>
    </row>
    <row r="412" spans="2:10" ht="30.5" hidden="1" thickTop="1" x14ac:dyDescent="0.55000000000000004">
      <c r="B412" s="43" t="s">
        <v>536</v>
      </c>
      <c r="C412" s="32">
        <v>279</v>
      </c>
      <c r="D412" s="32">
        <v>6</v>
      </c>
      <c r="E412" s="31" t="s">
        <v>153</v>
      </c>
      <c r="F412" s="32" t="s">
        <v>18</v>
      </c>
      <c r="G412" s="31" t="s">
        <v>153</v>
      </c>
      <c r="H412" s="32"/>
      <c r="I412" s="39" t="s">
        <v>687</v>
      </c>
      <c r="J412" s="36" t="s">
        <v>691</v>
      </c>
    </row>
    <row r="413" spans="2:10" ht="30.5" hidden="1" thickTop="1" x14ac:dyDescent="0.55000000000000004">
      <c r="B413" s="43" t="s">
        <v>536</v>
      </c>
      <c r="C413" s="32">
        <v>280</v>
      </c>
      <c r="D413" s="32">
        <v>7</v>
      </c>
      <c r="E413" s="31" t="s">
        <v>153</v>
      </c>
      <c r="F413" s="32" t="s">
        <v>18</v>
      </c>
      <c r="G413" s="31" t="s">
        <v>153</v>
      </c>
      <c r="H413" s="32"/>
      <c r="I413" s="39" t="s">
        <v>688</v>
      </c>
      <c r="J413" s="36" t="s">
        <v>775</v>
      </c>
    </row>
    <row r="414" spans="2:10" ht="18.5" hidden="1" thickTop="1" x14ac:dyDescent="0.55000000000000004">
      <c r="B414" s="43" t="s">
        <v>536</v>
      </c>
      <c r="C414" s="32">
        <v>281</v>
      </c>
      <c r="D414" s="32">
        <v>8</v>
      </c>
      <c r="E414" s="31" t="s">
        <v>153</v>
      </c>
      <c r="F414" s="32" t="s">
        <v>19</v>
      </c>
      <c r="G414" s="31" t="s">
        <v>153</v>
      </c>
      <c r="H414" s="32"/>
      <c r="I414" s="39" t="s">
        <v>365</v>
      </c>
      <c r="J414" s="36" t="s">
        <v>775</v>
      </c>
    </row>
    <row r="415" spans="2:10" ht="30.5" hidden="1" thickTop="1" x14ac:dyDescent="0.55000000000000004">
      <c r="B415" s="43" t="s">
        <v>536</v>
      </c>
      <c r="C415" s="32">
        <v>282</v>
      </c>
      <c r="D415" s="32">
        <v>9</v>
      </c>
      <c r="E415" s="31" t="s">
        <v>153</v>
      </c>
      <c r="F415" s="32" t="s">
        <v>19</v>
      </c>
      <c r="G415" s="31" t="s">
        <v>153</v>
      </c>
      <c r="H415" s="32"/>
      <c r="I415" s="39" t="s">
        <v>366</v>
      </c>
      <c r="J415" s="36" t="s">
        <v>775</v>
      </c>
    </row>
    <row r="416" spans="2:10" ht="18.5" thickTop="1" x14ac:dyDescent="0.55000000000000004">
      <c r="B416" s="43" t="s">
        <v>537</v>
      </c>
      <c r="C416" s="44">
        <v>1</v>
      </c>
      <c r="D416" s="44">
        <v>1</v>
      </c>
      <c r="E416" s="44" t="s">
        <v>692</v>
      </c>
      <c r="F416" s="44" t="s">
        <v>5</v>
      </c>
      <c r="G416" s="44" t="s">
        <v>92</v>
      </c>
      <c r="H416" s="44"/>
      <c r="I416" s="39" t="s">
        <v>372</v>
      </c>
      <c r="J416" s="36" t="s">
        <v>691</v>
      </c>
    </row>
    <row r="417" spans="2:10" ht="30" x14ac:dyDescent="0.55000000000000004">
      <c r="B417" s="43" t="s">
        <v>537</v>
      </c>
      <c r="C417" s="44">
        <v>2</v>
      </c>
      <c r="D417" s="44">
        <v>2</v>
      </c>
      <c r="E417" s="44" t="s">
        <v>692</v>
      </c>
      <c r="F417" s="44" t="s">
        <v>18</v>
      </c>
      <c r="G417" s="44" t="s">
        <v>92</v>
      </c>
      <c r="H417" s="44" t="s">
        <v>691</v>
      </c>
      <c r="I417" s="39" t="s">
        <v>706</v>
      </c>
      <c r="J417" s="36" t="s">
        <v>691</v>
      </c>
    </row>
    <row r="418" spans="2:10" ht="39" customHeight="1" x14ac:dyDescent="0.55000000000000004">
      <c r="B418" s="43" t="s">
        <v>537</v>
      </c>
      <c r="C418" s="44">
        <v>3</v>
      </c>
      <c r="D418" s="44">
        <v>3</v>
      </c>
      <c r="E418" s="44" t="s">
        <v>692</v>
      </c>
      <c r="F418" s="44" t="s">
        <v>18</v>
      </c>
      <c r="G418" s="44" t="s">
        <v>92</v>
      </c>
      <c r="H418" s="44"/>
      <c r="I418" s="39" t="s">
        <v>707</v>
      </c>
      <c r="J418" s="36" t="s">
        <v>691</v>
      </c>
    </row>
    <row r="419" spans="2:10" ht="30" x14ac:dyDescent="0.55000000000000004">
      <c r="B419" s="43" t="s">
        <v>537</v>
      </c>
      <c r="C419" s="44">
        <v>4</v>
      </c>
      <c r="D419" s="44">
        <v>4</v>
      </c>
      <c r="E419" s="44" t="s">
        <v>692</v>
      </c>
      <c r="F419" s="44" t="s">
        <v>19</v>
      </c>
      <c r="G419" s="44" t="s">
        <v>92</v>
      </c>
      <c r="H419" s="44"/>
      <c r="I419" s="39" t="s">
        <v>378</v>
      </c>
      <c r="J419" s="36" t="s">
        <v>775</v>
      </c>
    </row>
    <row r="420" spans="2:10" ht="30" x14ac:dyDescent="0.55000000000000004">
      <c r="B420" s="43" t="s">
        <v>537</v>
      </c>
      <c r="C420" s="44">
        <v>5</v>
      </c>
      <c r="D420" s="44">
        <v>5</v>
      </c>
      <c r="E420" s="44" t="s">
        <v>692</v>
      </c>
      <c r="F420" s="44" t="s">
        <v>19</v>
      </c>
      <c r="G420" s="44" t="s">
        <v>92</v>
      </c>
      <c r="H420" s="44" t="s">
        <v>691</v>
      </c>
      <c r="I420" s="39" t="s">
        <v>708</v>
      </c>
      <c r="J420" s="36" t="s">
        <v>775</v>
      </c>
    </row>
    <row r="421" spans="2:10" ht="30" x14ac:dyDescent="0.55000000000000004">
      <c r="B421" s="43" t="s">
        <v>537</v>
      </c>
      <c r="C421" s="44">
        <v>6</v>
      </c>
      <c r="D421" s="44">
        <v>6</v>
      </c>
      <c r="E421" s="44" t="s">
        <v>692</v>
      </c>
      <c r="F421" s="44" t="s">
        <v>19</v>
      </c>
      <c r="G421" s="44" t="s">
        <v>92</v>
      </c>
      <c r="H421" s="44"/>
      <c r="I421" s="39" t="s">
        <v>709</v>
      </c>
      <c r="J421" s="36" t="s">
        <v>775</v>
      </c>
    </row>
    <row r="422" spans="2:10" ht="30" x14ac:dyDescent="0.55000000000000004">
      <c r="B422" s="43" t="s">
        <v>537</v>
      </c>
      <c r="C422" s="44">
        <v>7</v>
      </c>
      <c r="D422" s="44">
        <v>7</v>
      </c>
      <c r="E422" s="44" t="s">
        <v>692</v>
      </c>
      <c r="F422" s="44" t="s">
        <v>19</v>
      </c>
      <c r="G422" s="44" t="s">
        <v>92</v>
      </c>
      <c r="H422" s="44"/>
      <c r="I422" s="39" t="s">
        <v>377</v>
      </c>
      <c r="J422" s="36" t="s">
        <v>775</v>
      </c>
    </row>
    <row r="423" spans="2:10" x14ac:dyDescent="0.55000000000000004">
      <c r="B423" s="43" t="s">
        <v>537</v>
      </c>
      <c r="C423" s="44">
        <v>8</v>
      </c>
      <c r="D423" s="44">
        <v>8</v>
      </c>
      <c r="E423" s="44" t="s">
        <v>692</v>
      </c>
      <c r="F423" s="44" t="s">
        <v>5</v>
      </c>
      <c r="G423" s="44" t="s">
        <v>693</v>
      </c>
      <c r="H423" s="44"/>
      <c r="I423" s="39" t="s">
        <v>710</v>
      </c>
      <c r="J423" s="36"/>
    </row>
    <row r="424" spans="2:10" x14ac:dyDescent="0.55000000000000004">
      <c r="B424" s="43" t="s">
        <v>537</v>
      </c>
      <c r="C424" s="44">
        <v>9</v>
      </c>
      <c r="D424" s="44">
        <v>9</v>
      </c>
      <c r="E424" s="44" t="s">
        <v>692</v>
      </c>
      <c r="F424" s="44" t="s">
        <v>5</v>
      </c>
      <c r="G424" s="44" t="s">
        <v>693</v>
      </c>
      <c r="H424" s="44"/>
      <c r="I424" s="39" t="s">
        <v>367</v>
      </c>
      <c r="J424" s="36" t="s">
        <v>691</v>
      </c>
    </row>
    <row r="425" spans="2:10" ht="30" x14ac:dyDescent="0.55000000000000004">
      <c r="B425" s="43" t="s">
        <v>537</v>
      </c>
      <c r="C425" s="44">
        <v>10</v>
      </c>
      <c r="D425" s="44">
        <v>10</v>
      </c>
      <c r="E425" s="44" t="s">
        <v>692</v>
      </c>
      <c r="F425" s="44" t="s">
        <v>18</v>
      </c>
      <c r="G425" s="44" t="s">
        <v>693</v>
      </c>
      <c r="H425" s="44"/>
      <c r="I425" s="39" t="s">
        <v>711</v>
      </c>
      <c r="J425" s="36" t="s">
        <v>775</v>
      </c>
    </row>
    <row r="426" spans="2:10" x14ac:dyDescent="0.55000000000000004">
      <c r="B426" s="43" t="s">
        <v>537</v>
      </c>
      <c r="C426" s="44">
        <v>11</v>
      </c>
      <c r="D426" s="44">
        <v>11</v>
      </c>
      <c r="E426" s="44" t="s">
        <v>692</v>
      </c>
      <c r="F426" s="44" t="s">
        <v>18</v>
      </c>
      <c r="G426" s="44" t="s">
        <v>693</v>
      </c>
      <c r="H426" s="44"/>
      <c r="I426" s="39" t="s">
        <v>368</v>
      </c>
      <c r="J426" s="36" t="s">
        <v>775</v>
      </c>
    </row>
    <row r="427" spans="2:10" x14ac:dyDescent="0.55000000000000004">
      <c r="B427" s="43" t="s">
        <v>537</v>
      </c>
      <c r="C427" s="44">
        <v>12</v>
      </c>
      <c r="D427" s="44">
        <v>12</v>
      </c>
      <c r="E427" s="44" t="s">
        <v>692</v>
      </c>
      <c r="F427" s="44" t="s">
        <v>18</v>
      </c>
      <c r="G427" s="44" t="s">
        <v>693</v>
      </c>
      <c r="H427" s="44"/>
      <c r="I427" s="39" t="s">
        <v>373</v>
      </c>
      <c r="J427" s="36" t="s">
        <v>775</v>
      </c>
    </row>
    <row r="428" spans="2:10" x14ac:dyDescent="0.55000000000000004">
      <c r="B428" s="43" t="s">
        <v>537</v>
      </c>
      <c r="C428" s="44">
        <v>13</v>
      </c>
      <c r="D428" s="44">
        <v>13</v>
      </c>
      <c r="E428" s="44" t="s">
        <v>692</v>
      </c>
      <c r="F428" s="44" t="s">
        <v>18</v>
      </c>
      <c r="G428" s="44" t="s">
        <v>693</v>
      </c>
      <c r="H428" s="44"/>
      <c r="I428" s="39" t="s">
        <v>712</v>
      </c>
      <c r="J428" s="36" t="s">
        <v>775</v>
      </c>
    </row>
    <row r="429" spans="2:10" ht="30" x14ac:dyDescent="0.55000000000000004">
      <c r="B429" s="43" t="s">
        <v>537</v>
      </c>
      <c r="C429" s="44">
        <v>14</v>
      </c>
      <c r="D429" s="44">
        <v>14</v>
      </c>
      <c r="E429" s="44" t="s">
        <v>692</v>
      </c>
      <c r="F429" s="44" t="s">
        <v>18</v>
      </c>
      <c r="G429" s="44" t="s">
        <v>693</v>
      </c>
      <c r="H429" s="44" t="s">
        <v>691</v>
      </c>
      <c r="I429" s="39" t="s">
        <v>374</v>
      </c>
      <c r="J429" s="36" t="s">
        <v>691</v>
      </c>
    </row>
    <row r="430" spans="2:10" ht="30" x14ac:dyDescent="0.55000000000000004">
      <c r="B430" s="43" t="s">
        <v>537</v>
      </c>
      <c r="C430" s="44">
        <v>15</v>
      </c>
      <c r="D430" s="44">
        <v>15</v>
      </c>
      <c r="E430" s="44" t="s">
        <v>692</v>
      </c>
      <c r="F430" s="44" t="s">
        <v>18</v>
      </c>
      <c r="G430" s="44" t="s">
        <v>693</v>
      </c>
      <c r="H430" s="44"/>
      <c r="I430" s="39" t="s">
        <v>381</v>
      </c>
      <c r="J430" s="36" t="s">
        <v>775</v>
      </c>
    </row>
    <row r="431" spans="2:10" x14ac:dyDescent="0.55000000000000004">
      <c r="B431" s="43" t="s">
        <v>537</v>
      </c>
      <c r="C431" s="44">
        <v>16</v>
      </c>
      <c r="D431" s="44">
        <v>16</v>
      </c>
      <c r="E431" s="44" t="s">
        <v>692</v>
      </c>
      <c r="F431" s="44" t="s">
        <v>19</v>
      </c>
      <c r="G431" s="44" t="s">
        <v>693</v>
      </c>
      <c r="H431" s="44"/>
      <c r="I431" s="39" t="s">
        <v>369</v>
      </c>
      <c r="J431" s="36" t="s">
        <v>775</v>
      </c>
    </row>
    <row r="432" spans="2:10" ht="30" x14ac:dyDescent="0.55000000000000004">
      <c r="B432" s="43" t="s">
        <v>537</v>
      </c>
      <c r="C432" s="44">
        <v>17</v>
      </c>
      <c r="D432" s="44">
        <v>17</v>
      </c>
      <c r="E432" s="44" t="s">
        <v>692</v>
      </c>
      <c r="F432" s="44" t="s">
        <v>19</v>
      </c>
      <c r="G432" s="44" t="s">
        <v>693</v>
      </c>
      <c r="H432" s="44" t="s">
        <v>691</v>
      </c>
      <c r="I432" s="39" t="s">
        <v>370</v>
      </c>
      <c r="J432" s="36" t="s">
        <v>775</v>
      </c>
    </row>
    <row r="433" spans="2:10" x14ac:dyDescent="0.55000000000000004">
      <c r="B433" s="43" t="s">
        <v>537</v>
      </c>
      <c r="C433" s="44">
        <v>18</v>
      </c>
      <c r="D433" s="44">
        <v>18</v>
      </c>
      <c r="E433" s="44" t="s">
        <v>692</v>
      </c>
      <c r="F433" s="44" t="s">
        <v>5</v>
      </c>
      <c r="G433" s="44" t="s">
        <v>93</v>
      </c>
      <c r="H433" s="44"/>
      <c r="I433" s="39" t="s">
        <v>713</v>
      </c>
      <c r="J433" s="36" t="s">
        <v>775</v>
      </c>
    </row>
    <row r="434" spans="2:10" x14ac:dyDescent="0.55000000000000004">
      <c r="B434" s="43" t="s">
        <v>537</v>
      </c>
      <c r="C434" s="44">
        <v>19</v>
      </c>
      <c r="D434" s="44">
        <v>19</v>
      </c>
      <c r="E434" s="44" t="s">
        <v>692</v>
      </c>
      <c r="F434" s="44" t="s">
        <v>5</v>
      </c>
      <c r="G434" s="44" t="s">
        <v>93</v>
      </c>
      <c r="H434" s="44"/>
      <c r="I434" s="39" t="s">
        <v>380</v>
      </c>
      <c r="J434" s="36" t="s">
        <v>691</v>
      </c>
    </row>
    <row r="435" spans="2:10" ht="30" x14ac:dyDescent="0.55000000000000004">
      <c r="B435" s="43" t="s">
        <v>537</v>
      </c>
      <c r="C435" s="44">
        <v>20</v>
      </c>
      <c r="D435" s="44">
        <v>20</v>
      </c>
      <c r="E435" s="44" t="s">
        <v>692</v>
      </c>
      <c r="F435" s="44" t="s">
        <v>5</v>
      </c>
      <c r="G435" s="44" t="s">
        <v>93</v>
      </c>
      <c r="H435" s="44"/>
      <c r="I435" s="39" t="s">
        <v>714</v>
      </c>
      <c r="J435" s="36" t="s">
        <v>691</v>
      </c>
    </row>
    <row r="436" spans="2:10" x14ac:dyDescent="0.55000000000000004">
      <c r="B436" s="43" t="s">
        <v>537</v>
      </c>
      <c r="C436" s="44">
        <v>21</v>
      </c>
      <c r="D436" s="44">
        <v>21</v>
      </c>
      <c r="E436" s="44" t="s">
        <v>692</v>
      </c>
      <c r="F436" s="44" t="s">
        <v>18</v>
      </c>
      <c r="G436" s="44" t="s">
        <v>93</v>
      </c>
      <c r="H436" s="44" t="s">
        <v>691</v>
      </c>
      <c r="I436" s="39" t="s">
        <v>715</v>
      </c>
      <c r="J436" s="36" t="s">
        <v>691</v>
      </c>
    </row>
    <row r="437" spans="2:10" x14ac:dyDescent="0.55000000000000004">
      <c r="B437" s="43" t="s">
        <v>537</v>
      </c>
      <c r="C437" s="44">
        <v>22</v>
      </c>
      <c r="D437" s="44">
        <v>22</v>
      </c>
      <c r="E437" s="44" t="s">
        <v>692</v>
      </c>
      <c r="F437" s="44" t="s">
        <v>18</v>
      </c>
      <c r="G437" s="44" t="s">
        <v>93</v>
      </c>
      <c r="H437" s="44"/>
      <c r="I437" s="39" t="s">
        <v>379</v>
      </c>
      <c r="J437" s="36" t="s">
        <v>691</v>
      </c>
    </row>
    <row r="438" spans="2:10" x14ac:dyDescent="0.55000000000000004">
      <c r="B438" s="43" t="s">
        <v>537</v>
      </c>
      <c r="C438" s="44">
        <v>23</v>
      </c>
      <c r="D438" s="44">
        <v>23</v>
      </c>
      <c r="E438" s="44" t="s">
        <v>692</v>
      </c>
      <c r="F438" s="44" t="s">
        <v>18</v>
      </c>
      <c r="G438" s="44" t="s">
        <v>93</v>
      </c>
      <c r="H438" s="44"/>
      <c r="I438" s="39" t="s">
        <v>383</v>
      </c>
      <c r="J438" s="36" t="s">
        <v>691</v>
      </c>
    </row>
    <row r="439" spans="2:10" ht="30" x14ac:dyDescent="0.55000000000000004">
      <c r="B439" s="43" t="s">
        <v>537</v>
      </c>
      <c r="C439" s="44">
        <v>24</v>
      </c>
      <c r="D439" s="44">
        <v>24</v>
      </c>
      <c r="E439" s="44" t="s">
        <v>692</v>
      </c>
      <c r="F439" s="44" t="s">
        <v>18</v>
      </c>
      <c r="G439" s="44" t="s">
        <v>93</v>
      </c>
      <c r="H439" s="44"/>
      <c r="I439" s="39" t="s">
        <v>716</v>
      </c>
      <c r="J439" s="36" t="s">
        <v>775</v>
      </c>
    </row>
    <row r="440" spans="2:10" ht="30" x14ac:dyDescent="0.55000000000000004">
      <c r="B440" s="43" t="s">
        <v>537</v>
      </c>
      <c r="C440" s="44">
        <v>25</v>
      </c>
      <c r="D440" s="44">
        <v>25</v>
      </c>
      <c r="E440" s="44" t="s">
        <v>692</v>
      </c>
      <c r="F440" s="44" t="s">
        <v>18</v>
      </c>
      <c r="G440" s="44" t="s">
        <v>93</v>
      </c>
      <c r="H440" s="44"/>
      <c r="I440" s="39" t="s">
        <v>717</v>
      </c>
      <c r="J440" s="36" t="s">
        <v>775</v>
      </c>
    </row>
    <row r="441" spans="2:10" x14ac:dyDescent="0.55000000000000004">
      <c r="B441" s="43" t="s">
        <v>537</v>
      </c>
      <c r="C441" s="44">
        <v>26</v>
      </c>
      <c r="D441" s="44">
        <v>26</v>
      </c>
      <c r="E441" s="44" t="s">
        <v>692</v>
      </c>
      <c r="F441" s="44" t="s">
        <v>19</v>
      </c>
      <c r="G441" s="44" t="s">
        <v>93</v>
      </c>
      <c r="H441" s="44"/>
      <c r="I441" s="39" t="s">
        <v>375</v>
      </c>
      <c r="J441" s="36" t="s">
        <v>775</v>
      </c>
    </row>
    <row r="442" spans="2:10" x14ac:dyDescent="0.55000000000000004">
      <c r="B442" s="43" t="s">
        <v>537</v>
      </c>
      <c r="C442" s="44">
        <v>27</v>
      </c>
      <c r="D442" s="44">
        <v>27</v>
      </c>
      <c r="E442" s="44" t="s">
        <v>692</v>
      </c>
      <c r="F442" s="44" t="s">
        <v>19</v>
      </c>
      <c r="G442" s="44" t="s">
        <v>93</v>
      </c>
      <c r="H442" s="44"/>
      <c r="I442" s="39" t="s">
        <v>376</v>
      </c>
      <c r="J442" s="36" t="s">
        <v>775</v>
      </c>
    </row>
    <row r="443" spans="2:10" ht="30" x14ac:dyDescent="0.55000000000000004">
      <c r="B443" s="43" t="s">
        <v>537</v>
      </c>
      <c r="C443" s="44">
        <v>28</v>
      </c>
      <c r="D443" s="44">
        <v>28</v>
      </c>
      <c r="E443" s="44" t="s">
        <v>692</v>
      </c>
      <c r="F443" s="44" t="s">
        <v>19</v>
      </c>
      <c r="G443" s="44" t="s">
        <v>93</v>
      </c>
      <c r="H443" s="44"/>
      <c r="I443" s="39" t="s">
        <v>382</v>
      </c>
      <c r="J443" s="36" t="s">
        <v>775</v>
      </c>
    </row>
    <row r="444" spans="2:10" ht="30" x14ac:dyDescent="0.55000000000000004">
      <c r="B444" s="43" t="s">
        <v>537</v>
      </c>
      <c r="C444" s="44">
        <v>29</v>
      </c>
      <c r="D444" s="44">
        <v>29</v>
      </c>
      <c r="E444" s="44" t="s">
        <v>692</v>
      </c>
      <c r="F444" s="44" t="s">
        <v>19</v>
      </c>
      <c r="G444" s="44" t="s">
        <v>93</v>
      </c>
      <c r="H444" s="44"/>
      <c r="I444" s="39" t="s">
        <v>718</v>
      </c>
      <c r="J444" s="36" t="s">
        <v>775</v>
      </c>
    </row>
    <row r="445" spans="2:10" x14ac:dyDescent="0.55000000000000004">
      <c r="B445" s="43" t="s">
        <v>537</v>
      </c>
      <c r="C445" s="44">
        <v>30</v>
      </c>
      <c r="D445" s="44">
        <v>30</v>
      </c>
      <c r="E445" s="44" t="s">
        <v>692</v>
      </c>
      <c r="F445" s="44" t="s">
        <v>19</v>
      </c>
      <c r="G445" s="44" t="s">
        <v>93</v>
      </c>
      <c r="H445" s="44"/>
      <c r="I445" s="39" t="s">
        <v>719</v>
      </c>
      <c r="J445" s="36" t="s">
        <v>775</v>
      </c>
    </row>
    <row r="446" spans="2:10" x14ac:dyDescent="0.55000000000000004">
      <c r="B446" s="43" t="s">
        <v>537</v>
      </c>
      <c r="C446" s="44">
        <v>31</v>
      </c>
      <c r="D446" s="44">
        <v>1</v>
      </c>
      <c r="E446" s="44" t="s">
        <v>96</v>
      </c>
      <c r="F446" s="44" t="s">
        <v>5</v>
      </c>
      <c r="G446" s="44" t="s">
        <v>94</v>
      </c>
      <c r="H446" s="44"/>
      <c r="I446" s="39" t="s">
        <v>384</v>
      </c>
      <c r="J446" s="36" t="s">
        <v>775</v>
      </c>
    </row>
    <row r="447" spans="2:10" x14ac:dyDescent="0.55000000000000004">
      <c r="B447" s="43" t="s">
        <v>537</v>
      </c>
      <c r="C447" s="44">
        <v>32</v>
      </c>
      <c r="D447" s="44">
        <v>2</v>
      </c>
      <c r="E447" s="44" t="s">
        <v>96</v>
      </c>
      <c r="F447" s="44" t="s">
        <v>5</v>
      </c>
      <c r="G447" s="44" t="s">
        <v>94</v>
      </c>
      <c r="H447" s="44"/>
      <c r="I447" s="39" t="s">
        <v>385</v>
      </c>
      <c r="J447" s="36" t="s">
        <v>691</v>
      </c>
    </row>
    <row r="448" spans="2:10" ht="30" x14ac:dyDescent="0.55000000000000004">
      <c r="B448" s="43" t="s">
        <v>537</v>
      </c>
      <c r="C448" s="44">
        <v>33</v>
      </c>
      <c r="D448" s="44">
        <v>3</v>
      </c>
      <c r="E448" s="44" t="s">
        <v>96</v>
      </c>
      <c r="F448" s="44" t="s">
        <v>18</v>
      </c>
      <c r="G448" s="44" t="s">
        <v>94</v>
      </c>
      <c r="H448" s="44"/>
      <c r="I448" s="39" t="s">
        <v>720</v>
      </c>
      <c r="J448" s="36" t="s">
        <v>775</v>
      </c>
    </row>
    <row r="449" spans="2:10" x14ac:dyDescent="0.55000000000000004">
      <c r="B449" s="43" t="s">
        <v>537</v>
      </c>
      <c r="C449" s="44">
        <v>34</v>
      </c>
      <c r="D449" s="44">
        <v>4</v>
      </c>
      <c r="E449" s="44" t="s">
        <v>96</v>
      </c>
      <c r="F449" s="44" t="s">
        <v>18</v>
      </c>
      <c r="G449" s="44" t="s">
        <v>94</v>
      </c>
      <c r="H449" s="44"/>
      <c r="I449" s="39" t="s">
        <v>386</v>
      </c>
      <c r="J449" s="36" t="s">
        <v>775</v>
      </c>
    </row>
    <row r="450" spans="2:10" ht="30" x14ac:dyDescent="0.55000000000000004">
      <c r="B450" s="43" t="s">
        <v>537</v>
      </c>
      <c r="C450" s="44">
        <v>35</v>
      </c>
      <c r="D450" s="44">
        <v>5</v>
      </c>
      <c r="E450" s="44" t="s">
        <v>96</v>
      </c>
      <c r="F450" s="44" t="s">
        <v>18</v>
      </c>
      <c r="G450" s="44" t="s">
        <v>94</v>
      </c>
      <c r="H450" s="44"/>
      <c r="I450" s="39" t="s">
        <v>387</v>
      </c>
      <c r="J450" s="36" t="s">
        <v>775</v>
      </c>
    </row>
    <row r="451" spans="2:10" x14ac:dyDescent="0.55000000000000004">
      <c r="B451" s="43" t="s">
        <v>537</v>
      </c>
      <c r="C451" s="44">
        <v>36</v>
      </c>
      <c r="D451" s="44">
        <v>6</v>
      </c>
      <c r="E451" s="44" t="s">
        <v>96</v>
      </c>
      <c r="F451" s="44" t="s">
        <v>19</v>
      </c>
      <c r="G451" s="44" t="s">
        <v>94</v>
      </c>
      <c r="H451" s="44"/>
      <c r="I451" s="39" t="s">
        <v>388</v>
      </c>
      <c r="J451" s="36" t="s">
        <v>775</v>
      </c>
    </row>
    <row r="452" spans="2:10" x14ac:dyDescent="0.55000000000000004">
      <c r="B452" s="43" t="s">
        <v>537</v>
      </c>
      <c r="C452" s="44">
        <v>37</v>
      </c>
      <c r="D452" s="44">
        <v>7</v>
      </c>
      <c r="E452" s="44" t="s">
        <v>96</v>
      </c>
      <c r="F452" s="44" t="s">
        <v>5</v>
      </c>
      <c r="G452" s="44" t="s">
        <v>95</v>
      </c>
      <c r="H452" s="44"/>
      <c r="I452" s="39" t="s">
        <v>721</v>
      </c>
      <c r="J452" s="36" t="s">
        <v>775</v>
      </c>
    </row>
    <row r="453" spans="2:10" ht="30" x14ac:dyDescent="0.55000000000000004">
      <c r="B453" s="43" t="s">
        <v>537</v>
      </c>
      <c r="C453" s="44">
        <v>38</v>
      </c>
      <c r="D453" s="44">
        <v>8</v>
      </c>
      <c r="E453" s="44" t="s">
        <v>96</v>
      </c>
      <c r="F453" s="44" t="s">
        <v>18</v>
      </c>
      <c r="G453" s="44" t="s">
        <v>95</v>
      </c>
      <c r="H453" s="44"/>
      <c r="I453" s="39" t="s">
        <v>389</v>
      </c>
      <c r="J453" s="36" t="s">
        <v>775</v>
      </c>
    </row>
    <row r="454" spans="2:10" ht="30" x14ac:dyDescent="0.55000000000000004">
      <c r="B454" s="43" t="s">
        <v>537</v>
      </c>
      <c r="C454" s="44">
        <v>39</v>
      </c>
      <c r="D454" s="44">
        <v>9</v>
      </c>
      <c r="E454" s="44" t="s">
        <v>96</v>
      </c>
      <c r="F454" s="44" t="s">
        <v>18</v>
      </c>
      <c r="G454" s="44" t="s">
        <v>95</v>
      </c>
      <c r="H454" s="44"/>
      <c r="I454" s="39" t="s">
        <v>722</v>
      </c>
      <c r="J454" s="36" t="s">
        <v>775</v>
      </c>
    </row>
    <row r="455" spans="2:10" ht="30" x14ac:dyDescent="0.55000000000000004">
      <c r="B455" s="43" t="s">
        <v>537</v>
      </c>
      <c r="C455" s="44">
        <v>40</v>
      </c>
      <c r="D455" s="44">
        <v>10</v>
      </c>
      <c r="E455" s="44" t="s">
        <v>96</v>
      </c>
      <c r="F455" s="44" t="s">
        <v>18</v>
      </c>
      <c r="G455" s="44" t="s">
        <v>95</v>
      </c>
      <c r="H455" s="44"/>
      <c r="I455" s="39" t="s">
        <v>390</v>
      </c>
      <c r="J455" s="36" t="s">
        <v>775</v>
      </c>
    </row>
    <row r="456" spans="2:10" x14ac:dyDescent="0.55000000000000004">
      <c r="B456" s="43" t="s">
        <v>537</v>
      </c>
      <c r="C456" s="44">
        <v>41</v>
      </c>
      <c r="D456" s="44">
        <v>11</v>
      </c>
      <c r="E456" s="44" t="s">
        <v>96</v>
      </c>
      <c r="F456" s="44" t="s">
        <v>19</v>
      </c>
      <c r="G456" s="44" t="s">
        <v>95</v>
      </c>
      <c r="H456" s="44"/>
      <c r="I456" s="39" t="s">
        <v>391</v>
      </c>
      <c r="J456" s="36" t="s">
        <v>775</v>
      </c>
    </row>
    <row r="457" spans="2:10" x14ac:dyDescent="0.55000000000000004">
      <c r="B457" s="43" t="s">
        <v>537</v>
      </c>
      <c r="C457" s="44">
        <v>42</v>
      </c>
      <c r="D457" s="44">
        <v>12</v>
      </c>
      <c r="E457" s="44" t="s">
        <v>96</v>
      </c>
      <c r="F457" s="44" t="s">
        <v>5</v>
      </c>
      <c r="G457" s="44" t="s">
        <v>694</v>
      </c>
      <c r="H457" s="44" t="s">
        <v>691</v>
      </c>
      <c r="I457" s="39" t="s">
        <v>371</v>
      </c>
      <c r="J457" s="36" t="s">
        <v>691</v>
      </c>
    </row>
    <row r="458" spans="2:10" x14ac:dyDescent="0.55000000000000004">
      <c r="B458" s="43" t="s">
        <v>537</v>
      </c>
      <c r="C458" s="44">
        <v>43</v>
      </c>
      <c r="D458" s="44">
        <v>13</v>
      </c>
      <c r="E458" s="44" t="s">
        <v>96</v>
      </c>
      <c r="F458" s="44" t="s">
        <v>5</v>
      </c>
      <c r="G458" s="44" t="s">
        <v>96</v>
      </c>
      <c r="H458" s="44"/>
      <c r="I458" s="39" t="s">
        <v>723</v>
      </c>
      <c r="J458" s="36" t="s">
        <v>775</v>
      </c>
    </row>
    <row r="459" spans="2:10" x14ac:dyDescent="0.55000000000000004">
      <c r="B459" s="43" t="s">
        <v>537</v>
      </c>
      <c r="C459" s="44">
        <v>44</v>
      </c>
      <c r="D459" s="44">
        <v>14</v>
      </c>
      <c r="E459" s="44" t="s">
        <v>96</v>
      </c>
      <c r="F459" s="44" t="s">
        <v>18</v>
      </c>
      <c r="G459" s="44" t="s">
        <v>96</v>
      </c>
      <c r="H459" s="44"/>
      <c r="I459" s="39" t="s">
        <v>393</v>
      </c>
      <c r="J459" s="36" t="s">
        <v>775</v>
      </c>
    </row>
    <row r="460" spans="2:10" ht="30" x14ac:dyDescent="0.55000000000000004">
      <c r="B460" s="43" t="s">
        <v>537</v>
      </c>
      <c r="C460" s="44">
        <v>45</v>
      </c>
      <c r="D460" s="44">
        <v>15</v>
      </c>
      <c r="E460" s="44" t="s">
        <v>96</v>
      </c>
      <c r="F460" s="44" t="s">
        <v>19</v>
      </c>
      <c r="G460" s="44" t="s">
        <v>96</v>
      </c>
      <c r="H460" s="44"/>
      <c r="I460" s="39" t="s">
        <v>724</v>
      </c>
      <c r="J460" s="36" t="s">
        <v>775</v>
      </c>
    </row>
    <row r="461" spans="2:10" ht="30" x14ac:dyDescent="0.55000000000000004">
      <c r="B461" s="43" t="s">
        <v>537</v>
      </c>
      <c r="C461" s="44">
        <v>46</v>
      </c>
      <c r="D461" s="44">
        <v>16</v>
      </c>
      <c r="E461" s="44" t="s">
        <v>96</v>
      </c>
      <c r="F461" s="44" t="s">
        <v>19</v>
      </c>
      <c r="G461" s="44" t="s">
        <v>96</v>
      </c>
      <c r="H461" s="44" t="s">
        <v>691</v>
      </c>
      <c r="I461" s="39" t="s">
        <v>392</v>
      </c>
      <c r="J461" s="36" t="s">
        <v>775</v>
      </c>
    </row>
    <row r="462" spans="2:10" x14ac:dyDescent="0.55000000000000004">
      <c r="B462" s="43" t="s">
        <v>537</v>
      </c>
      <c r="C462" s="44">
        <v>47</v>
      </c>
      <c r="D462" s="44">
        <v>17</v>
      </c>
      <c r="E462" s="44" t="s">
        <v>96</v>
      </c>
      <c r="F462" s="44" t="s">
        <v>18</v>
      </c>
      <c r="G462" s="44" t="s">
        <v>97</v>
      </c>
      <c r="H462" s="44" t="s">
        <v>691</v>
      </c>
      <c r="I462" s="39" t="s">
        <v>725</v>
      </c>
      <c r="J462" s="36" t="s">
        <v>691</v>
      </c>
    </row>
    <row r="463" spans="2:10" x14ac:dyDescent="0.55000000000000004">
      <c r="B463" s="43" t="s">
        <v>537</v>
      </c>
      <c r="C463" s="44">
        <v>48</v>
      </c>
      <c r="D463" s="44">
        <v>18</v>
      </c>
      <c r="E463" s="44" t="s">
        <v>96</v>
      </c>
      <c r="F463" s="44" t="s">
        <v>19</v>
      </c>
      <c r="G463" s="44" t="s">
        <v>97</v>
      </c>
      <c r="H463" s="44"/>
      <c r="I463" s="39" t="s">
        <v>394</v>
      </c>
      <c r="J463" s="36" t="s">
        <v>775</v>
      </c>
    </row>
    <row r="464" spans="2:10" x14ac:dyDescent="0.55000000000000004">
      <c r="B464" s="43" t="s">
        <v>537</v>
      </c>
      <c r="C464" s="44">
        <v>49</v>
      </c>
      <c r="D464" s="44">
        <v>19</v>
      </c>
      <c r="E464" s="44" t="s">
        <v>96</v>
      </c>
      <c r="F464" s="44" t="s">
        <v>19</v>
      </c>
      <c r="G464" s="44" t="s">
        <v>97</v>
      </c>
      <c r="H464" s="44" t="s">
        <v>691</v>
      </c>
      <c r="I464" s="39" t="s">
        <v>395</v>
      </c>
      <c r="J464" s="36" t="s">
        <v>775</v>
      </c>
    </row>
    <row r="465" spans="2:10" ht="30" x14ac:dyDescent="0.55000000000000004">
      <c r="B465" s="43" t="s">
        <v>537</v>
      </c>
      <c r="C465" s="44">
        <v>50</v>
      </c>
      <c r="D465" s="44">
        <v>1</v>
      </c>
      <c r="E465" s="44" t="s">
        <v>695</v>
      </c>
      <c r="F465" s="44" t="s">
        <v>5</v>
      </c>
      <c r="G465" s="44" t="s">
        <v>98</v>
      </c>
      <c r="H465" s="44" t="s">
        <v>691</v>
      </c>
      <c r="I465" s="39" t="s">
        <v>396</v>
      </c>
      <c r="J465" s="36" t="s">
        <v>691</v>
      </c>
    </row>
    <row r="466" spans="2:10" x14ac:dyDescent="0.55000000000000004">
      <c r="B466" s="43" t="s">
        <v>537</v>
      </c>
      <c r="C466" s="44">
        <v>51</v>
      </c>
      <c r="D466" s="44">
        <v>2</v>
      </c>
      <c r="E466" s="44" t="s">
        <v>695</v>
      </c>
      <c r="F466" s="44" t="s">
        <v>5</v>
      </c>
      <c r="G466" s="44" t="s">
        <v>98</v>
      </c>
      <c r="H466" s="44" t="s">
        <v>691</v>
      </c>
      <c r="I466" s="39" t="s">
        <v>397</v>
      </c>
      <c r="J466" s="36" t="s">
        <v>691</v>
      </c>
    </row>
    <row r="467" spans="2:10" ht="30" x14ac:dyDescent="0.55000000000000004">
      <c r="B467" s="43" t="s">
        <v>537</v>
      </c>
      <c r="C467" s="44">
        <v>52</v>
      </c>
      <c r="D467" s="44">
        <v>3</v>
      </c>
      <c r="E467" s="44" t="s">
        <v>695</v>
      </c>
      <c r="F467" s="44" t="s">
        <v>18</v>
      </c>
      <c r="G467" s="44" t="s">
        <v>99</v>
      </c>
      <c r="H467" s="44" t="s">
        <v>691</v>
      </c>
      <c r="I467" s="39" t="s">
        <v>726</v>
      </c>
      <c r="J467" s="36" t="s">
        <v>691</v>
      </c>
    </row>
    <row r="468" spans="2:10" x14ac:dyDescent="0.55000000000000004">
      <c r="B468" s="43" t="s">
        <v>537</v>
      </c>
      <c r="C468" s="44">
        <v>53</v>
      </c>
      <c r="D468" s="44">
        <v>4</v>
      </c>
      <c r="E468" s="44" t="s">
        <v>695</v>
      </c>
      <c r="F468" s="44" t="s">
        <v>18</v>
      </c>
      <c r="G468" s="44" t="s">
        <v>99</v>
      </c>
      <c r="H468" s="44"/>
      <c r="I468" s="39" t="s">
        <v>398</v>
      </c>
      <c r="J468" s="36" t="s">
        <v>775</v>
      </c>
    </row>
    <row r="469" spans="2:10" x14ac:dyDescent="0.55000000000000004">
      <c r="B469" s="43" t="s">
        <v>537</v>
      </c>
      <c r="C469" s="44">
        <v>54</v>
      </c>
      <c r="D469" s="44">
        <v>5</v>
      </c>
      <c r="E469" s="44" t="s">
        <v>695</v>
      </c>
      <c r="F469" s="44" t="s">
        <v>5</v>
      </c>
      <c r="G469" s="44" t="s">
        <v>100</v>
      </c>
      <c r="H469" s="44"/>
      <c r="I469" s="39" t="s">
        <v>399</v>
      </c>
      <c r="J469" s="36" t="s">
        <v>691</v>
      </c>
    </row>
    <row r="470" spans="2:10" x14ac:dyDescent="0.55000000000000004">
      <c r="B470" s="43" t="s">
        <v>537</v>
      </c>
      <c r="C470" s="44">
        <v>55</v>
      </c>
      <c r="D470" s="44">
        <v>6</v>
      </c>
      <c r="E470" s="44" t="s">
        <v>695</v>
      </c>
      <c r="F470" s="44" t="s">
        <v>18</v>
      </c>
      <c r="G470" s="44" t="s">
        <v>100</v>
      </c>
      <c r="H470" s="44" t="s">
        <v>691</v>
      </c>
      <c r="I470" s="39" t="s">
        <v>400</v>
      </c>
      <c r="J470" s="36" t="s">
        <v>691</v>
      </c>
    </row>
    <row r="471" spans="2:10" ht="30" x14ac:dyDescent="0.55000000000000004">
      <c r="B471" s="43" t="s">
        <v>537</v>
      </c>
      <c r="C471" s="44">
        <v>56</v>
      </c>
      <c r="D471" s="44">
        <v>7</v>
      </c>
      <c r="E471" s="44" t="s">
        <v>695</v>
      </c>
      <c r="F471" s="44" t="s">
        <v>18</v>
      </c>
      <c r="G471" s="44" t="s">
        <v>100</v>
      </c>
      <c r="H471" s="44"/>
      <c r="I471" s="39" t="s">
        <v>401</v>
      </c>
      <c r="J471" s="36" t="s">
        <v>691</v>
      </c>
    </row>
    <row r="472" spans="2:10" x14ac:dyDescent="0.55000000000000004">
      <c r="B472" s="43" t="s">
        <v>537</v>
      </c>
      <c r="C472" s="44">
        <v>57</v>
      </c>
      <c r="D472" s="44">
        <v>8</v>
      </c>
      <c r="E472" s="44" t="s">
        <v>695</v>
      </c>
      <c r="F472" s="44" t="s">
        <v>18</v>
      </c>
      <c r="G472" s="44" t="s">
        <v>100</v>
      </c>
      <c r="H472" s="44"/>
      <c r="I472" s="39" t="s">
        <v>402</v>
      </c>
      <c r="J472" s="36" t="s">
        <v>775</v>
      </c>
    </row>
    <row r="473" spans="2:10" x14ac:dyDescent="0.55000000000000004">
      <c r="B473" s="43" t="s">
        <v>537</v>
      </c>
      <c r="C473" s="44">
        <v>58</v>
      </c>
      <c r="D473" s="44">
        <v>9</v>
      </c>
      <c r="E473" s="44" t="s">
        <v>695</v>
      </c>
      <c r="F473" s="44" t="s">
        <v>18</v>
      </c>
      <c r="G473" s="44" t="s">
        <v>101</v>
      </c>
      <c r="H473" s="44"/>
      <c r="I473" s="39" t="s">
        <v>403</v>
      </c>
      <c r="J473" s="36" t="s">
        <v>775</v>
      </c>
    </row>
    <row r="474" spans="2:10" ht="30" x14ac:dyDescent="0.55000000000000004">
      <c r="B474" s="43" t="s">
        <v>537</v>
      </c>
      <c r="C474" s="44">
        <v>59</v>
      </c>
      <c r="D474" s="44">
        <v>10</v>
      </c>
      <c r="E474" s="44" t="s">
        <v>695</v>
      </c>
      <c r="F474" s="44" t="s">
        <v>18</v>
      </c>
      <c r="G474" s="44" t="s">
        <v>101</v>
      </c>
      <c r="H474" s="44"/>
      <c r="I474" s="39" t="s">
        <v>404</v>
      </c>
      <c r="J474" s="36" t="s">
        <v>775</v>
      </c>
    </row>
    <row r="475" spans="2:10" x14ac:dyDescent="0.55000000000000004">
      <c r="B475" s="43" t="s">
        <v>537</v>
      </c>
      <c r="C475" s="44">
        <v>60</v>
      </c>
      <c r="D475" s="44">
        <v>11</v>
      </c>
      <c r="E475" s="44" t="s">
        <v>695</v>
      </c>
      <c r="F475" s="44" t="s">
        <v>18</v>
      </c>
      <c r="G475" s="44" t="s">
        <v>101</v>
      </c>
      <c r="H475" s="44"/>
      <c r="I475" s="39" t="s">
        <v>405</v>
      </c>
      <c r="J475" s="36" t="s">
        <v>775</v>
      </c>
    </row>
    <row r="476" spans="2:10" ht="30" x14ac:dyDescent="0.55000000000000004">
      <c r="B476" s="43" t="s">
        <v>537</v>
      </c>
      <c r="C476" s="44">
        <v>61</v>
      </c>
      <c r="D476" s="44">
        <v>1</v>
      </c>
      <c r="E476" s="44" t="s">
        <v>696</v>
      </c>
      <c r="F476" s="44" t="s">
        <v>5</v>
      </c>
      <c r="G476" s="44" t="s">
        <v>102</v>
      </c>
      <c r="H476" s="44"/>
      <c r="I476" s="39" t="s">
        <v>406</v>
      </c>
      <c r="J476" s="36" t="s">
        <v>775</v>
      </c>
    </row>
    <row r="477" spans="2:10" ht="30" x14ac:dyDescent="0.55000000000000004">
      <c r="B477" s="43" t="s">
        <v>537</v>
      </c>
      <c r="C477" s="44">
        <v>62</v>
      </c>
      <c r="D477" s="44">
        <v>2</v>
      </c>
      <c r="E477" s="44" t="s">
        <v>696</v>
      </c>
      <c r="F477" s="44" t="s">
        <v>18</v>
      </c>
      <c r="G477" s="44" t="s">
        <v>102</v>
      </c>
      <c r="H477" s="44"/>
      <c r="I477" s="39" t="s">
        <v>407</v>
      </c>
      <c r="J477" s="36" t="s">
        <v>775</v>
      </c>
    </row>
    <row r="478" spans="2:10" x14ac:dyDescent="0.55000000000000004">
      <c r="B478" s="43" t="s">
        <v>537</v>
      </c>
      <c r="C478" s="44">
        <v>63</v>
      </c>
      <c r="D478" s="44">
        <v>3</v>
      </c>
      <c r="E478" s="44" t="s">
        <v>696</v>
      </c>
      <c r="F478" s="44" t="s">
        <v>5</v>
      </c>
      <c r="G478" s="44" t="s">
        <v>103</v>
      </c>
      <c r="H478" s="44"/>
      <c r="I478" s="39" t="s">
        <v>727</v>
      </c>
      <c r="J478" s="36" t="s">
        <v>775</v>
      </c>
    </row>
    <row r="479" spans="2:10" ht="30" x14ac:dyDescent="0.55000000000000004">
      <c r="B479" s="43" t="s">
        <v>537</v>
      </c>
      <c r="C479" s="44">
        <v>64</v>
      </c>
      <c r="D479" s="44">
        <v>4</v>
      </c>
      <c r="E479" s="44" t="s">
        <v>696</v>
      </c>
      <c r="F479" s="44" t="s">
        <v>5</v>
      </c>
      <c r="G479" s="44" t="s">
        <v>103</v>
      </c>
      <c r="H479" s="44"/>
      <c r="I479" s="39" t="s">
        <v>728</v>
      </c>
      <c r="J479" s="36" t="s">
        <v>775</v>
      </c>
    </row>
    <row r="480" spans="2:10" x14ac:dyDescent="0.55000000000000004">
      <c r="B480" s="43" t="s">
        <v>537</v>
      </c>
      <c r="C480" s="44">
        <v>65</v>
      </c>
      <c r="D480" s="44">
        <v>5</v>
      </c>
      <c r="E480" s="44" t="s">
        <v>696</v>
      </c>
      <c r="F480" s="44" t="s">
        <v>18</v>
      </c>
      <c r="G480" s="44" t="s">
        <v>103</v>
      </c>
      <c r="H480" s="44"/>
      <c r="I480" s="39" t="s">
        <v>729</v>
      </c>
      <c r="J480" s="36" t="s">
        <v>775</v>
      </c>
    </row>
    <row r="481" spans="2:10" x14ac:dyDescent="0.55000000000000004">
      <c r="B481" s="43" t="s">
        <v>537</v>
      </c>
      <c r="C481" s="44">
        <v>66</v>
      </c>
      <c r="D481" s="44">
        <v>6</v>
      </c>
      <c r="E481" s="44" t="s">
        <v>696</v>
      </c>
      <c r="F481" s="44" t="s">
        <v>18</v>
      </c>
      <c r="G481" s="44" t="s">
        <v>103</v>
      </c>
      <c r="H481" s="44"/>
      <c r="I481" s="39" t="s">
        <v>408</v>
      </c>
      <c r="J481" s="36" t="s">
        <v>775</v>
      </c>
    </row>
    <row r="482" spans="2:10" x14ac:dyDescent="0.55000000000000004">
      <c r="B482" s="43" t="s">
        <v>537</v>
      </c>
      <c r="C482" s="44">
        <v>67</v>
      </c>
      <c r="D482" s="44">
        <v>7</v>
      </c>
      <c r="E482" s="44" t="s">
        <v>696</v>
      </c>
      <c r="F482" s="44" t="s">
        <v>18</v>
      </c>
      <c r="G482" s="44" t="s">
        <v>103</v>
      </c>
      <c r="H482" s="44"/>
      <c r="I482" s="39" t="s">
        <v>730</v>
      </c>
      <c r="J482" s="36" t="s">
        <v>775</v>
      </c>
    </row>
    <row r="483" spans="2:10" x14ac:dyDescent="0.55000000000000004">
      <c r="B483" s="43" t="s">
        <v>537</v>
      </c>
      <c r="C483" s="44">
        <v>68</v>
      </c>
      <c r="D483" s="44">
        <v>8</v>
      </c>
      <c r="E483" s="44" t="s">
        <v>696</v>
      </c>
      <c r="F483" s="44" t="s">
        <v>19</v>
      </c>
      <c r="G483" s="44" t="s">
        <v>103</v>
      </c>
      <c r="H483" s="44"/>
      <c r="I483" s="39" t="s">
        <v>731</v>
      </c>
      <c r="J483" s="36" t="s">
        <v>775</v>
      </c>
    </row>
    <row r="484" spans="2:10" ht="30" x14ac:dyDescent="0.55000000000000004">
      <c r="B484" s="43" t="s">
        <v>537</v>
      </c>
      <c r="C484" s="44">
        <v>69</v>
      </c>
      <c r="D484" s="44">
        <v>9</v>
      </c>
      <c r="E484" s="44" t="s">
        <v>696</v>
      </c>
      <c r="F484" s="44" t="s">
        <v>5</v>
      </c>
      <c r="G484" s="44" t="s">
        <v>104</v>
      </c>
      <c r="H484" s="44" t="s">
        <v>691</v>
      </c>
      <c r="I484" s="39" t="s">
        <v>409</v>
      </c>
      <c r="J484" s="36" t="s">
        <v>691</v>
      </c>
    </row>
    <row r="485" spans="2:10" ht="30" x14ac:dyDescent="0.55000000000000004">
      <c r="B485" s="43" t="s">
        <v>537</v>
      </c>
      <c r="C485" s="44">
        <v>70</v>
      </c>
      <c r="D485" s="44">
        <v>10</v>
      </c>
      <c r="E485" s="44" t="s">
        <v>696</v>
      </c>
      <c r="F485" s="44" t="s">
        <v>18</v>
      </c>
      <c r="G485" s="44" t="s">
        <v>104</v>
      </c>
      <c r="H485" s="44"/>
      <c r="I485" s="39" t="s">
        <v>410</v>
      </c>
      <c r="J485" s="36" t="s">
        <v>775</v>
      </c>
    </row>
    <row r="486" spans="2:10" x14ac:dyDescent="0.55000000000000004">
      <c r="B486" s="43" t="s">
        <v>537</v>
      </c>
      <c r="C486" s="44">
        <v>71</v>
      </c>
      <c r="D486" s="44">
        <v>11</v>
      </c>
      <c r="E486" s="44" t="s">
        <v>696</v>
      </c>
      <c r="F486" s="44" t="s">
        <v>19</v>
      </c>
      <c r="G486" s="44" t="s">
        <v>104</v>
      </c>
      <c r="H486" s="44"/>
      <c r="I486" s="39" t="s">
        <v>732</v>
      </c>
      <c r="J486" s="36" t="s">
        <v>775</v>
      </c>
    </row>
    <row r="487" spans="2:10" ht="30" x14ac:dyDescent="0.55000000000000004">
      <c r="B487" s="43" t="s">
        <v>537</v>
      </c>
      <c r="C487" s="44">
        <v>72</v>
      </c>
      <c r="D487" s="44">
        <v>12</v>
      </c>
      <c r="E487" s="44" t="s">
        <v>696</v>
      </c>
      <c r="F487" s="44" t="s">
        <v>19</v>
      </c>
      <c r="G487" s="44" t="s">
        <v>122</v>
      </c>
      <c r="H487" s="44"/>
      <c r="I487" s="39" t="s">
        <v>412</v>
      </c>
      <c r="J487" s="36" t="s">
        <v>775</v>
      </c>
    </row>
    <row r="488" spans="2:10" x14ac:dyDescent="0.55000000000000004">
      <c r="B488" s="43" t="s">
        <v>537</v>
      </c>
      <c r="C488" s="44">
        <v>73</v>
      </c>
      <c r="D488" s="44">
        <v>13</v>
      </c>
      <c r="E488" s="44" t="s">
        <v>696</v>
      </c>
      <c r="F488" s="44" t="s">
        <v>19</v>
      </c>
      <c r="G488" s="44" t="s">
        <v>122</v>
      </c>
      <c r="H488" s="44"/>
      <c r="I488" s="39" t="s">
        <v>733</v>
      </c>
      <c r="J488" s="36" t="s">
        <v>775</v>
      </c>
    </row>
    <row r="489" spans="2:10" x14ac:dyDescent="0.55000000000000004">
      <c r="B489" s="43" t="s">
        <v>537</v>
      </c>
      <c r="C489" s="44">
        <v>74</v>
      </c>
      <c r="D489" s="44">
        <v>14</v>
      </c>
      <c r="E489" s="44" t="s">
        <v>696</v>
      </c>
      <c r="F489" s="44" t="s">
        <v>19</v>
      </c>
      <c r="G489" s="44" t="s">
        <v>122</v>
      </c>
      <c r="H489" s="44"/>
      <c r="I489" s="39" t="s">
        <v>734</v>
      </c>
      <c r="J489" s="36" t="s">
        <v>775</v>
      </c>
    </row>
    <row r="490" spans="2:10" ht="30" x14ac:dyDescent="0.55000000000000004">
      <c r="B490" s="43" t="s">
        <v>537</v>
      </c>
      <c r="C490" s="44">
        <v>75</v>
      </c>
      <c r="D490" s="44">
        <v>15</v>
      </c>
      <c r="E490" s="44" t="s">
        <v>696</v>
      </c>
      <c r="F490" s="44" t="s">
        <v>19</v>
      </c>
      <c r="G490" s="44" t="s">
        <v>105</v>
      </c>
      <c r="H490" s="44"/>
      <c r="I490" s="39" t="s">
        <v>411</v>
      </c>
      <c r="J490" s="36" t="s">
        <v>775</v>
      </c>
    </row>
    <row r="491" spans="2:10" ht="30" x14ac:dyDescent="0.55000000000000004">
      <c r="B491" s="43" t="s">
        <v>537</v>
      </c>
      <c r="C491" s="44">
        <v>76</v>
      </c>
      <c r="D491" s="44">
        <v>16</v>
      </c>
      <c r="E491" s="44" t="s">
        <v>696</v>
      </c>
      <c r="F491" s="44" t="s">
        <v>19</v>
      </c>
      <c r="G491" s="44" t="s">
        <v>106</v>
      </c>
      <c r="H491" s="44"/>
      <c r="I491" s="39" t="s">
        <v>413</v>
      </c>
      <c r="J491" s="36" t="s">
        <v>775</v>
      </c>
    </row>
    <row r="492" spans="2:10" x14ac:dyDescent="0.55000000000000004">
      <c r="B492" s="43" t="s">
        <v>537</v>
      </c>
      <c r="C492" s="44">
        <v>77</v>
      </c>
      <c r="D492" s="44">
        <v>17</v>
      </c>
      <c r="E492" s="44" t="s">
        <v>696</v>
      </c>
      <c r="F492" s="44" t="s">
        <v>19</v>
      </c>
      <c r="G492" s="44" t="s">
        <v>107</v>
      </c>
      <c r="H492" s="44"/>
      <c r="I492" s="39" t="s">
        <v>414</v>
      </c>
      <c r="J492" s="36" t="s">
        <v>775</v>
      </c>
    </row>
    <row r="493" spans="2:10" ht="30" x14ac:dyDescent="0.55000000000000004">
      <c r="B493" s="43" t="s">
        <v>537</v>
      </c>
      <c r="C493" s="44">
        <v>78</v>
      </c>
      <c r="D493" s="44">
        <v>1</v>
      </c>
      <c r="E493" s="44" t="s">
        <v>137</v>
      </c>
      <c r="F493" s="44" t="s">
        <v>5</v>
      </c>
      <c r="G493" s="44" t="s">
        <v>108</v>
      </c>
      <c r="H493" s="44" t="s">
        <v>691</v>
      </c>
      <c r="I493" s="39" t="s">
        <v>415</v>
      </c>
      <c r="J493" s="36" t="s">
        <v>691</v>
      </c>
    </row>
    <row r="494" spans="2:10" x14ac:dyDescent="0.55000000000000004">
      <c r="B494" s="43" t="s">
        <v>537</v>
      </c>
      <c r="C494" s="44">
        <v>79</v>
      </c>
      <c r="D494" s="44">
        <v>2</v>
      </c>
      <c r="E494" s="44" t="s">
        <v>137</v>
      </c>
      <c r="F494" s="44" t="s">
        <v>5</v>
      </c>
      <c r="G494" s="44" t="s">
        <v>108</v>
      </c>
      <c r="H494" s="44"/>
      <c r="I494" s="39" t="s">
        <v>416</v>
      </c>
      <c r="J494" s="36" t="s">
        <v>691</v>
      </c>
    </row>
    <row r="495" spans="2:10" x14ac:dyDescent="0.55000000000000004">
      <c r="B495" s="43" t="s">
        <v>537</v>
      </c>
      <c r="C495" s="44">
        <v>80</v>
      </c>
      <c r="D495" s="44">
        <v>3</v>
      </c>
      <c r="E495" s="44" t="s">
        <v>137</v>
      </c>
      <c r="F495" s="44" t="s">
        <v>5</v>
      </c>
      <c r="G495" s="44" t="s">
        <v>109</v>
      </c>
      <c r="H495" s="44" t="s">
        <v>691</v>
      </c>
      <c r="I495" s="39" t="s">
        <v>735</v>
      </c>
      <c r="J495" s="36" t="s">
        <v>691</v>
      </c>
    </row>
    <row r="496" spans="2:10" x14ac:dyDescent="0.55000000000000004">
      <c r="B496" s="43" t="s">
        <v>537</v>
      </c>
      <c r="C496" s="44">
        <v>81</v>
      </c>
      <c r="D496" s="44">
        <v>4</v>
      </c>
      <c r="E496" s="44" t="s">
        <v>137</v>
      </c>
      <c r="F496" s="44" t="s">
        <v>5</v>
      </c>
      <c r="G496" s="44" t="s">
        <v>110</v>
      </c>
      <c r="H496" s="44" t="s">
        <v>691</v>
      </c>
      <c r="I496" s="39" t="s">
        <v>417</v>
      </c>
      <c r="J496" s="36" t="s">
        <v>691</v>
      </c>
    </row>
    <row r="497" spans="2:10" x14ac:dyDescent="0.55000000000000004">
      <c r="B497" s="43" t="s">
        <v>537</v>
      </c>
      <c r="C497" s="44">
        <v>82</v>
      </c>
      <c r="D497" s="44">
        <v>5</v>
      </c>
      <c r="E497" s="44" t="s">
        <v>137</v>
      </c>
      <c r="F497" s="44" t="s">
        <v>5</v>
      </c>
      <c r="G497" s="44" t="s">
        <v>131</v>
      </c>
      <c r="H497" s="44" t="s">
        <v>691</v>
      </c>
      <c r="I497" s="39" t="s">
        <v>418</v>
      </c>
      <c r="J497" s="36" t="s">
        <v>691</v>
      </c>
    </row>
    <row r="498" spans="2:10" x14ac:dyDescent="0.55000000000000004">
      <c r="B498" s="43" t="s">
        <v>537</v>
      </c>
      <c r="C498" s="44">
        <v>83</v>
      </c>
      <c r="D498" s="44">
        <v>6</v>
      </c>
      <c r="E498" s="44" t="s">
        <v>137</v>
      </c>
      <c r="F498" s="44" t="s">
        <v>18</v>
      </c>
      <c r="G498" s="44" t="s">
        <v>131</v>
      </c>
      <c r="H498" s="44"/>
      <c r="I498" s="39" t="s">
        <v>419</v>
      </c>
      <c r="J498" s="36" t="s">
        <v>775</v>
      </c>
    </row>
    <row r="499" spans="2:10" x14ac:dyDescent="0.55000000000000004">
      <c r="B499" s="43" t="s">
        <v>537</v>
      </c>
      <c r="C499" s="44">
        <v>84</v>
      </c>
      <c r="D499" s="44">
        <v>7</v>
      </c>
      <c r="E499" s="44" t="s">
        <v>137</v>
      </c>
      <c r="F499" s="44" t="s">
        <v>18</v>
      </c>
      <c r="G499" s="44" t="s">
        <v>131</v>
      </c>
      <c r="H499" s="44"/>
      <c r="I499" s="39" t="s">
        <v>420</v>
      </c>
      <c r="J499" s="36" t="s">
        <v>691</v>
      </c>
    </row>
    <row r="500" spans="2:10" ht="30" x14ac:dyDescent="0.55000000000000004">
      <c r="B500" s="43" t="s">
        <v>537</v>
      </c>
      <c r="C500" s="44">
        <v>85</v>
      </c>
      <c r="D500" s="44">
        <v>8</v>
      </c>
      <c r="E500" s="44" t="s">
        <v>137</v>
      </c>
      <c r="F500" s="44" t="s">
        <v>5</v>
      </c>
      <c r="G500" s="44" t="s">
        <v>111</v>
      </c>
      <c r="H500" s="44" t="s">
        <v>691</v>
      </c>
      <c r="I500" s="39" t="s">
        <v>421</v>
      </c>
      <c r="J500" s="36" t="s">
        <v>691</v>
      </c>
    </row>
    <row r="501" spans="2:10" x14ac:dyDescent="0.55000000000000004">
      <c r="B501" s="43" t="s">
        <v>537</v>
      </c>
      <c r="C501" s="44">
        <v>86</v>
      </c>
      <c r="D501" s="44">
        <v>9</v>
      </c>
      <c r="E501" s="44" t="s">
        <v>137</v>
      </c>
      <c r="F501" s="44" t="s">
        <v>18</v>
      </c>
      <c r="G501" s="44" t="s">
        <v>111</v>
      </c>
      <c r="H501" s="44"/>
      <c r="I501" s="39" t="s">
        <v>736</v>
      </c>
      <c r="J501" s="36" t="s">
        <v>691</v>
      </c>
    </row>
    <row r="502" spans="2:10" x14ac:dyDescent="0.55000000000000004">
      <c r="B502" s="43" t="s">
        <v>537</v>
      </c>
      <c r="C502" s="44">
        <v>87</v>
      </c>
      <c r="D502" s="44">
        <v>10</v>
      </c>
      <c r="E502" s="44" t="s">
        <v>137</v>
      </c>
      <c r="F502" s="44" t="s">
        <v>5</v>
      </c>
      <c r="G502" s="44" t="s">
        <v>112</v>
      </c>
      <c r="H502" s="44" t="s">
        <v>691</v>
      </c>
      <c r="I502" s="39" t="s">
        <v>422</v>
      </c>
      <c r="J502" s="36" t="s">
        <v>691</v>
      </c>
    </row>
    <row r="503" spans="2:10" x14ac:dyDescent="0.55000000000000004">
      <c r="B503" s="43" t="s">
        <v>537</v>
      </c>
      <c r="C503" s="44">
        <v>88</v>
      </c>
      <c r="D503" s="44">
        <v>11</v>
      </c>
      <c r="E503" s="44" t="s">
        <v>137</v>
      </c>
      <c r="F503" s="44" t="s">
        <v>5</v>
      </c>
      <c r="G503" s="44" t="s">
        <v>113</v>
      </c>
      <c r="H503" s="44" t="s">
        <v>691</v>
      </c>
      <c r="I503" s="39" t="s">
        <v>423</v>
      </c>
      <c r="J503" s="36" t="s">
        <v>691</v>
      </c>
    </row>
    <row r="504" spans="2:10" x14ac:dyDescent="0.55000000000000004">
      <c r="B504" s="43" t="s">
        <v>537</v>
      </c>
      <c r="C504" s="44">
        <v>89</v>
      </c>
      <c r="D504" s="44">
        <v>12</v>
      </c>
      <c r="E504" s="44" t="s">
        <v>137</v>
      </c>
      <c r="F504" s="44" t="s">
        <v>5</v>
      </c>
      <c r="G504" s="44" t="s">
        <v>114</v>
      </c>
      <c r="H504" s="44" t="s">
        <v>691</v>
      </c>
      <c r="I504" s="39" t="s">
        <v>424</v>
      </c>
      <c r="J504" s="36" t="s">
        <v>691</v>
      </c>
    </row>
    <row r="505" spans="2:10" x14ac:dyDescent="0.55000000000000004">
      <c r="B505" s="43" t="s">
        <v>537</v>
      </c>
      <c r="C505" s="44">
        <v>90</v>
      </c>
      <c r="D505" s="44">
        <v>13</v>
      </c>
      <c r="E505" s="44" t="s">
        <v>137</v>
      </c>
      <c r="F505" s="44" t="s">
        <v>5</v>
      </c>
      <c r="G505" s="44" t="s">
        <v>114</v>
      </c>
      <c r="H505" s="44"/>
      <c r="I505" s="39" t="s">
        <v>737</v>
      </c>
      <c r="J505" s="36" t="s">
        <v>691</v>
      </c>
    </row>
    <row r="506" spans="2:10" ht="30" x14ac:dyDescent="0.55000000000000004">
      <c r="B506" s="43" t="s">
        <v>537</v>
      </c>
      <c r="C506" s="44">
        <v>91</v>
      </c>
      <c r="D506" s="44">
        <v>14</v>
      </c>
      <c r="E506" s="44" t="s">
        <v>137</v>
      </c>
      <c r="F506" s="44" t="s">
        <v>18</v>
      </c>
      <c r="G506" s="44" t="s">
        <v>114</v>
      </c>
      <c r="H506" s="44"/>
      <c r="I506" s="39" t="s">
        <v>425</v>
      </c>
      <c r="J506" s="36" t="s">
        <v>775</v>
      </c>
    </row>
    <row r="507" spans="2:10" ht="30" x14ac:dyDescent="0.55000000000000004">
      <c r="B507" s="43" t="s">
        <v>537</v>
      </c>
      <c r="C507" s="44">
        <v>92</v>
      </c>
      <c r="D507" s="44">
        <v>15</v>
      </c>
      <c r="E507" s="44" t="s">
        <v>137</v>
      </c>
      <c r="F507" s="44" t="s">
        <v>18</v>
      </c>
      <c r="G507" s="44" t="s">
        <v>114</v>
      </c>
      <c r="H507" s="44"/>
      <c r="I507" s="39" t="s">
        <v>426</v>
      </c>
      <c r="J507" s="36" t="s">
        <v>691</v>
      </c>
    </row>
    <row r="508" spans="2:10" x14ac:dyDescent="0.55000000000000004">
      <c r="B508" s="43" t="s">
        <v>537</v>
      </c>
      <c r="C508" s="44">
        <v>93</v>
      </c>
      <c r="D508" s="44">
        <v>1</v>
      </c>
      <c r="E508" s="44" t="s">
        <v>697</v>
      </c>
      <c r="F508" s="44" t="s">
        <v>5</v>
      </c>
      <c r="G508" s="44" t="s">
        <v>115</v>
      </c>
      <c r="H508" s="44" t="s">
        <v>691</v>
      </c>
      <c r="I508" s="39" t="s">
        <v>427</v>
      </c>
      <c r="J508" s="36" t="s">
        <v>691</v>
      </c>
    </row>
    <row r="509" spans="2:10" x14ac:dyDescent="0.55000000000000004">
      <c r="B509" s="43" t="s">
        <v>537</v>
      </c>
      <c r="C509" s="44">
        <v>94</v>
      </c>
      <c r="D509" s="44">
        <v>2</v>
      </c>
      <c r="E509" s="44" t="s">
        <v>697</v>
      </c>
      <c r="F509" s="44" t="s">
        <v>5</v>
      </c>
      <c r="G509" s="44" t="s">
        <v>115</v>
      </c>
      <c r="H509" s="44" t="s">
        <v>691</v>
      </c>
      <c r="I509" s="39" t="s">
        <v>428</v>
      </c>
      <c r="J509" s="36" t="s">
        <v>691</v>
      </c>
    </row>
    <row r="510" spans="2:10" x14ac:dyDescent="0.55000000000000004">
      <c r="B510" s="43" t="s">
        <v>537</v>
      </c>
      <c r="C510" s="44">
        <v>95</v>
      </c>
      <c r="D510" s="44">
        <v>3</v>
      </c>
      <c r="E510" s="44" t="s">
        <v>697</v>
      </c>
      <c r="F510" s="44" t="s">
        <v>5</v>
      </c>
      <c r="G510" s="44" t="s">
        <v>116</v>
      </c>
      <c r="H510" s="44"/>
      <c r="I510" s="39" t="s">
        <v>429</v>
      </c>
      <c r="J510" s="36" t="s">
        <v>691</v>
      </c>
    </row>
    <row r="511" spans="2:10" x14ac:dyDescent="0.55000000000000004">
      <c r="B511" s="43" t="s">
        <v>537</v>
      </c>
      <c r="C511" s="44">
        <v>96</v>
      </c>
      <c r="D511" s="44">
        <v>4</v>
      </c>
      <c r="E511" s="44" t="s">
        <v>697</v>
      </c>
      <c r="F511" s="44" t="s">
        <v>18</v>
      </c>
      <c r="G511" s="44" t="s">
        <v>116</v>
      </c>
      <c r="H511" s="44"/>
      <c r="I511" s="39" t="s">
        <v>430</v>
      </c>
      <c r="J511" s="36" t="s">
        <v>775</v>
      </c>
    </row>
    <row r="512" spans="2:10" x14ac:dyDescent="0.55000000000000004">
      <c r="B512" s="43" t="s">
        <v>537</v>
      </c>
      <c r="C512" s="44">
        <v>97</v>
      </c>
      <c r="D512" s="44">
        <v>5</v>
      </c>
      <c r="E512" s="44" t="s">
        <v>697</v>
      </c>
      <c r="F512" s="44" t="s">
        <v>18</v>
      </c>
      <c r="G512" s="44" t="s">
        <v>116</v>
      </c>
      <c r="H512" s="44"/>
      <c r="I512" s="39" t="s">
        <v>738</v>
      </c>
      <c r="J512" s="36" t="s">
        <v>775</v>
      </c>
    </row>
    <row r="513" spans="2:10" ht="30" x14ac:dyDescent="0.55000000000000004">
      <c r="B513" s="43" t="s">
        <v>537</v>
      </c>
      <c r="C513" s="44">
        <v>98</v>
      </c>
      <c r="D513" s="44">
        <v>6</v>
      </c>
      <c r="E513" s="44" t="s">
        <v>697</v>
      </c>
      <c r="F513" s="44" t="s">
        <v>18</v>
      </c>
      <c r="G513" s="44" t="s">
        <v>116</v>
      </c>
      <c r="H513" s="44"/>
      <c r="I513" s="39" t="s">
        <v>431</v>
      </c>
      <c r="J513" s="36" t="s">
        <v>775</v>
      </c>
    </row>
    <row r="514" spans="2:10" x14ac:dyDescent="0.55000000000000004">
      <c r="B514" s="43" t="s">
        <v>537</v>
      </c>
      <c r="C514" s="44">
        <v>99</v>
      </c>
      <c r="D514" s="44">
        <v>7</v>
      </c>
      <c r="E514" s="44" t="s">
        <v>697</v>
      </c>
      <c r="F514" s="44" t="s">
        <v>18</v>
      </c>
      <c r="G514" s="44" t="s">
        <v>116</v>
      </c>
      <c r="H514" s="44"/>
      <c r="I514" s="39" t="s">
        <v>432</v>
      </c>
      <c r="J514" s="36" t="s">
        <v>775</v>
      </c>
    </row>
    <row r="515" spans="2:10" ht="30" x14ac:dyDescent="0.55000000000000004">
      <c r="B515" s="43" t="s">
        <v>537</v>
      </c>
      <c r="C515" s="44">
        <v>100</v>
      </c>
      <c r="D515" s="44">
        <v>8</v>
      </c>
      <c r="E515" s="44" t="s">
        <v>697</v>
      </c>
      <c r="F515" s="44" t="s">
        <v>18</v>
      </c>
      <c r="G515" s="44" t="s">
        <v>116</v>
      </c>
      <c r="H515" s="44"/>
      <c r="I515" s="39" t="s">
        <v>433</v>
      </c>
      <c r="J515" s="36" t="s">
        <v>775</v>
      </c>
    </row>
    <row r="516" spans="2:10" x14ac:dyDescent="0.55000000000000004">
      <c r="B516" s="43" t="s">
        <v>537</v>
      </c>
      <c r="C516" s="44">
        <v>101</v>
      </c>
      <c r="D516" s="44">
        <v>9</v>
      </c>
      <c r="E516" s="44" t="s">
        <v>697</v>
      </c>
      <c r="F516" s="44" t="s">
        <v>18</v>
      </c>
      <c r="G516" s="44" t="s">
        <v>116</v>
      </c>
      <c r="H516" s="44"/>
      <c r="I516" s="39" t="s">
        <v>434</v>
      </c>
      <c r="J516" s="36" t="s">
        <v>775</v>
      </c>
    </row>
    <row r="517" spans="2:10" x14ac:dyDescent="0.55000000000000004">
      <c r="B517" s="43" t="s">
        <v>537</v>
      </c>
      <c r="C517" s="44">
        <v>102</v>
      </c>
      <c r="D517" s="44">
        <v>10</v>
      </c>
      <c r="E517" s="44" t="s">
        <v>697</v>
      </c>
      <c r="F517" s="44" t="s">
        <v>5</v>
      </c>
      <c r="G517" s="44" t="s">
        <v>117</v>
      </c>
      <c r="H517" s="44" t="s">
        <v>691</v>
      </c>
      <c r="I517" s="39" t="s">
        <v>739</v>
      </c>
      <c r="J517" s="36" t="s">
        <v>691</v>
      </c>
    </row>
    <row r="518" spans="2:10" x14ac:dyDescent="0.55000000000000004">
      <c r="B518" s="43" t="s">
        <v>537</v>
      </c>
      <c r="C518" s="44">
        <v>103</v>
      </c>
      <c r="D518" s="44">
        <v>11</v>
      </c>
      <c r="E518" s="44" t="s">
        <v>697</v>
      </c>
      <c r="F518" s="44" t="s">
        <v>5</v>
      </c>
      <c r="G518" s="44" t="s">
        <v>117</v>
      </c>
      <c r="H518" s="44"/>
      <c r="I518" s="39" t="s">
        <v>435</v>
      </c>
      <c r="J518" s="36" t="s">
        <v>691</v>
      </c>
    </row>
    <row r="519" spans="2:10" x14ac:dyDescent="0.55000000000000004">
      <c r="B519" s="43" t="s">
        <v>537</v>
      </c>
      <c r="C519" s="44">
        <v>104</v>
      </c>
      <c r="D519" s="44">
        <v>12</v>
      </c>
      <c r="E519" s="44" t="s">
        <v>697</v>
      </c>
      <c r="F519" s="44" t="s">
        <v>5</v>
      </c>
      <c r="G519" s="44" t="s">
        <v>117</v>
      </c>
      <c r="H519" s="44"/>
      <c r="I519" s="39" t="s">
        <v>436</v>
      </c>
      <c r="J519" s="36" t="s">
        <v>691</v>
      </c>
    </row>
    <row r="520" spans="2:10" x14ac:dyDescent="0.55000000000000004">
      <c r="B520" s="43" t="s">
        <v>537</v>
      </c>
      <c r="C520" s="44">
        <v>105</v>
      </c>
      <c r="D520" s="44">
        <v>13</v>
      </c>
      <c r="E520" s="44" t="s">
        <v>697</v>
      </c>
      <c r="F520" s="44" t="s">
        <v>18</v>
      </c>
      <c r="G520" s="44" t="s">
        <v>117</v>
      </c>
      <c r="H520" s="44"/>
      <c r="I520" s="39" t="s">
        <v>437</v>
      </c>
      <c r="J520" s="36" t="s">
        <v>775</v>
      </c>
    </row>
    <row r="521" spans="2:10" ht="45" x14ac:dyDescent="0.55000000000000004">
      <c r="B521" s="43" t="s">
        <v>537</v>
      </c>
      <c r="C521" s="44">
        <v>106</v>
      </c>
      <c r="D521" s="44">
        <v>14</v>
      </c>
      <c r="E521" s="44" t="s">
        <v>697</v>
      </c>
      <c r="F521" s="44" t="s">
        <v>19</v>
      </c>
      <c r="G521" s="44" t="s">
        <v>117</v>
      </c>
      <c r="H521" s="44"/>
      <c r="I521" s="39" t="s">
        <v>438</v>
      </c>
      <c r="J521" s="36" t="s">
        <v>775</v>
      </c>
    </row>
    <row r="522" spans="2:10" ht="30" x14ac:dyDescent="0.55000000000000004">
      <c r="B522" s="43" t="s">
        <v>537</v>
      </c>
      <c r="C522" s="44">
        <v>107</v>
      </c>
      <c r="D522" s="44">
        <v>15</v>
      </c>
      <c r="E522" s="44" t="s">
        <v>697</v>
      </c>
      <c r="F522" s="44" t="s">
        <v>19</v>
      </c>
      <c r="G522" s="44" t="s">
        <v>117</v>
      </c>
      <c r="H522" s="44"/>
      <c r="I522" s="39" t="s">
        <v>740</v>
      </c>
      <c r="J522" s="36" t="s">
        <v>775</v>
      </c>
    </row>
    <row r="523" spans="2:10" x14ac:dyDescent="0.55000000000000004">
      <c r="B523" s="43" t="s">
        <v>537</v>
      </c>
      <c r="C523" s="44">
        <v>108</v>
      </c>
      <c r="D523" s="44">
        <v>1</v>
      </c>
      <c r="E523" s="44" t="s">
        <v>698</v>
      </c>
      <c r="F523" s="44" t="s">
        <v>5</v>
      </c>
      <c r="G523" s="44" t="s">
        <v>118</v>
      </c>
      <c r="H523" s="44" t="s">
        <v>691</v>
      </c>
      <c r="I523" s="39" t="s">
        <v>439</v>
      </c>
      <c r="J523" s="36" t="s">
        <v>691</v>
      </c>
    </row>
    <row r="524" spans="2:10" ht="30" x14ac:dyDescent="0.55000000000000004">
      <c r="B524" s="43" t="s">
        <v>537</v>
      </c>
      <c r="C524" s="44">
        <v>109</v>
      </c>
      <c r="D524" s="44">
        <v>2</v>
      </c>
      <c r="E524" s="44" t="s">
        <v>698</v>
      </c>
      <c r="F524" s="44" t="s">
        <v>5</v>
      </c>
      <c r="G524" s="44" t="s">
        <v>118</v>
      </c>
      <c r="H524" s="44"/>
      <c r="I524" s="39" t="s">
        <v>441</v>
      </c>
      <c r="J524" s="36" t="s">
        <v>691</v>
      </c>
    </row>
    <row r="525" spans="2:10" x14ac:dyDescent="0.55000000000000004">
      <c r="B525" s="43" t="s">
        <v>537</v>
      </c>
      <c r="C525" s="44">
        <v>110</v>
      </c>
      <c r="D525" s="44">
        <v>3</v>
      </c>
      <c r="E525" s="44" t="s">
        <v>698</v>
      </c>
      <c r="F525" s="44" t="s">
        <v>5</v>
      </c>
      <c r="G525" s="44" t="s">
        <v>118</v>
      </c>
      <c r="H525" s="44" t="s">
        <v>691</v>
      </c>
      <c r="I525" s="39" t="s">
        <v>741</v>
      </c>
      <c r="J525" s="36" t="s">
        <v>691</v>
      </c>
    </row>
    <row r="526" spans="2:10" ht="30" x14ac:dyDescent="0.55000000000000004">
      <c r="B526" s="43" t="s">
        <v>537</v>
      </c>
      <c r="C526" s="44">
        <v>111</v>
      </c>
      <c r="D526" s="44">
        <v>4</v>
      </c>
      <c r="E526" s="44" t="s">
        <v>698</v>
      </c>
      <c r="F526" s="44" t="s">
        <v>5</v>
      </c>
      <c r="G526" s="44" t="s">
        <v>118</v>
      </c>
      <c r="H526" s="44"/>
      <c r="I526" s="39" t="s">
        <v>742</v>
      </c>
      <c r="J526" s="36" t="s">
        <v>691</v>
      </c>
    </row>
    <row r="527" spans="2:10" x14ac:dyDescent="0.55000000000000004">
      <c r="B527" s="43" t="s">
        <v>537</v>
      </c>
      <c r="C527" s="44">
        <v>112</v>
      </c>
      <c r="D527" s="44">
        <v>5</v>
      </c>
      <c r="E527" s="44" t="s">
        <v>698</v>
      </c>
      <c r="F527" s="44" t="s">
        <v>5</v>
      </c>
      <c r="G527" s="44" t="s">
        <v>118</v>
      </c>
      <c r="H527" s="44" t="s">
        <v>691</v>
      </c>
      <c r="I527" s="39" t="s">
        <v>743</v>
      </c>
      <c r="J527" s="36" t="s">
        <v>691</v>
      </c>
    </row>
    <row r="528" spans="2:10" x14ac:dyDescent="0.55000000000000004">
      <c r="B528" s="43" t="s">
        <v>537</v>
      </c>
      <c r="C528" s="44">
        <v>113</v>
      </c>
      <c r="D528" s="44">
        <v>6</v>
      </c>
      <c r="E528" s="44" t="s">
        <v>698</v>
      </c>
      <c r="F528" s="44" t="s">
        <v>5</v>
      </c>
      <c r="G528" s="44" t="s">
        <v>120</v>
      </c>
      <c r="H528" s="44"/>
      <c r="I528" s="39" t="s">
        <v>440</v>
      </c>
      <c r="J528" s="36" t="s">
        <v>691</v>
      </c>
    </row>
    <row r="529" spans="2:10" x14ac:dyDescent="0.55000000000000004">
      <c r="B529" s="43" t="s">
        <v>537</v>
      </c>
      <c r="C529" s="44">
        <v>114</v>
      </c>
      <c r="D529" s="44">
        <v>7</v>
      </c>
      <c r="E529" s="44" t="s">
        <v>698</v>
      </c>
      <c r="F529" s="44" t="s">
        <v>5</v>
      </c>
      <c r="G529" s="44" t="s">
        <v>120</v>
      </c>
      <c r="H529" s="44" t="s">
        <v>691</v>
      </c>
      <c r="I529" s="39" t="s">
        <v>744</v>
      </c>
      <c r="J529" s="36" t="s">
        <v>691</v>
      </c>
    </row>
    <row r="530" spans="2:10" x14ac:dyDescent="0.55000000000000004">
      <c r="B530" s="43" t="s">
        <v>537</v>
      </c>
      <c r="C530" s="44">
        <v>115</v>
      </c>
      <c r="D530" s="44">
        <v>8</v>
      </c>
      <c r="E530" s="44" t="s">
        <v>698</v>
      </c>
      <c r="F530" s="44" t="s">
        <v>18</v>
      </c>
      <c r="G530" s="44" t="s">
        <v>120</v>
      </c>
      <c r="H530" s="44"/>
      <c r="I530" s="39" t="s">
        <v>442</v>
      </c>
      <c r="J530" s="36" t="s">
        <v>691</v>
      </c>
    </row>
    <row r="531" spans="2:10" x14ac:dyDescent="0.55000000000000004">
      <c r="B531" s="43" t="s">
        <v>537</v>
      </c>
      <c r="C531" s="44">
        <v>116</v>
      </c>
      <c r="D531" s="44">
        <v>9</v>
      </c>
      <c r="E531" s="44" t="s">
        <v>698</v>
      </c>
      <c r="F531" s="44" t="s">
        <v>18</v>
      </c>
      <c r="G531" s="44" t="s">
        <v>120</v>
      </c>
      <c r="H531" s="44"/>
      <c r="I531" s="39" t="s">
        <v>745</v>
      </c>
      <c r="J531" s="36" t="s">
        <v>691</v>
      </c>
    </row>
    <row r="532" spans="2:10" x14ac:dyDescent="0.55000000000000004">
      <c r="B532" s="43" t="s">
        <v>537</v>
      </c>
      <c r="C532" s="44">
        <v>117</v>
      </c>
      <c r="D532" s="44">
        <v>10</v>
      </c>
      <c r="E532" s="44" t="s">
        <v>698</v>
      </c>
      <c r="F532" s="44" t="s">
        <v>18</v>
      </c>
      <c r="G532" s="44" t="s">
        <v>120</v>
      </c>
      <c r="H532" s="44"/>
      <c r="I532" s="39" t="s">
        <v>746</v>
      </c>
      <c r="J532" s="36" t="s">
        <v>691</v>
      </c>
    </row>
    <row r="533" spans="2:10" x14ac:dyDescent="0.55000000000000004">
      <c r="B533" s="43" t="s">
        <v>537</v>
      </c>
      <c r="C533" s="44">
        <v>118</v>
      </c>
      <c r="D533" s="44">
        <v>11</v>
      </c>
      <c r="E533" s="44" t="s">
        <v>698</v>
      </c>
      <c r="F533" s="44" t="s">
        <v>19</v>
      </c>
      <c r="G533" s="44" t="s">
        <v>120</v>
      </c>
      <c r="H533" s="44"/>
      <c r="I533" s="39" t="s">
        <v>443</v>
      </c>
      <c r="J533" s="36" t="s">
        <v>691</v>
      </c>
    </row>
    <row r="534" spans="2:10" ht="30" x14ac:dyDescent="0.55000000000000004">
      <c r="B534" s="43" t="s">
        <v>537</v>
      </c>
      <c r="C534" s="44">
        <v>119</v>
      </c>
      <c r="D534" s="44">
        <v>12</v>
      </c>
      <c r="E534" s="44" t="s">
        <v>698</v>
      </c>
      <c r="F534" s="44" t="s">
        <v>19</v>
      </c>
      <c r="G534" s="44" t="s">
        <v>120</v>
      </c>
      <c r="H534" s="44"/>
      <c r="I534" s="39" t="s">
        <v>747</v>
      </c>
      <c r="J534" s="36" t="s">
        <v>775</v>
      </c>
    </row>
    <row r="535" spans="2:10" ht="30" x14ac:dyDescent="0.55000000000000004">
      <c r="B535" s="43" t="s">
        <v>537</v>
      </c>
      <c r="C535" s="44">
        <v>120</v>
      </c>
      <c r="D535" s="44">
        <v>13</v>
      </c>
      <c r="E535" s="44" t="s">
        <v>698</v>
      </c>
      <c r="F535" s="44" t="s">
        <v>19</v>
      </c>
      <c r="G535" s="44" t="s">
        <v>120</v>
      </c>
      <c r="H535" s="44"/>
      <c r="I535" s="39" t="s">
        <v>444</v>
      </c>
      <c r="J535" s="36" t="s">
        <v>775</v>
      </c>
    </row>
    <row r="536" spans="2:10" x14ac:dyDescent="0.55000000000000004">
      <c r="B536" s="43" t="s">
        <v>537</v>
      </c>
      <c r="C536" s="44">
        <v>121</v>
      </c>
      <c r="D536" s="44">
        <v>14</v>
      </c>
      <c r="E536" s="44" t="s">
        <v>698</v>
      </c>
      <c r="F536" s="44" t="s">
        <v>5</v>
      </c>
      <c r="G536" s="44" t="s">
        <v>119</v>
      </c>
      <c r="H536" s="44"/>
      <c r="I536" s="39" t="s">
        <v>748</v>
      </c>
      <c r="J536" s="36" t="s">
        <v>691</v>
      </c>
    </row>
    <row r="537" spans="2:10" x14ac:dyDescent="0.55000000000000004">
      <c r="B537" s="43" t="s">
        <v>537</v>
      </c>
      <c r="C537" s="44">
        <v>122</v>
      </c>
      <c r="D537" s="44">
        <v>15</v>
      </c>
      <c r="E537" s="44" t="s">
        <v>698</v>
      </c>
      <c r="F537" s="44" t="s">
        <v>18</v>
      </c>
      <c r="G537" s="44" t="s">
        <v>119</v>
      </c>
      <c r="H537" s="44"/>
      <c r="I537" s="39" t="s">
        <v>749</v>
      </c>
      <c r="J537" s="36" t="s">
        <v>691</v>
      </c>
    </row>
    <row r="538" spans="2:10" x14ac:dyDescent="0.55000000000000004">
      <c r="B538" s="43" t="s">
        <v>537</v>
      </c>
      <c r="C538" s="44">
        <v>123</v>
      </c>
      <c r="D538" s="44">
        <v>16</v>
      </c>
      <c r="E538" s="44" t="s">
        <v>698</v>
      </c>
      <c r="F538" s="44" t="s">
        <v>19</v>
      </c>
      <c r="G538" s="44" t="s">
        <v>119</v>
      </c>
      <c r="H538" s="44"/>
      <c r="I538" s="39" t="s">
        <v>750</v>
      </c>
      <c r="J538" s="36" t="s">
        <v>691</v>
      </c>
    </row>
    <row r="539" spans="2:10" ht="30" x14ac:dyDescent="0.55000000000000004">
      <c r="B539" s="43" t="s">
        <v>537</v>
      </c>
      <c r="C539" s="44">
        <v>124</v>
      </c>
      <c r="D539" s="44">
        <v>17</v>
      </c>
      <c r="E539" s="44" t="s">
        <v>698</v>
      </c>
      <c r="F539" s="44" t="s">
        <v>5</v>
      </c>
      <c r="G539" s="44" t="s">
        <v>121</v>
      </c>
      <c r="H539" s="44" t="s">
        <v>691</v>
      </c>
      <c r="I539" s="39" t="s">
        <v>751</v>
      </c>
      <c r="J539" s="36" t="s">
        <v>691</v>
      </c>
    </row>
    <row r="540" spans="2:10" x14ac:dyDescent="0.55000000000000004">
      <c r="B540" s="43" t="s">
        <v>537</v>
      </c>
      <c r="C540" s="44">
        <v>125</v>
      </c>
      <c r="D540" s="44">
        <v>18</v>
      </c>
      <c r="E540" s="44" t="s">
        <v>698</v>
      </c>
      <c r="F540" s="44" t="s">
        <v>18</v>
      </c>
      <c r="G540" s="44" t="s">
        <v>121</v>
      </c>
      <c r="H540" s="44" t="s">
        <v>691</v>
      </c>
      <c r="I540" s="39" t="s">
        <v>445</v>
      </c>
      <c r="J540" s="36" t="s">
        <v>691</v>
      </c>
    </row>
    <row r="541" spans="2:10" ht="30" x14ac:dyDescent="0.55000000000000004">
      <c r="B541" s="43" t="s">
        <v>537</v>
      </c>
      <c r="C541" s="44">
        <v>126</v>
      </c>
      <c r="D541" s="44">
        <v>19</v>
      </c>
      <c r="E541" s="44" t="s">
        <v>698</v>
      </c>
      <c r="F541" s="44" t="s">
        <v>18</v>
      </c>
      <c r="G541" s="44" t="s">
        <v>121</v>
      </c>
      <c r="H541" s="44"/>
      <c r="I541" s="39" t="s">
        <v>752</v>
      </c>
      <c r="J541" s="36" t="s">
        <v>691</v>
      </c>
    </row>
    <row r="542" spans="2:10" ht="30" x14ac:dyDescent="0.55000000000000004">
      <c r="B542" s="43" t="s">
        <v>537</v>
      </c>
      <c r="C542" s="44">
        <v>127</v>
      </c>
      <c r="D542" s="44">
        <v>20</v>
      </c>
      <c r="E542" s="44" t="s">
        <v>698</v>
      </c>
      <c r="F542" s="44" t="s">
        <v>5</v>
      </c>
      <c r="G542" s="44" t="s">
        <v>123</v>
      </c>
      <c r="H542" s="44" t="s">
        <v>691</v>
      </c>
      <c r="I542" s="39" t="s">
        <v>446</v>
      </c>
      <c r="J542" s="36" t="s">
        <v>691</v>
      </c>
    </row>
    <row r="543" spans="2:10" x14ac:dyDescent="0.55000000000000004">
      <c r="B543" s="43" t="s">
        <v>537</v>
      </c>
      <c r="C543" s="44">
        <v>128</v>
      </c>
      <c r="D543" s="44">
        <v>21</v>
      </c>
      <c r="E543" s="44" t="s">
        <v>698</v>
      </c>
      <c r="F543" s="44" t="s">
        <v>18</v>
      </c>
      <c r="G543" s="44" t="s">
        <v>123</v>
      </c>
      <c r="H543" s="44"/>
      <c r="I543" s="39" t="s">
        <v>447</v>
      </c>
      <c r="J543" s="36" t="s">
        <v>775</v>
      </c>
    </row>
    <row r="544" spans="2:10" ht="30" x14ac:dyDescent="0.55000000000000004">
      <c r="B544" s="43" t="s">
        <v>537</v>
      </c>
      <c r="C544" s="44">
        <v>129</v>
      </c>
      <c r="D544" s="44">
        <v>22</v>
      </c>
      <c r="E544" s="44" t="s">
        <v>698</v>
      </c>
      <c r="F544" s="44" t="s">
        <v>18</v>
      </c>
      <c r="G544" s="44" t="s">
        <v>123</v>
      </c>
      <c r="H544" s="44"/>
      <c r="I544" s="39" t="s">
        <v>448</v>
      </c>
      <c r="J544" s="36" t="s">
        <v>691</v>
      </c>
    </row>
    <row r="545" spans="2:10" ht="30" x14ac:dyDescent="0.55000000000000004">
      <c r="B545" s="43" t="s">
        <v>537</v>
      </c>
      <c r="C545" s="44">
        <v>130</v>
      </c>
      <c r="D545" s="44">
        <v>23</v>
      </c>
      <c r="E545" s="44" t="s">
        <v>698</v>
      </c>
      <c r="F545" s="44" t="s">
        <v>19</v>
      </c>
      <c r="G545" s="44" t="s">
        <v>123</v>
      </c>
      <c r="H545" s="44"/>
      <c r="I545" s="39" t="s">
        <v>449</v>
      </c>
      <c r="J545" s="36" t="s">
        <v>775</v>
      </c>
    </row>
    <row r="546" spans="2:10" x14ac:dyDescent="0.55000000000000004">
      <c r="B546" s="43" t="s">
        <v>537</v>
      </c>
      <c r="C546" s="44">
        <v>131</v>
      </c>
      <c r="D546" s="44">
        <v>1</v>
      </c>
      <c r="E546" s="44" t="s">
        <v>57</v>
      </c>
      <c r="F546" s="44" t="s">
        <v>5</v>
      </c>
      <c r="G546" s="44" t="s">
        <v>98</v>
      </c>
      <c r="H546" s="44" t="s">
        <v>691</v>
      </c>
      <c r="I546" s="39" t="s">
        <v>777</v>
      </c>
      <c r="J546" s="36" t="s">
        <v>691</v>
      </c>
    </row>
    <row r="547" spans="2:10" x14ac:dyDescent="0.55000000000000004">
      <c r="B547" s="43" t="s">
        <v>537</v>
      </c>
      <c r="C547" s="44">
        <v>132</v>
      </c>
      <c r="D547" s="44">
        <v>2</v>
      </c>
      <c r="E547" s="44" t="s">
        <v>57</v>
      </c>
      <c r="F547" s="44" t="s">
        <v>18</v>
      </c>
      <c r="G547" s="44" t="s">
        <v>124</v>
      </c>
      <c r="H547" s="44" t="s">
        <v>691</v>
      </c>
      <c r="I547" s="39" t="s">
        <v>778</v>
      </c>
      <c r="J547" s="36" t="s">
        <v>691</v>
      </c>
    </row>
    <row r="548" spans="2:10" x14ac:dyDescent="0.55000000000000004">
      <c r="B548" s="43" t="s">
        <v>537</v>
      </c>
      <c r="C548" s="44">
        <v>133</v>
      </c>
      <c r="D548" s="44">
        <v>3</v>
      </c>
      <c r="E548" s="44" t="s">
        <v>57</v>
      </c>
      <c r="F548" s="44" t="s">
        <v>5</v>
      </c>
      <c r="G548" s="44" t="s">
        <v>125</v>
      </c>
      <c r="H548" s="44" t="s">
        <v>691</v>
      </c>
      <c r="I548" s="39" t="s">
        <v>753</v>
      </c>
      <c r="J548" s="36" t="s">
        <v>691</v>
      </c>
    </row>
    <row r="549" spans="2:10" x14ac:dyDescent="0.55000000000000004">
      <c r="B549" s="43" t="s">
        <v>537</v>
      </c>
      <c r="C549" s="44">
        <v>134</v>
      </c>
      <c r="D549" s="44">
        <v>4</v>
      </c>
      <c r="E549" s="44" t="s">
        <v>57</v>
      </c>
      <c r="F549" s="44" t="s">
        <v>5</v>
      </c>
      <c r="G549" s="44" t="s">
        <v>125</v>
      </c>
      <c r="H549" s="44"/>
      <c r="I549" s="39" t="s">
        <v>754</v>
      </c>
      <c r="J549" s="36" t="s">
        <v>691</v>
      </c>
    </row>
    <row r="550" spans="2:10" ht="30" x14ac:dyDescent="0.55000000000000004">
      <c r="B550" s="43" t="s">
        <v>537</v>
      </c>
      <c r="C550" s="44">
        <v>135</v>
      </c>
      <c r="D550" s="44">
        <v>5</v>
      </c>
      <c r="E550" s="44" t="s">
        <v>57</v>
      </c>
      <c r="F550" s="44" t="s">
        <v>18</v>
      </c>
      <c r="G550" s="44" t="s">
        <v>125</v>
      </c>
      <c r="H550" s="44"/>
      <c r="I550" s="39" t="s">
        <v>450</v>
      </c>
      <c r="J550" s="36" t="s">
        <v>775</v>
      </c>
    </row>
    <row r="551" spans="2:10" x14ac:dyDescent="0.55000000000000004">
      <c r="B551" s="43" t="s">
        <v>537</v>
      </c>
      <c r="C551" s="44">
        <v>136</v>
      </c>
      <c r="D551" s="44">
        <v>6</v>
      </c>
      <c r="E551" s="44" t="s">
        <v>57</v>
      </c>
      <c r="F551" s="44" t="s">
        <v>18</v>
      </c>
      <c r="G551" s="44" t="s">
        <v>125</v>
      </c>
      <c r="H551" s="44"/>
      <c r="I551" s="39" t="s">
        <v>451</v>
      </c>
      <c r="J551" s="36" t="s">
        <v>775</v>
      </c>
    </row>
    <row r="552" spans="2:10" x14ac:dyDescent="0.55000000000000004">
      <c r="B552" s="43" t="s">
        <v>537</v>
      </c>
      <c r="C552" s="44">
        <v>137</v>
      </c>
      <c r="D552" s="44">
        <v>7</v>
      </c>
      <c r="E552" s="44" t="s">
        <v>57</v>
      </c>
      <c r="F552" s="44" t="s">
        <v>18</v>
      </c>
      <c r="G552" s="44" t="s">
        <v>125</v>
      </c>
      <c r="H552" s="44"/>
      <c r="I552" s="39" t="s">
        <v>452</v>
      </c>
      <c r="J552" s="36" t="s">
        <v>775</v>
      </c>
    </row>
    <row r="553" spans="2:10" x14ac:dyDescent="0.55000000000000004">
      <c r="B553" s="43" t="s">
        <v>537</v>
      </c>
      <c r="C553" s="44">
        <v>138</v>
      </c>
      <c r="D553" s="44">
        <v>8</v>
      </c>
      <c r="E553" s="44" t="s">
        <v>57</v>
      </c>
      <c r="F553" s="44" t="s">
        <v>19</v>
      </c>
      <c r="G553" s="44" t="s">
        <v>125</v>
      </c>
      <c r="H553" s="44"/>
      <c r="I553" s="39" t="s">
        <v>755</v>
      </c>
      <c r="J553" s="36" t="s">
        <v>775</v>
      </c>
    </row>
    <row r="554" spans="2:10" ht="30" x14ac:dyDescent="0.55000000000000004">
      <c r="B554" s="43" t="s">
        <v>537</v>
      </c>
      <c r="C554" s="44">
        <v>139</v>
      </c>
      <c r="D554" s="44">
        <v>9</v>
      </c>
      <c r="E554" s="44" t="s">
        <v>57</v>
      </c>
      <c r="F554" s="44" t="s">
        <v>19</v>
      </c>
      <c r="G554" s="44" t="s">
        <v>125</v>
      </c>
      <c r="H554" s="44"/>
      <c r="I554" s="39" t="s">
        <v>756</v>
      </c>
      <c r="J554" s="36" t="s">
        <v>775</v>
      </c>
    </row>
    <row r="555" spans="2:10" ht="30" x14ac:dyDescent="0.55000000000000004">
      <c r="B555" s="43" t="s">
        <v>537</v>
      </c>
      <c r="C555" s="44">
        <v>140</v>
      </c>
      <c r="D555" s="44">
        <v>10</v>
      </c>
      <c r="E555" s="44" t="s">
        <v>57</v>
      </c>
      <c r="F555" s="44" t="s">
        <v>5</v>
      </c>
      <c r="G555" s="44" t="s">
        <v>126</v>
      </c>
      <c r="H555" s="44" t="s">
        <v>691</v>
      </c>
      <c r="I555" s="39" t="s">
        <v>453</v>
      </c>
      <c r="J555" s="36" t="s">
        <v>691</v>
      </c>
    </row>
    <row r="556" spans="2:10" x14ac:dyDescent="0.55000000000000004">
      <c r="B556" s="43" t="s">
        <v>537</v>
      </c>
      <c r="C556" s="44">
        <v>141</v>
      </c>
      <c r="D556" s="44">
        <v>11</v>
      </c>
      <c r="E556" s="44" t="s">
        <v>57</v>
      </c>
      <c r="F556" s="44" t="s">
        <v>5</v>
      </c>
      <c r="G556" s="44" t="s">
        <v>126</v>
      </c>
      <c r="H556" s="44" t="s">
        <v>691</v>
      </c>
      <c r="I556" s="39" t="s">
        <v>757</v>
      </c>
      <c r="J556" s="36" t="s">
        <v>691</v>
      </c>
    </row>
    <row r="557" spans="2:10" ht="30" x14ac:dyDescent="0.55000000000000004">
      <c r="B557" s="43" t="s">
        <v>537</v>
      </c>
      <c r="C557" s="44">
        <v>142</v>
      </c>
      <c r="D557" s="44">
        <v>12</v>
      </c>
      <c r="E557" s="44" t="s">
        <v>57</v>
      </c>
      <c r="F557" s="44" t="s">
        <v>5</v>
      </c>
      <c r="G557" s="44" t="s">
        <v>126</v>
      </c>
      <c r="H557" s="44" t="s">
        <v>691</v>
      </c>
      <c r="I557" s="39" t="s">
        <v>758</v>
      </c>
      <c r="J557" s="36" t="s">
        <v>691</v>
      </c>
    </row>
    <row r="558" spans="2:10" x14ac:dyDescent="0.55000000000000004">
      <c r="B558" s="43" t="s">
        <v>537</v>
      </c>
      <c r="C558" s="44">
        <v>143</v>
      </c>
      <c r="D558" s="44">
        <v>13</v>
      </c>
      <c r="E558" s="44" t="s">
        <v>57</v>
      </c>
      <c r="F558" s="44" t="s">
        <v>5</v>
      </c>
      <c r="G558" s="44" t="s">
        <v>126</v>
      </c>
      <c r="H558" s="44"/>
      <c r="I558" s="39" t="s">
        <v>454</v>
      </c>
      <c r="J558" s="36" t="s">
        <v>691</v>
      </c>
    </row>
    <row r="559" spans="2:10" x14ac:dyDescent="0.55000000000000004">
      <c r="B559" s="43" t="s">
        <v>537</v>
      </c>
      <c r="C559" s="44">
        <v>144</v>
      </c>
      <c r="D559" s="44">
        <v>14</v>
      </c>
      <c r="E559" s="44" t="s">
        <v>57</v>
      </c>
      <c r="F559" s="44" t="s">
        <v>18</v>
      </c>
      <c r="G559" s="44" t="s">
        <v>126</v>
      </c>
      <c r="H559" s="44"/>
      <c r="I559" s="39" t="s">
        <v>455</v>
      </c>
      <c r="J559" s="36" t="s">
        <v>775</v>
      </c>
    </row>
    <row r="560" spans="2:10" ht="30" x14ac:dyDescent="0.55000000000000004">
      <c r="B560" s="43" t="s">
        <v>537</v>
      </c>
      <c r="C560" s="44">
        <v>145</v>
      </c>
      <c r="D560" s="44">
        <v>15</v>
      </c>
      <c r="E560" s="44" t="s">
        <v>57</v>
      </c>
      <c r="F560" s="44" t="s">
        <v>5</v>
      </c>
      <c r="G560" s="44" t="s">
        <v>699</v>
      </c>
      <c r="H560" s="44"/>
      <c r="I560" s="39" t="s">
        <v>759</v>
      </c>
      <c r="J560" s="36" t="s">
        <v>775</v>
      </c>
    </row>
    <row r="561" spans="2:10" x14ac:dyDescent="0.55000000000000004">
      <c r="B561" s="43" t="s">
        <v>537</v>
      </c>
      <c r="C561" s="44">
        <v>146</v>
      </c>
      <c r="D561" s="44">
        <v>16</v>
      </c>
      <c r="E561" s="44" t="s">
        <v>57</v>
      </c>
      <c r="F561" s="44" t="s">
        <v>18</v>
      </c>
      <c r="G561" s="44" t="s">
        <v>699</v>
      </c>
      <c r="H561" s="44"/>
      <c r="I561" s="39" t="s">
        <v>760</v>
      </c>
      <c r="J561" s="36" t="s">
        <v>775</v>
      </c>
    </row>
    <row r="562" spans="2:10" ht="30" x14ac:dyDescent="0.55000000000000004">
      <c r="B562" s="43" t="s">
        <v>537</v>
      </c>
      <c r="C562" s="44">
        <v>147</v>
      </c>
      <c r="D562" s="44">
        <v>17</v>
      </c>
      <c r="E562" s="44" t="s">
        <v>57</v>
      </c>
      <c r="F562" s="44" t="s">
        <v>18</v>
      </c>
      <c r="G562" s="44" t="s">
        <v>699</v>
      </c>
      <c r="H562" s="44"/>
      <c r="I562" s="39" t="s">
        <v>761</v>
      </c>
      <c r="J562" s="36" t="s">
        <v>775</v>
      </c>
    </row>
    <row r="563" spans="2:10" x14ac:dyDescent="0.55000000000000004">
      <c r="B563" s="43" t="s">
        <v>537</v>
      </c>
      <c r="C563" s="44">
        <v>148</v>
      </c>
      <c r="D563" s="44">
        <v>18</v>
      </c>
      <c r="E563" s="44" t="s">
        <v>57</v>
      </c>
      <c r="F563" s="44" t="s">
        <v>19</v>
      </c>
      <c r="G563" s="44" t="s">
        <v>127</v>
      </c>
      <c r="H563" s="44"/>
      <c r="I563" s="39" t="s">
        <v>762</v>
      </c>
      <c r="J563" s="36" t="s">
        <v>775</v>
      </c>
    </row>
    <row r="564" spans="2:10" ht="30" x14ac:dyDescent="0.55000000000000004">
      <c r="B564" s="43" t="s">
        <v>537</v>
      </c>
      <c r="C564" s="44">
        <v>149</v>
      </c>
      <c r="D564" s="44">
        <v>19</v>
      </c>
      <c r="E564" s="44" t="s">
        <v>57</v>
      </c>
      <c r="F564" s="44" t="s">
        <v>18</v>
      </c>
      <c r="G564" s="44" t="s">
        <v>700</v>
      </c>
      <c r="H564" s="44"/>
      <c r="I564" s="39" t="s">
        <v>763</v>
      </c>
      <c r="J564" s="36" t="s">
        <v>775</v>
      </c>
    </row>
    <row r="565" spans="2:10" ht="30" x14ac:dyDescent="0.55000000000000004">
      <c r="B565" s="43" t="s">
        <v>537</v>
      </c>
      <c r="C565" s="44">
        <v>150</v>
      </c>
      <c r="D565" s="44">
        <v>1</v>
      </c>
      <c r="E565" s="44" t="s">
        <v>701</v>
      </c>
      <c r="F565" s="44" t="s">
        <v>5</v>
      </c>
      <c r="G565" s="44" t="s">
        <v>702</v>
      </c>
      <c r="H565" s="44"/>
      <c r="I565" s="39" t="s">
        <v>764</v>
      </c>
      <c r="J565" s="36" t="s">
        <v>691</v>
      </c>
    </row>
    <row r="566" spans="2:10" x14ac:dyDescent="0.55000000000000004">
      <c r="B566" s="43" t="s">
        <v>537</v>
      </c>
      <c r="C566" s="44">
        <v>151</v>
      </c>
      <c r="D566" s="44">
        <v>2</v>
      </c>
      <c r="E566" s="44" t="s">
        <v>701</v>
      </c>
      <c r="F566" s="44" t="s">
        <v>5</v>
      </c>
      <c r="G566" s="44" t="s">
        <v>703</v>
      </c>
      <c r="H566" s="44"/>
      <c r="I566" s="39" t="s">
        <v>765</v>
      </c>
      <c r="J566" s="36" t="s">
        <v>691</v>
      </c>
    </row>
    <row r="567" spans="2:10" x14ac:dyDescent="0.55000000000000004">
      <c r="B567" s="43" t="s">
        <v>537</v>
      </c>
      <c r="C567" s="44">
        <v>152</v>
      </c>
      <c r="D567" s="44">
        <v>3</v>
      </c>
      <c r="E567" s="44" t="s">
        <v>701</v>
      </c>
      <c r="F567" s="44" t="s">
        <v>5</v>
      </c>
      <c r="G567" s="44" t="s">
        <v>704</v>
      </c>
      <c r="H567" s="44"/>
      <c r="I567" s="39" t="s">
        <v>766</v>
      </c>
      <c r="J567" s="36" t="s">
        <v>691</v>
      </c>
    </row>
    <row r="568" spans="2:10" x14ac:dyDescent="0.55000000000000004">
      <c r="B568" s="43" t="s">
        <v>537</v>
      </c>
      <c r="C568" s="44">
        <v>153</v>
      </c>
      <c r="D568" s="44">
        <v>4</v>
      </c>
      <c r="E568" s="44" t="s">
        <v>701</v>
      </c>
      <c r="F568" s="44" t="s">
        <v>5</v>
      </c>
      <c r="G568" s="44" t="s">
        <v>704</v>
      </c>
      <c r="H568" s="44"/>
      <c r="I568" s="45" t="s">
        <v>767</v>
      </c>
      <c r="J568" s="36" t="s">
        <v>691</v>
      </c>
    </row>
    <row r="569" spans="2:10" x14ac:dyDescent="0.55000000000000004">
      <c r="B569" s="43" t="s">
        <v>537</v>
      </c>
      <c r="C569" s="44">
        <v>154</v>
      </c>
      <c r="D569" s="44">
        <v>5</v>
      </c>
      <c r="E569" s="44" t="s">
        <v>701</v>
      </c>
      <c r="F569" s="44" t="s">
        <v>18</v>
      </c>
      <c r="G569" s="44" t="s">
        <v>704</v>
      </c>
      <c r="H569" s="44"/>
      <c r="I569" s="39" t="s">
        <v>768</v>
      </c>
      <c r="J569" s="36" t="s">
        <v>691</v>
      </c>
    </row>
    <row r="570" spans="2:10" x14ac:dyDescent="0.55000000000000004">
      <c r="B570" s="43" t="s">
        <v>537</v>
      </c>
      <c r="C570" s="44">
        <v>155</v>
      </c>
      <c r="D570" s="44">
        <v>6</v>
      </c>
      <c r="E570" s="44" t="s">
        <v>701</v>
      </c>
      <c r="F570" s="44" t="s">
        <v>18</v>
      </c>
      <c r="G570" s="44" t="s">
        <v>704</v>
      </c>
      <c r="H570" s="44"/>
      <c r="I570" s="39" t="s">
        <v>769</v>
      </c>
      <c r="J570" s="36" t="s">
        <v>775</v>
      </c>
    </row>
    <row r="571" spans="2:10" ht="30" x14ac:dyDescent="0.55000000000000004">
      <c r="B571" s="43" t="s">
        <v>537</v>
      </c>
      <c r="C571" s="44">
        <v>156</v>
      </c>
      <c r="D571" s="44">
        <v>7</v>
      </c>
      <c r="E571" s="44" t="s">
        <v>701</v>
      </c>
      <c r="F571" s="44" t="s">
        <v>19</v>
      </c>
      <c r="G571" s="44" t="s">
        <v>704</v>
      </c>
      <c r="H571" s="44"/>
      <c r="I571" s="39" t="s">
        <v>770</v>
      </c>
      <c r="J571" s="36" t="s">
        <v>691</v>
      </c>
    </row>
    <row r="572" spans="2:10" ht="30" x14ac:dyDescent="0.55000000000000004">
      <c r="B572" s="43" t="s">
        <v>537</v>
      </c>
      <c r="C572" s="44">
        <v>157</v>
      </c>
      <c r="D572" s="44">
        <v>8</v>
      </c>
      <c r="E572" s="44" t="s">
        <v>701</v>
      </c>
      <c r="F572" s="44" t="s">
        <v>19</v>
      </c>
      <c r="G572" s="44" t="s">
        <v>704</v>
      </c>
      <c r="H572" s="44"/>
      <c r="I572" s="39" t="s">
        <v>771</v>
      </c>
      <c r="J572" s="36" t="s">
        <v>775</v>
      </c>
    </row>
    <row r="573" spans="2:10" x14ac:dyDescent="0.55000000000000004">
      <c r="B573" s="43" t="s">
        <v>537</v>
      </c>
      <c r="C573" s="44">
        <v>158</v>
      </c>
      <c r="D573" s="44">
        <v>9</v>
      </c>
      <c r="E573" s="44" t="s">
        <v>701</v>
      </c>
      <c r="F573" s="44" t="s">
        <v>5</v>
      </c>
      <c r="G573" s="44" t="s">
        <v>705</v>
      </c>
      <c r="H573" s="44"/>
      <c r="I573" s="39" t="s">
        <v>772</v>
      </c>
      <c r="J573" s="36" t="s">
        <v>691</v>
      </c>
    </row>
    <row r="574" spans="2:10" ht="30" x14ac:dyDescent="0.55000000000000004">
      <c r="B574" s="43" t="s">
        <v>537</v>
      </c>
      <c r="C574" s="44">
        <v>159</v>
      </c>
      <c r="D574" s="44">
        <v>10</v>
      </c>
      <c r="E574" s="44" t="s">
        <v>701</v>
      </c>
      <c r="F574" s="44" t="s">
        <v>18</v>
      </c>
      <c r="G574" s="44" t="s">
        <v>705</v>
      </c>
      <c r="H574" s="44"/>
      <c r="I574" s="39" t="s">
        <v>773</v>
      </c>
      <c r="J574" s="36" t="s">
        <v>775</v>
      </c>
    </row>
  </sheetData>
  <autoFilter ref="B2:J574" xr:uid="{94E21EF1-DD31-41E8-8B96-9D4FDA0F93A8}">
    <filterColumn colId="0">
      <filters>
        <filter val="データエンジニアリング力"/>
      </filters>
    </filterColumn>
  </autoFilter>
  <phoneticPr fontId="1"/>
  <conditionalFormatting sqref="E134:E348 F134:G414 E350:E353 E355:E414">
    <cfRule type="expression" dxfId="3" priority="2">
      <formula>#REF!&lt;&gt;E134</formula>
    </cfRule>
  </conditionalFormatting>
  <conditionalFormatting sqref="H134:H379 H381:H414">
    <cfRule type="expression" dxfId="2" priority="1">
      <formula>#REF!&lt;&gt;H134</formula>
    </cfRule>
  </conditionalFormatting>
  <dataValidations count="1">
    <dataValidation type="list" allowBlank="1" showInputMessage="1" showErrorMessage="1" sqref="J1 J3:J1048576" xr:uid="{A4B1A51E-4176-4118-861D-4410DFA17175}">
      <formula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FFFF2-1273-46C5-9851-13E018A723FA}">
  <dimension ref="B5:J64"/>
  <sheetViews>
    <sheetView topLeftCell="A35" zoomScale="90" zoomScaleNormal="90" workbookViewId="0">
      <selection activeCell="C64" sqref="C64"/>
    </sheetView>
  </sheetViews>
  <sheetFormatPr defaultRowHeight="18" x14ac:dyDescent="0.55000000000000004"/>
  <cols>
    <col min="2" max="2" width="25.33203125" bestFit="1" customWidth="1"/>
    <col min="3" max="3" width="29.5" bestFit="1" customWidth="1"/>
    <col min="4" max="4" width="29.5" style="13" customWidth="1"/>
    <col min="5" max="5" width="14.08203125" bestFit="1" customWidth="1"/>
    <col min="6" max="6" width="22.5" bestFit="1" customWidth="1"/>
    <col min="7" max="7" width="14.08203125" bestFit="1" customWidth="1"/>
    <col min="8" max="8" width="22.5" bestFit="1" customWidth="1"/>
    <col min="9" max="9" width="14.08203125" bestFit="1" customWidth="1"/>
    <col min="10" max="10" width="22.5" bestFit="1" customWidth="1"/>
  </cols>
  <sheetData>
    <row r="5" spans="2:10" x14ac:dyDescent="0.55000000000000004">
      <c r="B5" t="s">
        <v>14</v>
      </c>
      <c r="C5" t="s">
        <v>810</v>
      </c>
      <c r="D5" s="13" t="s">
        <v>14</v>
      </c>
      <c r="E5" t="s">
        <v>779</v>
      </c>
      <c r="F5" t="s">
        <v>780</v>
      </c>
      <c r="G5" t="s">
        <v>781</v>
      </c>
      <c r="H5" t="s">
        <v>782</v>
      </c>
      <c r="I5" s="113" t="s">
        <v>783</v>
      </c>
      <c r="J5" s="113" t="s">
        <v>784</v>
      </c>
    </row>
    <row r="6" spans="2:10" x14ac:dyDescent="0.55000000000000004">
      <c r="B6" t="s">
        <v>535</v>
      </c>
      <c r="C6" t="s">
        <v>457</v>
      </c>
      <c r="D6" s="13" t="str">
        <f>B6&amp;"-"&amp;C6</f>
        <v>ビジネス力-行動規範</v>
      </c>
      <c r="E6">
        <v>16</v>
      </c>
      <c r="F6">
        <v>12</v>
      </c>
      <c r="G6">
        <v>13</v>
      </c>
      <c r="H6">
        <v>11</v>
      </c>
      <c r="I6" s="113">
        <v>0.8125</v>
      </c>
      <c r="J6" s="113">
        <v>0.91666666666666663</v>
      </c>
    </row>
    <row r="7" spans="2:10" x14ac:dyDescent="0.55000000000000004">
      <c r="B7" t="s">
        <v>535</v>
      </c>
      <c r="C7" t="s">
        <v>458</v>
      </c>
      <c r="D7" s="13" t="str">
        <f t="shared" ref="D7:D47" si="0">B7&amp;"-"&amp;C7</f>
        <v>ビジネス力-契約・権利保護</v>
      </c>
      <c r="E7">
        <v>8</v>
      </c>
      <c r="F7">
        <v>1</v>
      </c>
      <c r="G7">
        <v>3</v>
      </c>
      <c r="H7">
        <v>1</v>
      </c>
      <c r="I7" s="113">
        <v>0.375</v>
      </c>
      <c r="J7" s="113">
        <v>1</v>
      </c>
    </row>
    <row r="8" spans="2:10" x14ac:dyDescent="0.55000000000000004">
      <c r="B8" t="s">
        <v>535</v>
      </c>
      <c r="C8" t="s">
        <v>459</v>
      </c>
      <c r="D8" s="13" t="str">
        <f t="shared" si="0"/>
        <v>ビジネス力-論理的思考</v>
      </c>
      <c r="E8">
        <v>18</v>
      </c>
      <c r="F8">
        <v>12</v>
      </c>
      <c r="G8">
        <v>17</v>
      </c>
      <c r="H8">
        <v>12</v>
      </c>
      <c r="I8" s="113">
        <v>0.94444444444444442</v>
      </c>
      <c r="J8" s="113">
        <v>1</v>
      </c>
    </row>
    <row r="9" spans="2:10" x14ac:dyDescent="0.55000000000000004">
      <c r="B9" t="s">
        <v>535</v>
      </c>
      <c r="C9" t="s">
        <v>460</v>
      </c>
      <c r="D9" s="13" t="str">
        <f t="shared" si="0"/>
        <v>ビジネス力-着想・デザイン</v>
      </c>
      <c r="E9">
        <v>10</v>
      </c>
      <c r="F9">
        <v>0</v>
      </c>
      <c r="G9">
        <v>4</v>
      </c>
      <c r="H9">
        <v>0</v>
      </c>
      <c r="I9" s="113">
        <v>0.4</v>
      </c>
      <c r="J9" s="113" t="s">
        <v>811</v>
      </c>
    </row>
    <row r="10" spans="2:10" x14ac:dyDescent="0.55000000000000004">
      <c r="B10" t="s">
        <v>535</v>
      </c>
      <c r="C10" t="s">
        <v>461</v>
      </c>
      <c r="D10" s="13" t="str">
        <f t="shared" si="0"/>
        <v>ビジネス力-課題の定義</v>
      </c>
      <c r="E10">
        <v>11</v>
      </c>
      <c r="F10">
        <v>3</v>
      </c>
      <c r="G10">
        <v>9</v>
      </c>
      <c r="H10">
        <v>3</v>
      </c>
      <c r="I10" s="113">
        <v>0.81818181818181823</v>
      </c>
      <c r="J10" s="113">
        <v>1</v>
      </c>
    </row>
    <row r="11" spans="2:10" x14ac:dyDescent="0.55000000000000004">
      <c r="B11" t="s">
        <v>535</v>
      </c>
      <c r="C11" t="s">
        <v>77</v>
      </c>
      <c r="D11" s="13" t="str">
        <f t="shared" si="0"/>
        <v>ビジネス力-アプローチ設計</v>
      </c>
      <c r="E11">
        <v>16</v>
      </c>
      <c r="F11">
        <v>5</v>
      </c>
      <c r="G11">
        <v>12</v>
      </c>
      <c r="H11">
        <v>5</v>
      </c>
      <c r="I11" s="113">
        <v>0.75</v>
      </c>
      <c r="J11" s="113">
        <v>1</v>
      </c>
    </row>
    <row r="12" spans="2:10" x14ac:dyDescent="0.55000000000000004">
      <c r="B12" t="s">
        <v>535</v>
      </c>
      <c r="C12" t="s">
        <v>79</v>
      </c>
      <c r="D12" s="13" t="str">
        <f t="shared" si="0"/>
        <v>ビジネス力-データ理解</v>
      </c>
      <c r="E12">
        <v>6</v>
      </c>
      <c r="F12">
        <v>2</v>
      </c>
      <c r="G12">
        <v>6</v>
      </c>
      <c r="H12">
        <v>2</v>
      </c>
      <c r="I12" s="113">
        <v>1</v>
      </c>
      <c r="J12" s="113">
        <v>1</v>
      </c>
    </row>
    <row r="13" spans="2:10" x14ac:dyDescent="0.55000000000000004">
      <c r="B13" t="s">
        <v>535</v>
      </c>
      <c r="C13" t="s">
        <v>462</v>
      </c>
      <c r="D13" s="13" t="str">
        <f t="shared" si="0"/>
        <v>ビジネス力-分析評価</v>
      </c>
      <c r="E13">
        <v>4</v>
      </c>
      <c r="F13">
        <v>2</v>
      </c>
      <c r="G13">
        <v>4</v>
      </c>
      <c r="H13">
        <v>2</v>
      </c>
      <c r="I13" s="113">
        <v>1</v>
      </c>
      <c r="J13" s="113">
        <v>1</v>
      </c>
    </row>
    <row r="14" spans="2:10" x14ac:dyDescent="0.55000000000000004">
      <c r="B14" t="s">
        <v>535</v>
      </c>
      <c r="C14" t="s">
        <v>463</v>
      </c>
      <c r="D14" s="13" t="str">
        <f t="shared" si="0"/>
        <v>ビジネス力-事業への実装</v>
      </c>
      <c r="E14">
        <v>7</v>
      </c>
      <c r="F14">
        <v>2</v>
      </c>
      <c r="G14">
        <v>4</v>
      </c>
      <c r="H14">
        <v>2</v>
      </c>
      <c r="I14" s="113">
        <v>0.5714285714285714</v>
      </c>
      <c r="J14" s="113">
        <v>1</v>
      </c>
    </row>
    <row r="15" spans="2:10" x14ac:dyDescent="0.55000000000000004">
      <c r="B15" t="s">
        <v>535</v>
      </c>
      <c r="C15" t="s">
        <v>464</v>
      </c>
      <c r="D15" s="13" t="str">
        <f t="shared" si="0"/>
        <v>ビジネス力-PJマネジメント</v>
      </c>
      <c r="E15">
        <v>26</v>
      </c>
      <c r="F15">
        <v>6</v>
      </c>
      <c r="G15">
        <v>8</v>
      </c>
      <c r="H15">
        <v>4</v>
      </c>
      <c r="I15" s="113">
        <v>0.30769230769230771</v>
      </c>
      <c r="J15" s="113">
        <v>0.66666666666666663</v>
      </c>
    </row>
    <row r="16" spans="2:10" x14ac:dyDescent="0.55000000000000004">
      <c r="B16" t="s">
        <v>535</v>
      </c>
      <c r="C16" t="s">
        <v>91</v>
      </c>
      <c r="D16" s="13" t="str">
        <f t="shared" si="0"/>
        <v>ビジネス力-組織マネジメント</v>
      </c>
      <c r="E16">
        <v>9</v>
      </c>
      <c r="F16">
        <v>2</v>
      </c>
      <c r="G16">
        <v>2</v>
      </c>
      <c r="H16">
        <v>0</v>
      </c>
      <c r="I16" s="113">
        <v>0.22222222222222221</v>
      </c>
      <c r="J16" s="113">
        <v>0</v>
      </c>
    </row>
    <row r="17" spans="2:10" x14ac:dyDescent="0.55000000000000004">
      <c r="B17" t="s">
        <v>535</v>
      </c>
      <c r="C17" t="s">
        <v>15</v>
      </c>
      <c r="D17" s="12" t="str">
        <f t="shared" si="0"/>
        <v>ビジネス力-小計</v>
      </c>
      <c r="E17">
        <v>131</v>
      </c>
      <c r="F17">
        <v>47</v>
      </c>
      <c r="G17">
        <v>82</v>
      </c>
      <c r="H17">
        <v>42</v>
      </c>
      <c r="I17" s="113">
        <v>0.62595419847328249</v>
      </c>
      <c r="J17" s="113">
        <v>0.8936170212765957</v>
      </c>
    </row>
    <row r="18" spans="2:10" x14ac:dyDescent="0.55000000000000004">
      <c r="B18" t="s">
        <v>536</v>
      </c>
      <c r="C18" t="s">
        <v>538</v>
      </c>
      <c r="D18" s="13" t="str">
        <f t="shared" si="0"/>
        <v>データサイエンス力-基礎数学</v>
      </c>
      <c r="E18">
        <v>27</v>
      </c>
      <c r="F18">
        <v>19</v>
      </c>
      <c r="G18">
        <v>27</v>
      </c>
      <c r="H18">
        <v>19</v>
      </c>
      <c r="I18" s="113">
        <v>1</v>
      </c>
      <c r="J18" s="113">
        <v>1</v>
      </c>
    </row>
    <row r="19" spans="2:10" x14ac:dyDescent="0.55000000000000004">
      <c r="B19" t="s">
        <v>536</v>
      </c>
      <c r="C19" t="s">
        <v>540</v>
      </c>
      <c r="D19" s="13" t="str">
        <f t="shared" si="0"/>
        <v>データサイエンス力-データの理解・検証</v>
      </c>
      <c r="E19">
        <v>25</v>
      </c>
      <c r="F19">
        <v>10</v>
      </c>
      <c r="G19">
        <v>21</v>
      </c>
      <c r="H19">
        <v>10</v>
      </c>
      <c r="I19" s="113">
        <v>0.84</v>
      </c>
      <c r="J19" s="113">
        <v>1</v>
      </c>
    </row>
    <row r="20" spans="2:10" x14ac:dyDescent="0.55000000000000004">
      <c r="B20" t="s">
        <v>536</v>
      </c>
      <c r="C20" t="s">
        <v>80</v>
      </c>
      <c r="D20" s="13" t="str">
        <f t="shared" si="0"/>
        <v>データサイエンス力-意味合いの抽出、洞察</v>
      </c>
      <c r="E20">
        <v>3</v>
      </c>
      <c r="F20">
        <v>2</v>
      </c>
      <c r="G20">
        <v>3</v>
      </c>
      <c r="H20">
        <v>2</v>
      </c>
      <c r="I20" s="113">
        <v>1</v>
      </c>
      <c r="J20" s="113">
        <v>1</v>
      </c>
    </row>
    <row r="21" spans="2:10" x14ac:dyDescent="0.55000000000000004">
      <c r="B21" t="s">
        <v>536</v>
      </c>
      <c r="C21" t="s">
        <v>541</v>
      </c>
      <c r="D21" s="13" t="str">
        <f t="shared" si="0"/>
        <v>データサイエンス力-予測</v>
      </c>
      <c r="E21">
        <v>20</v>
      </c>
      <c r="F21">
        <v>4</v>
      </c>
      <c r="G21">
        <v>20</v>
      </c>
      <c r="H21">
        <v>4</v>
      </c>
      <c r="I21" s="113">
        <v>1</v>
      </c>
      <c r="J21" s="113">
        <v>1</v>
      </c>
    </row>
    <row r="22" spans="2:10" x14ac:dyDescent="0.55000000000000004">
      <c r="B22" t="s">
        <v>536</v>
      </c>
      <c r="C22" t="s">
        <v>543</v>
      </c>
      <c r="D22" s="13" t="str">
        <f t="shared" si="0"/>
        <v>データサイエンス力-推定・検定</v>
      </c>
      <c r="E22">
        <v>7</v>
      </c>
      <c r="F22">
        <v>1</v>
      </c>
      <c r="G22">
        <v>7</v>
      </c>
      <c r="H22">
        <v>1</v>
      </c>
      <c r="I22" s="113">
        <v>1</v>
      </c>
      <c r="J22" s="113">
        <v>1</v>
      </c>
    </row>
    <row r="23" spans="2:10" x14ac:dyDescent="0.55000000000000004">
      <c r="B23" t="s">
        <v>536</v>
      </c>
      <c r="C23" t="s">
        <v>132</v>
      </c>
      <c r="D23" s="13" t="str">
        <f t="shared" si="0"/>
        <v>データサイエンス力-グルーピング</v>
      </c>
      <c r="E23">
        <v>12</v>
      </c>
      <c r="F23">
        <v>1</v>
      </c>
      <c r="G23">
        <v>8</v>
      </c>
      <c r="H23">
        <v>1</v>
      </c>
      <c r="I23" s="113">
        <v>0.66666666666666663</v>
      </c>
      <c r="J23" s="113">
        <v>1</v>
      </c>
    </row>
    <row r="24" spans="2:10" x14ac:dyDescent="0.55000000000000004">
      <c r="B24" t="s">
        <v>536</v>
      </c>
      <c r="C24" t="s">
        <v>134</v>
      </c>
      <c r="D24" s="13" t="str">
        <f t="shared" si="0"/>
        <v>データサイエンス力-性質・関係性の把握</v>
      </c>
      <c r="E24">
        <v>22</v>
      </c>
      <c r="F24">
        <v>4</v>
      </c>
      <c r="G24">
        <v>7</v>
      </c>
      <c r="H24">
        <v>4</v>
      </c>
      <c r="I24" s="113">
        <v>0.31818181818181818</v>
      </c>
      <c r="J24" s="113">
        <v>1</v>
      </c>
    </row>
    <row r="25" spans="2:10" x14ac:dyDescent="0.55000000000000004">
      <c r="B25" t="s">
        <v>536</v>
      </c>
      <c r="C25" t="s">
        <v>135</v>
      </c>
      <c r="D25" s="13" t="str">
        <f t="shared" si="0"/>
        <v>データサイエンス力-サンプリング</v>
      </c>
      <c r="E25">
        <v>5</v>
      </c>
      <c r="F25">
        <v>1</v>
      </c>
      <c r="G25">
        <v>3</v>
      </c>
      <c r="H25">
        <v>1</v>
      </c>
      <c r="I25" s="113">
        <v>0.6</v>
      </c>
      <c r="J25" s="113">
        <v>1</v>
      </c>
    </row>
    <row r="26" spans="2:10" x14ac:dyDescent="0.55000000000000004">
      <c r="B26" t="s">
        <v>536</v>
      </c>
      <c r="C26" t="s">
        <v>137</v>
      </c>
      <c r="D26" s="13" t="str">
        <f t="shared" si="0"/>
        <v>データサイエンス力-データ加工</v>
      </c>
      <c r="E26">
        <v>14</v>
      </c>
      <c r="F26">
        <v>5</v>
      </c>
      <c r="G26">
        <v>13</v>
      </c>
      <c r="H26">
        <v>5</v>
      </c>
      <c r="I26" s="113">
        <v>0.9285714285714286</v>
      </c>
      <c r="J26" s="113">
        <v>1</v>
      </c>
    </row>
    <row r="27" spans="2:10" x14ac:dyDescent="0.55000000000000004">
      <c r="B27" t="s">
        <v>536</v>
      </c>
      <c r="C27" t="s">
        <v>545</v>
      </c>
      <c r="D27" s="13" t="str">
        <f t="shared" si="0"/>
        <v>データサイエンス力-データ可視化</v>
      </c>
      <c r="E27">
        <v>38</v>
      </c>
      <c r="F27">
        <v>10</v>
      </c>
      <c r="G27">
        <v>26</v>
      </c>
      <c r="H27">
        <v>10</v>
      </c>
      <c r="I27" s="113">
        <v>0.68421052631578949</v>
      </c>
      <c r="J27" s="113">
        <v>1</v>
      </c>
    </row>
    <row r="28" spans="2:10" x14ac:dyDescent="0.55000000000000004">
      <c r="B28" t="s">
        <v>536</v>
      </c>
      <c r="C28" t="s">
        <v>150</v>
      </c>
      <c r="D28" s="13" t="str">
        <f t="shared" si="0"/>
        <v>データサイエンス力-時系列分析</v>
      </c>
      <c r="E28">
        <v>8</v>
      </c>
      <c r="F28">
        <v>0</v>
      </c>
      <c r="G28">
        <v>6</v>
      </c>
      <c r="H28">
        <v>0</v>
      </c>
      <c r="I28" s="113">
        <v>0.75</v>
      </c>
      <c r="J28" s="113" t="s">
        <v>811</v>
      </c>
    </row>
    <row r="29" spans="2:10" x14ac:dyDescent="0.55000000000000004">
      <c r="B29" t="s">
        <v>536</v>
      </c>
      <c r="C29" t="s">
        <v>547</v>
      </c>
      <c r="D29" s="13" t="str">
        <f t="shared" si="0"/>
        <v>データサイエンス力-学習</v>
      </c>
      <c r="E29">
        <v>49</v>
      </c>
      <c r="F29">
        <v>6</v>
      </c>
      <c r="G29">
        <v>43</v>
      </c>
      <c r="H29">
        <v>6</v>
      </c>
      <c r="I29" s="113">
        <v>0.87755102040816324</v>
      </c>
      <c r="J29" s="113">
        <v>1</v>
      </c>
    </row>
    <row r="30" spans="2:10" x14ac:dyDescent="0.55000000000000004">
      <c r="B30" t="s">
        <v>536</v>
      </c>
      <c r="C30" t="s">
        <v>548</v>
      </c>
      <c r="D30" s="13" t="str">
        <f t="shared" si="0"/>
        <v>データサイエンス力-自然言語処理</v>
      </c>
      <c r="E30">
        <v>16</v>
      </c>
      <c r="F30">
        <v>0</v>
      </c>
      <c r="G30">
        <v>11</v>
      </c>
      <c r="H30">
        <v>0</v>
      </c>
      <c r="I30" s="113">
        <v>0.6875</v>
      </c>
      <c r="J30" s="113" t="s">
        <v>811</v>
      </c>
    </row>
    <row r="31" spans="2:10" x14ac:dyDescent="0.55000000000000004">
      <c r="B31" t="s">
        <v>536</v>
      </c>
      <c r="C31" t="s">
        <v>549</v>
      </c>
      <c r="D31" s="13" t="str">
        <f t="shared" si="0"/>
        <v>データサイエンス力-画像・映像認識</v>
      </c>
      <c r="E31">
        <v>12</v>
      </c>
      <c r="F31">
        <v>0</v>
      </c>
      <c r="G31">
        <v>7</v>
      </c>
      <c r="H31">
        <v>0</v>
      </c>
      <c r="I31" s="113">
        <v>0.58333333333333337</v>
      </c>
      <c r="J31" s="113" t="s">
        <v>811</v>
      </c>
    </row>
    <row r="32" spans="2:10" x14ac:dyDescent="0.55000000000000004">
      <c r="B32" t="s">
        <v>536</v>
      </c>
      <c r="C32" t="s">
        <v>552</v>
      </c>
      <c r="D32" s="13" t="str">
        <f t="shared" si="0"/>
        <v>データサイエンス力-音声認識</v>
      </c>
      <c r="E32">
        <v>6</v>
      </c>
      <c r="F32">
        <v>0</v>
      </c>
      <c r="G32">
        <v>0</v>
      </c>
      <c r="H32">
        <v>0</v>
      </c>
      <c r="I32" s="113">
        <v>0</v>
      </c>
      <c r="J32" s="113" t="s">
        <v>811</v>
      </c>
    </row>
    <row r="33" spans="2:10" x14ac:dyDescent="0.55000000000000004">
      <c r="B33" t="s">
        <v>536</v>
      </c>
      <c r="C33" t="s">
        <v>151</v>
      </c>
      <c r="D33" s="13" t="str">
        <f t="shared" si="0"/>
        <v>データサイエンス力-パターン発見</v>
      </c>
      <c r="E33">
        <v>4</v>
      </c>
      <c r="F33">
        <v>0</v>
      </c>
      <c r="G33">
        <v>1</v>
      </c>
      <c r="H33">
        <v>0</v>
      </c>
      <c r="I33" s="113">
        <v>0.25</v>
      </c>
      <c r="J33" s="113" t="s">
        <v>811</v>
      </c>
    </row>
    <row r="34" spans="2:10" x14ac:dyDescent="0.55000000000000004">
      <c r="B34" t="s">
        <v>536</v>
      </c>
      <c r="C34" t="s">
        <v>553</v>
      </c>
      <c r="D34" s="13" t="str">
        <f t="shared" si="0"/>
        <v>データサイエンス力-シミュレーション・データ同化</v>
      </c>
      <c r="E34">
        <v>5</v>
      </c>
      <c r="F34">
        <v>0</v>
      </c>
      <c r="G34">
        <v>2</v>
      </c>
      <c r="H34">
        <v>0</v>
      </c>
      <c r="I34" s="113">
        <v>0.4</v>
      </c>
      <c r="J34" s="113" t="s">
        <v>811</v>
      </c>
    </row>
    <row r="35" spans="2:10" x14ac:dyDescent="0.55000000000000004">
      <c r="B35" t="s">
        <v>536</v>
      </c>
      <c r="C35" t="s">
        <v>153</v>
      </c>
      <c r="D35" s="13" t="str">
        <f t="shared" si="0"/>
        <v>データサイエンス力-最適化</v>
      </c>
      <c r="E35">
        <v>9</v>
      </c>
      <c r="F35">
        <v>0</v>
      </c>
      <c r="G35">
        <v>5</v>
      </c>
      <c r="H35">
        <v>0</v>
      </c>
      <c r="I35" s="113">
        <v>0.55555555555555558</v>
      </c>
      <c r="J35" s="113" t="s">
        <v>811</v>
      </c>
    </row>
    <row r="36" spans="2:10" x14ac:dyDescent="0.55000000000000004">
      <c r="B36" t="s">
        <v>536</v>
      </c>
      <c r="C36" t="s">
        <v>15</v>
      </c>
      <c r="D36" s="12" t="str">
        <f t="shared" si="0"/>
        <v>データサイエンス力-小計</v>
      </c>
      <c r="E36">
        <v>282</v>
      </c>
      <c r="F36">
        <v>63</v>
      </c>
      <c r="G36">
        <v>210</v>
      </c>
      <c r="H36">
        <v>63</v>
      </c>
      <c r="I36" s="113">
        <v>0.74468085106382975</v>
      </c>
      <c r="J36" s="113">
        <v>1</v>
      </c>
    </row>
    <row r="37" spans="2:10" x14ac:dyDescent="0.55000000000000004">
      <c r="B37" t="s">
        <v>537</v>
      </c>
      <c r="C37" t="s">
        <v>692</v>
      </c>
      <c r="D37" s="13" t="str">
        <f t="shared" si="0"/>
        <v>データエンジニアリング力-環境構築</v>
      </c>
      <c r="E37">
        <v>30</v>
      </c>
      <c r="F37">
        <v>5</v>
      </c>
      <c r="G37">
        <v>10</v>
      </c>
      <c r="H37">
        <v>3</v>
      </c>
      <c r="I37" s="113">
        <v>0.33333333333333331</v>
      </c>
      <c r="J37" s="113">
        <v>0.6</v>
      </c>
    </row>
    <row r="38" spans="2:10" x14ac:dyDescent="0.55000000000000004">
      <c r="B38" t="s">
        <v>537</v>
      </c>
      <c r="C38" t="s">
        <v>96</v>
      </c>
      <c r="D38" s="13" t="str">
        <f t="shared" si="0"/>
        <v>データエンジニアリング力-データ収集</v>
      </c>
      <c r="E38">
        <v>19</v>
      </c>
      <c r="F38">
        <v>4</v>
      </c>
      <c r="G38">
        <v>3</v>
      </c>
      <c r="H38">
        <v>2</v>
      </c>
      <c r="I38" s="113">
        <v>0.15789473684210525</v>
      </c>
      <c r="J38" s="113">
        <v>0.5</v>
      </c>
    </row>
    <row r="39" spans="2:10" x14ac:dyDescent="0.55000000000000004">
      <c r="B39" t="s">
        <v>537</v>
      </c>
      <c r="C39" t="s">
        <v>695</v>
      </c>
      <c r="D39" s="13" t="str">
        <f t="shared" si="0"/>
        <v>データエンジニアリング力-データ構造</v>
      </c>
      <c r="E39">
        <v>11</v>
      </c>
      <c r="F39">
        <v>4</v>
      </c>
      <c r="G39">
        <v>6</v>
      </c>
      <c r="H39">
        <v>4</v>
      </c>
      <c r="I39" s="113">
        <v>0.54545454545454541</v>
      </c>
      <c r="J39" s="113">
        <v>1</v>
      </c>
    </row>
    <row r="40" spans="2:10" x14ac:dyDescent="0.55000000000000004">
      <c r="B40" t="s">
        <v>537</v>
      </c>
      <c r="C40" t="s">
        <v>696</v>
      </c>
      <c r="D40" s="13" t="str">
        <f t="shared" si="0"/>
        <v>データエンジニアリング力-データ蓄積</v>
      </c>
      <c r="E40">
        <v>17</v>
      </c>
      <c r="F40">
        <v>1</v>
      </c>
      <c r="G40">
        <v>1</v>
      </c>
      <c r="H40">
        <v>1</v>
      </c>
      <c r="I40" s="113">
        <v>5.8823529411764705E-2</v>
      </c>
      <c r="J40" s="113">
        <v>1</v>
      </c>
    </row>
    <row r="41" spans="2:10" x14ac:dyDescent="0.55000000000000004">
      <c r="B41" t="s">
        <v>537</v>
      </c>
      <c r="C41" t="s">
        <v>137</v>
      </c>
      <c r="D41" s="13" t="str">
        <f t="shared" si="0"/>
        <v>データエンジニアリング力-データ加工</v>
      </c>
      <c r="E41">
        <v>15</v>
      </c>
      <c r="F41">
        <v>8</v>
      </c>
      <c r="G41">
        <v>13</v>
      </c>
      <c r="H41">
        <v>8</v>
      </c>
      <c r="I41" s="113">
        <v>0.8666666666666667</v>
      </c>
      <c r="J41" s="113">
        <v>1</v>
      </c>
    </row>
    <row r="42" spans="2:10" x14ac:dyDescent="0.55000000000000004">
      <c r="B42" t="s">
        <v>537</v>
      </c>
      <c r="C42" t="s">
        <v>697</v>
      </c>
      <c r="D42" s="13" t="str">
        <f t="shared" si="0"/>
        <v>データエンジニアリング力-データ共有</v>
      </c>
      <c r="E42">
        <v>15</v>
      </c>
      <c r="F42">
        <v>3</v>
      </c>
      <c r="G42">
        <v>6</v>
      </c>
      <c r="H42">
        <v>3</v>
      </c>
      <c r="I42" s="113">
        <v>0.4</v>
      </c>
      <c r="J42" s="113">
        <v>1</v>
      </c>
    </row>
    <row r="43" spans="2:10" x14ac:dyDescent="0.55000000000000004">
      <c r="B43" t="s">
        <v>537</v>
      </c>
      <c r="C43" t="s">
        <v>698</v>
      </c>
      <c r="D43" s="13" t="str">
        <f t="shared" si="0"/>
        <v>データエンジニアリング力-プログラミング</v>
      </c>
      <c r="E43">
        <v>23</v>
      </c>
      <c r="F43">
        <v>7</v>
      </c>
      <c r="G43">
        <v>19</v>
      </c>
      <c r="H43">
        <v>7</v>
      </c>
      <c r="I43" s="113">
        <v>0.82608695652173914</v>
      </c>
      <c r="J43" s="113">
        <v>1</v>
      </c>
    </row>
    <row r="44" spans="2:10" x14ac:dyDescent="0.55000000000000004">
      <c r="B44" t="s">
        <v>537</v>
      </c>
      <c r="C44" t="s">
        <v>57</v>
      </c>
      <c r="D44" s="13" t="str">
        <f t="shared" si="0"/>
        <v>データエンジニアリング力-ITセキュリティ</v>
      </c>
      <c r="E44">
        <v>19</v>
      </c>
      <c r="F44">
        <v>6</v>
      </c>
      <c r="G44">
        <v>8</v>
      </c>
      <c r="H44">
        <v>6</v>
      </c>
      <c r="I44" s="113">
        <v>0.42105263157894735</v>
      </c>
      <c r="J44" s="113">
        <v>1</v>
      </c>
    </row>
    <row r="45" spans="2:10" x14ac:dyDescent="0.55000000000000004">
      <c r="B45" t="s">
        <v>537</v>
      </c>
      <c r="C45" t="s">
        <v>701</v>
      </c>
      <c r="D45" s="13" t="str">
        <f t="shared" si="0"/>
        <v>データエンジニアリング力-AIシステム運用</v>
      </c>
      <c r="E45">
        <v>10</v>
      </c>
      <c r="F45">
        <v>0</v>
      </c>
      <c r="G45">
        <v>7</v>
      </c>
      <c r="H45">
        <v>0</v>
      </c>
      <c r="I45" s="113">
        <v>0.7</v>
      </c>
      <c r="J45" s="113" t="s">
        <v>811</v>
      </c>
    </row>
    <row r="46" spans="2:10" x14ac:dyDescent="0.55000000000000004">
      <c r="B46" t="s">
        <v>537</v>
      </c>
      <c r="C46" t="s">
        <v>15</v>
      </c>
      <c r="D46" s="12" t="str">
        <f t="shared" si="0"/>
        <v>データエンジニアリング力-小計</v>
      </c>
      <c r="E46">
        <v>159</v>
      </c>
      <c r="F46">
        <v>38</v>
      </c>
      <c r="G46">
        <v>73</v>
      </c>
      <c r="H46">
        <v>34</v>
      </c>
      <c r="I46" s="113">
        <v>0.45911949685534592</v>
      </c>
      <c r="J46" s="113">
        <v>0.89473684210526316</v>
      </c>
    </row>
    <row r="47" spans="2:10" x14ac:dyDescent="0.55000000000000004">
      <c r="B47" t="s">
        <v>13</v>
      </c>
      <c r="D47" s="12" t="s">
        <v>13</v>
      </c>
      <c r="E47">
        <v>572</v>
      </c>
      <c r="F47">
        <v>148</v>
      </c>
      <c r="G47">
        <v>365</v>
      </c>
      <c r="H47">
        <v>139</v>
      </c>
      <c r="I47" s="113">
        <v>0.63811188811188813</v>
      </c>
      <c r="J47" s="113">
        <v>0.93918918918918914</v>
      </c>
    </row>
    <row r="51" spans="2:10" x14ac:dyDescent="0.55000000000000004">
      <c r="B51" t="s">
        <v>14</v>
      </c>
      <c r="C51" t="s">
        <v>810</v>
      </c>
      <c r="D51" s="13" t="s">
        <v>14</v>
      </c>
      <c r="E51" s="13" t="s">
        <v>779</v>
      </c>
      <c r="F51" t="s">
        <v>780</v>
      </c>
      <c r="G51" t="s">
        <v>781</v>
      </c>
      <c r="H51" t="s">
        <v>782</v>
      </c>
      <c r="I51" s="113" t="s">
        <v>783</v>
      </c>
      <c r="J51" s="113" t="s">
        <v>784</v>
      </c>
    </row>
    <row r="52" spans="2:10" x14ac:dyDescent="0.55000000000000004">
      <c r="B52" t="s">
        <v>535</v>
      </c>
      <c r="C52" t="s">
        <v>5</v>
      </c>
      <c r="D52" s="12" t="str">
        <f t="shared" ref="D52:D64" si="1">B52&amp;"-"&amp;C52</f>
        <v>ビジネス力-★</v>
      </c>
      <c r="E52" s="13">
        <v>28</v>
      </c>
      <c r="F52">
        <v>21</v>
      </c>
      <c r="G52">
        <v>28</v>
      </c>
      <c r="H52">
        <v>21</v>
      </c>
      <c r="I52" s="113">
        <v>1</v>
      </c>
      <c r="J52" s="113">
        <v>1</v>
      </c>
    </row>
    <row r="53" spans="2:10" x14ac:dyDescent="0.55000000000000004">
      <c r="B53" t="s">
        <v>535</v>
      </c>
      <c r="C53" t="s">
        <v>18</v>
      </c>
      <c r="D53" s="12" t="str">
        <f t="shared" si="1"/>
        <v>ビジネス力-★★</v>
      </c>
      <c r="E53" s="13">
        <v>56</v>
      </c>
      <c r="F53">
        <v>17</v>
      </c>
      <c r="G53">
        <v>41</v>
      </c>
      <c r="H53">
        <v>17</v>
      </c>
      <c r="I53" s="113">
        <v>0.7321428571428571</v>
      </c>
      <c r="J53" s="113">
        <v>1</v>
      </c>
    </row>
    <row r="54" spans="2:10" x14ac:dyDescent="0.55000000000000004">
      <c r="B54" t="s">
        <v>535</v>
      </c>
      <c r="C54" t="s">
        <v>19</v>
      </c>
      <c r="D54" s="12" t="str">
        <f t="shared" si="1"/>
        <v>ビジネス力-★★★</v>
      </c>
      <c r="E54" s="13">
        <v>47</v>
      </c>
      <c r="F54">
        <v>9</v>
      </c>
      <c r="G54">
        <v>13</v>
      </c>
      <c r="H54">
        <v>4</v>
      </c>
      <c r="I54" s="113">
        <v>0.27659574468085107</v>
      </c>
      <c r="J54" s="113">
        <v>0.44444444444444442</v>
      </c>
    </row>
    <row r="55" spans="2:10" x14ac:dyDescent="0.55000000000000004">
      <c r="B55" t="s">
        <v>535</v>
      </c>
      <c r="C55" t="s">
        <v>15</v>
      </c>
      <c r="D55" s="12" t="str">
        <f t="shared" si="1"/>
        <v>ビジネス力-小計</v>
      </c>
      <c r="E55" s="13">
        <v>131</v>
      </c>
      <c r="F55">
        <v>47</v>
      </c>
      <c r="G55">
        <v>82</v>
      </c>
      <c r="H55">
        <v>42</v>
      </c>
      <c r="I55" s="113">
        <v>0.62595419847328249</v>
      </c>
      <c r="J55" s="113">
        <v>0.8936170212765957</v>
      </c>
    </row>
    <row r="56" spans="2:10" x14ac:dyDescent="0.55000000000000004">
      <c r="B56" t="s">
        <v>536</v>
      </c>
      <c r="C56" t="s">
        <v>5</v>
      </c>
      <c r="D56" s="12" t="str">
        <f t="shared" si="1"/>
        <v>データサイエンス力-★</v>
      </c>
      <c r="E56" s="13">
        <v>100</v>
      </c>
      <c r="F56">
        <v>45</v>
      </c>
      <c r="G56">
        <v>98</v>
      </c>
      <c r="H56">
        <v>45</v>
      </c>
      <c r="I56" s="113">
        <v>0.98</v>
      </c>
      <c r="J56" s="113">
        <v>1</v>
      </c>
    </row>
    <row r="57" spans="2:10" x14ac:dyDescent="0.55000000000000004">
      <c r="B57" t="s">
        <v>536</v>
      </c>
      <c r="C57" t="s">
        <v>18</v>
      </c>
      <c r="D57" s="12" t="str">
        <f t="shared" si="1"/>
        <v>データサイエンス力-★★</v>
      </c>
      <c r="E57" s="13">
        <v>120</v>
      </c>
      <c r="F57">
        <v>13</v>
      </c>
      <c r="G57">
        <v>86</v>
      </c>
      <c r="H57">
        <v>13</v>
      </c>
      <c r="I57" s="113">
        <v>0.71666666666666667</v>
      </c>
      <c r="J57" s="113">
        <v>1</v>
      </c>
    </row>
    <row r="58" spans="2:10" x14ac:dyDescent="0.55000000000000004">
      <c r="B58" t="s">
        <v>536</v>
      </c>
      <c r="C58" t="s">
        <v>19</v>
      </c>
      <c r="D58" s="12" t="str">
        <f t="shared" si="1"/>
        <v>データサイエンス力-★★★</v>
      </c>
      <c r="E58" s="13">
        <v>62</v>
      </c>
      <c r="F58">
        <v>5</v>
      </c>
      <c r="G58">
        <v>26</v>
      </c>
      <c r="H58">
        <v>5</v>
      </c>
      <c r="I58" s="113">
        <v>0.41935483870967744</v>
      </c>
      <c r="J58" s="113">
        <v>1</v>
      </c>
    </row>
    <row r="59" spans="2:10" x14ac:dyDescent="0.55000000000000004">
      <c r="B59" t="s">
        <v>536</v>
      </c>
      <c r="C59" t="s">
        <v>15</v>
      </c>
      <c r="D59" s="12" t="str">
        <f t="shared" si="1"/>
        <v>データサイエンス力-小計</v>
      </c>
      <c r="E59" s="13">
        <v>282</v>
      </c>
      <c r="F59">
        <v>63</v>
      </c>
      <c r="G59">
        <v>210</v>
      </c>
      <c r="H59">
        <v>63</v>
      </c>
      <c r="I59" s="113">
        <v>0.74468085106382975</v>
      </c>
      <c r="J59" s="113">
        <v>1</v>
      </c>
    </row>
    <row r="60" spans="2:10" x14ac:dyDescent="0.55000000000000004">
      <c r="B60" t="s">
        <v>537</v>
      </c>
      <c r="C60" t="s">
        <v>5</v>
      </c>
      <c r="D60" s="12" t="str">
        <f t="shared" si="1"/>
        <v>データエンジニアリング力-★</v>
      </c>
      <c r="E60" s="13">
        <v>57</v>
      </c>
      <c r="F60">
        <v>26</v>
      </c>
      <c r="G60">
        <v>48</v>
      </c>
      <c r="H60">
        <v>26</v>
      </c>
      <c r="I60" s="113">
        <v>0.84210526315789469</v>
      </c>
      <c r="J60" s="113">
        <v>1</v>
      </c>
    </row>
    <row r="61" spans="2:10" x14ac:dyDescent="0.55000000000000004">
      <c r="B61" t="s">
        <v>537</v>
      </c>
      <c r="C61" t="s">
        <v>18</v>
      </c>
      <c r="D61" s="12" t="str">
        <f t="shared" si="1"/>
        <v>データエンジニアリング力-★★</v>
      </c>
      <c r="E61" s="13">
        <v>65</v>
      </c>
      <c r="F61">
        <v>8</v>
      </c>
      <c r="G61">
        <v>22</v>
      </c>
      <c r="H61">
        <v>8</v>
      </c>
      <c r="I61" s="113">
        <v>0.33846153846153848</v>
      </c>
      <c r="J61" s="113">
        <v>1</v>
      </c>
    </row>
    <row r="62" spans="2:10" x14ac:dyDescent="0.55000000000000004">
      <c r="B62" t="s">
        <v>537</v>
      </c>
      <c r="C62" t="s">
        <v>19</v>
      </c>
      <c r="D62" s="12" t="str">
        <f t="shared" si="1"/>
        <v>データエンジニアリング力-★★★</v>
      </c>
      <c r="E62" s="13">
        <v>37</v>
      </c>
      <c r="F62">
        <v>4</v>
      </c>
      <c r="G62">
        <v>3</v>
      </c>
      <c r="H62">
        <v>0</v>
      </c>
      <c r="I62" s="113">
        <v>8.1081081081081086E-2</v>
      </c>
      <c r="J62" s="113">
        <v>0</v>
      </c>
    </row>
    <row r="63" spans="2:10" x14ac:dyDescent="0.55000000000000004">
      <c r="B63" t="s">
        <v>537</v>
      </c>
      <c r="C63" t="s">
        <v>15</v>
      </c>
      <c r="D63" s="12" t="str">
        <f t="shared" si="1"/>
        <v>データエンジニアリング力-小計</v>
      </c>
      <c r="E63" s="13">
        <v>159</v>
      </c>
      <c r="F63">
        <v>38</v>
      </c>
      <c r="G63">
        <v>73</v>
      </c>
      <c r="H63">
        <v>34</v>
      </c>
      <c r="I63" s="113">
        <v>0.45911949685534592</v>
      </c>
      <c r="J63" s="113">
        <v>0.89473684210526316</v>
      </c>
    </row>
    <row r="64" spans="2:10" x14ac:dyDescent="0.55000000000000004">
      <c r="B64" t="s">
        <v>13</v>
      </c>
      <c r="D64" s="12" t="s">
        <v>13</v>
      </c>
      <c r="E64" s="13">
        <v>572</v>
      </c>
      <c r="F64">
        <v>148</v>
      </c>
      <c r="G64">
        <v>365</v>
      </c>
      <c r="H64">
        <v>139</v>
      </c>
      <c r="I64" s="113">
        <v>0.63811188811188813</v>
      </c>
      <c r="J64" s="113">
        <v>0.93918918918918914</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99F42-1C7F-4EC8-B9D7-EE75B40EA573}">
  <dimension ref="B2:C38"/>
  <sheetViews>
    <sheetView topLeftCell="A24" workbookViewId="0">
      <selection activeCell="B2" sqref="B2:C38"/>
    </sheetView>
  </sheetViews>
  <sheetFormatPr defaultRowHeight="18" x14ac:dyDescent="0.55000000000000004"/>
  <cols>
    <col min="2" max="3" width="27.6640625" bestFit="1" customWidth="1"/>
  </cols>
  <sheetData>
    <row r="2" spans="2:3" x14ac:dyDescent="0.55000000000000004">
      <c r="B2" s="17" t="s">
        <v>9</v>
      </c>
      <c r="C2" s="15" t="s">
        <v>21</v>
      </c>
    </row>
    <row r="3" spans="2:3" x14ac:dyDescent="0.55000000000000004">
      <c r="B3" s="16" t="s">
        <v>9</v>
      </c>
      <c r="C3" s="15" t="s">
        <v>22</v>
      </c>
    </row>
    <row r="4" spans="2:3" x14ac:dyDescent="0.55000000000000004">
      <c r="B4" s="16" t="s">
        <v>9</v>
      </c>
      <c r="C4" s="15" t="s">
        <v>23</v>
      </c>
    </row>
    <row r="5" spans="2:3" x14ac:dyDescent="0.55000000000000004">
      <c r="B5" s="16" t="s">
        <v>9</v>
      </c>
      <c r="C5" s="15" t="s">
        <v>24</v>
      </c>
    </row>
    <row r="6" spans="2:3" x14ac:dyDescent="0.55000000000000004">
      <c r="B6" s="16" t="s">
        <v>9</v>
      </c>
      <c r="C6" s="15" t="s">
        <v>25</v>
      </c>
    </row>
    <row r="7" spans="2:3" x14ac:dyDescent="0.55000000000000004">
      <c r="B7" s="16" t="s">
        <v>9</v>
      </c>
      <c r="C7" s="15" t="s">
        <v>26</v>
      </c>
    </row>
    <row r="8" spans="2:3" x14ac:dyDescent="0.55000000000000004">
      <c r="B8" s="16" t="s">
        <v>9</v>
      </c>
      <c r="C8" s="15" t="s">
        <v>27</v>
      </c>
    </row>
    <row r="9" spans="2:3" x14ac:dyDescent="0.55000000000000004">
      <c r="B9" s="16" t="s">
        <v>9</v>
      </c>
      <c r="C9" s="15" t="s">
        <v>28</v>
      </c>
    </row>
    <row r="10" spans="2:3" x14ac:dyDescent="0.55000000000000004">
      <c r="B10" s="16" t="s">
        <v>9</v>
      </c>
      <c r="C10" s="15" t="s">
        <v>29</v>
      </c>
    </row>
    <row r="11" spans="2:3" x14ac:dyDescent="0.55000000000000004">
      <c r="B11" s="16" t="s">
        <v>9</v>
      </c>
      <c r="C11" s="15" t="s">
        <v>30</v>
      </c>
    </row>
    <row r="12" spans="2:3" x14ac:dyDescent="0.55000000000000004">
      <c r="B12" s="16" t="s">
        <v>11</v>
      </c>
      <c r="C12" s="15" t="s">
        <v>31</v>
      </c>
    </row>
    <row r="13" spans="2:3" x14ac:dyDescent="0.55000000000000004">
      <c r="B13" s="16" t="s">
        <v>11</v>
      </c>
      <c r="C13" s="15" t="s">
        <v>32</v>
      </c>
    </row>
    <row r="14" spans="2:3" x14ac:dyDescent="0.55000000000000004">
      <c r="B14" s="16" t="s">
        <v>11</v>
      </c>
      <c r="C14" s="15" t="s">
        <v>33</v>
      </c>
    </row>
    <row r="15" spans="2:3" x14ac:dyDescent="0.55000000000000004">
      <c r="B15" s="16" t="s">
        <v>11</v>
      </c>
      <c r="C15" s="15" t="s">
        <v>34</v>
      </c>
    </row>
    <row r="16" spans="2:3" x14ac:dyDescent="0.55000000000000004">
      <c r="B16" s="16" t="s">
        <v>11</v>
      </c>
      <c r="C16" s="15" t="s">
        <v>35</v>
      </c>
    </row>
    <row r="17" spans="2:3" x14ac:dyDescent="0.55000000000000004">
      <c r="B17" s="16" t="s">
        <v>11</v>
      </c>
      <c r="C17" s="14" t="s">
        <v>36</v>
      </c>
    </row>
    <row r="18" spans="2:3" x14ac:dyDescent="0.55000000000000004">
      <c r="B18" s="16" t="s">
        <v>11</v>
      </c>
      <c r="C18" s="14" t="s">
        <v>37</v>
      </c>
    </row>
    <row r="19" spans="2:3" x14ac:dyDescent="0.55000000000000004">
      <c r="B19" s="16" t="s">
        <v>11</v>
      </c>
      <c r="C19" s="14" t="s">
        <v>38</v>
      </c>
    </row>
    <row r="20" spans="2:3" x14ac:dyDescent="0.55000000000000004">
      <c r="B20" s="16" t="s">
        <v>11</v>
      </c>
      <c r="C20" s="14" t="s">
        <v>39</v>
      </c>
    </row>
    <row r="21" spans="2:3" x14ac:dyDescent="0.55000000000000004">
      <c r="B21" s="16" t="s">
        <v>11</v>
      </c>
      <c r="C21" s="14" t="s">
        <v>40</v>
      </c>
    </row>
    <row r="22" spans="2:3" x14ac:dyDescent="0.55000000000000004">
      <c r="B22" s="16" t="s">
        <v>11</v>
      </c>
      <c r="C22" s="14" t="s">
        <v>41</v>
      </c>
    </row>
    <row r="23" spans="2:3" x14ac:dyDescent="0.55000000000000004">
      <c r="B23" s="16" t="s">
        <v>11</v>
      </c>
      <c r="C23" s="14" t="s">
        <v>42</v>
      </c>
    </row>
    <row r="24" spans="2:3" x14ac:dyDescent="0.55000000000000004">
      <c r="B24" s="16" t="s">
        <v>11</v>
      </c>
      <c r="C24" s="14" t="s">
        <v>43</v>
      </c>
    </row>
    <row r="25" spans="2:3" x14ac:dyDescent="0.55000000000000004">
      <c r="B25" s="16" t="s">
        <v>11</v>
      </c>
      <c r="C25" s="14" t="s">
        <v>44</v>
      </c>
    </row>
    <row r="26" spans="2:3" x14ac:dyDescent="0.55000000000000004">
      <c r="B26" s="16" t="s">
        <v>11</v>
      </c>
      <c r="C26" s="14" t="s">
        <v>45</v>
      </c>
    </row>
    <row r="27" spans="2:3" x14ac:dyDescent="0.55000000000000004">
      <c r="B27" s="16" t="s">
        <v>11</v>
      </c>
      <c r="C27" s="14" t="s">
        <v>46</v>
      </c>
    </row>
    <row r="28" spans="2:3" x14ac:dyDescent="0.55000000000000004">
      <c r="B28" s="16" t="s">
        <v>11</v>
      </c>
      <c r="C28" s="14" t="s">
        <v>47</v>
      </c>
    </row>
    <row r="29" spans="2:3" x14ac:dyDescent="0.55000000000000004">
      <c r="B29" s="16" t="s">
        <v>11</v>
      </c>
      <c r="C29" s="14" t="s">
        <v>48</v>
      </c>
    </row>
    <row r="30" spans="2:3" x14ac:dyDescent="0.55000000000000004">
      <c r="B30" s="16" t="s">
        <v>11</v>
      </c>
      <c r="C30" s="14" t="s">
        <v>58</v>
      </c>
    </row>
    <row r="31" spans="2:3" x14ac:dyDescent="0.55000000000000004">
      <c r="B31" s="16" t="s">
        <v>11</v>
      </c>
      <c r="C31" s="14" t="s">
        <v>49</v>
      </c>
    </row>
    <row r="32" spans="2:3" x14ac:dyDescent="0.55000000000000004">
      <c r="B32" s="16" t="s">
        <v>12</v>
      </c>
      <c r="C32" s="14" t="s">
        <v>50</v>
      </c>
    </row>
    <row r="33" spans="2:3" x14ac:dyDescent="0.55000000000000004">
      <c r="B33" s="16" t="s">
        <v>12</v>
      </c>
      <c r="C33" s="14" t="s">
        <v>51</v>
      </c>
    </row>
    <row r="34" spans="2:3" x14ac:dyDescent="0.55000000000000004">
      <c r="B34" s="16" t="s">
        <v>12</v>
      </c>
      <c r="C34" s="14" t="s">
        <v>52</v>
      </c>
    </row>
    <row r="35" spans="2:3" x14ac:dyDescent="0.55000000000000004">
      <c r="B35" s="16" t="s">
        <v>12</v>
      </c>
      <c r="C35" s="14" t="s">
        <v>53</v>
      </c>
    </row>
    <row r="36" spans="2:3" x14ac:dyDescent="0.55000000000000004">
      <c r="B36" s="16" t="s">
        <v>12</v>
      </c>
      <c r="C36" s="14" t="s">
        <v>54</v>
      </c>
    </row>
    <row r="37" spans="2:3" x14ac:dyDescent="0.55000000000000004">
      <c r="B37" s="16" t="s">
        <v>12</v>
      </c>
      <c r="C37" s="14" t="s">
        <v>55</v>
      </c>
    </row>
    <row r="38" spans="2:3" x14ac:dyDescent="0.55000000000000004">
      <c r="B38" s="16" t="s">
        <v>12</v>
      </c>
      <c r="C38" s="14" t="s">
        <v>56</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D A A B Q S w M E F A A C A A g A t W G P U B + D O H + p A A A A + A A A A B I A H A B D b 2 5 m a W c v U G F j a 2 F n Z S 5 4 b W w g o h g A K K A U A A A A A A A A A A A A A A A A A A A A A A A A A A A A h Y 9 N D o I w G E S v Q r q n L f U H J B 9 l 4 c 5 I Q m J i 3 D Z Q o Q r F 0 C L c z Y V H 8 g q S K O r O 5 U z e J G 8 e t z v E Q 1 0 5 V 9 k a 1 e g I e Z g i R + q s y Z U u I t T Z o x u g m E M q s r M o p D P C 2 o S D U R E q r b 2 E h P R 9 j / s Z b t q C M E o 9 c k i 2 u 6 y U t X C V N l b o T K L P K v + / Q h z 2 L x n O s L / C C 3 8 Z Y D b 3 g E w 1 J E p / E T Y a Y w r k p 4 R 1 V 9 m u l f w k 3 E 0 K Z I p A 3 i / 4 E 1 B L A w Q U A A I A C A C 1 Y Y 9 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W G P U C i K R 7 g O A A A A E Q A A A B M A H A B G b 3 J t d W x h c y 9 T Z W N 0 a W 9 u M S 5 t I K I Y A C i g F A A A A A A A A A A A A A A A A A A A A A A A A A A A A C t O T S 7 J z M 9 T C I b Q h t Y A U E s B A i 0 A F A A C A A g A t W G P U B + D O H + p A A A A + A A A A B I A A A A A A A A A A A A A A A A A A A A A A E N v b m Z p Z y 9 Q Y W N r Y W d l L n h t b F B L A Q I t A B Q A A g A I A L V h j 1 A P y u m r p A A A A O k A A A A T A A A A A A A A A A A A A A A A A P U A A A B b Q 2 9 u d G V u d F 9 U e X B l c 1 0 u e G 1 s U E s B A i 0 A F A A C A A g A t W G P U C i K R 7 g O A A A A E Q A A A B M A A A A A A A A A A A A A A A A A 5 g E A A E Z v c m 1 1 b G F z L 1 N l Y 3 R p b 2 4 x L m 1 Q S w U G A A A A A A M A A w D C A A A A Q 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8 0 d E 7 t e 7 N N p b 8 W 3 H 7 H X J A A A A A A A g A A A A A A E G Y A A A A B A A A g A A A A D U 4 9 1 1 I S E H N p i K U v K 6 M g D o M M D 0 m C d S r B b I t Z 0 f t W v l M A A A A A D o A A A A A C A A A g A A A A f a A 5 D P l o P + T G t E x W 3 V Y x a 9 w n V + g K 4 R Y p I d T 6 t w + 4 s E N Q A A A A z E p u y T N Y j J g E U P f j 1 Z U O 6 J / N J Y W p d e C t 5 1 9 V c / o A s X w 9 x T w h 1 D Q i H / q / O k y k N f O Y H 5 w I a 7 P 8 u g q S w k Y W h a 0 J S j / s 5 D Y O 5 c u X a D k c K s i R p A F A A A A A F H 0 i G a 4 n h 8 g T y 2 U s y N q H e m M o I G J e 7 A b u S c k J r R u D 5 q V I b t J + N P L H K i v d l d J h 5 G O b R B C 6 O c 8 T h f P 1 M / 9 x / n j g L A = = < / D a t a M a s h u p > 
</file>

<file path=customXml/itemProps1.xml><?xml version="1.0" encoding="utf-8"?>
<ds:datastoreItem xmlns:ds="http://schemas.openxmlformats.org/officeDocument/2006/customXml" ds:itemID="{1B7EB885-15CF-4965-91AD-7DAB03ACB3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集計</vt:lpstr>
      <vt:lpstr>スキルチェックシート</vt:lpstr>
      <vt:lpstr>可視化用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小澤昂</dc:creator>
  <cp:lastModifiedBy>小澤 昂</cp:lastModifiedBy>
  <dcterms:created xsi:type="dcterms:W3CDTF">2020-04-13T02:45:22Z</dcterms:created>
  <dcterms:modified xsi:type="dcterms:W3CDTF">2022-02-07T09:21:03Z</dcterms:modified>
</cp:coreProperties>
</file>