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Оля\Еxcel\18-01-2023_16-07-45\"/>
    </mc:Choice>
  </mc:AlternateContent>
  <xr:revisionPtr revIDLastSave="0" documentId="13_ncr:1_{686042EB-B9FE-4B83-8F7B-7C49E4643A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асчет" sheetId="3" r:id="rId1"/>
    <sheet name="DATA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3" l="1"/>
  <c r="Q11" i="3" l="1"/>
  <c r="Q6" i="3"/>
  <c r="Q7" i="3"/>
  <c r="Q9" i="3"/>
  <c r="Q10" i="3"/>
  <c r="Q12" i="3"/>
  <c r="Q13" i="3"/>
  <c r="Q14" i="3"/>
  <c r="I5" i="3"/>
  <c r="N5" i="3"/>
  <c r="M14" i="3"/>
  <c r="J5" i="3"/>
  <c r="K5" i="3"/>
  <c r="L5" i="3"/>
  <c r="M5" i="3"/>
  <c r="J6" i="3"/>
  <c r="K6" i="3"/>
  <c r="L6" i="3"/>
  <c r="M6" i="3"/>
  <c r="N6" i="3"/>
  <c r="J7" i="3"/>
  <c r="K7" i="3"/>
  <c r="L7" i="3"/>
  <c r="M7" i="3"/>
  <c r="N7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N14" i="3"/>
  <c r="I6" i="3"/>
  <c r="I7" i="3"/>
  <c r="I9" i="3"/>
  <c r="I10" i="3"/>
  <c r="I11" i="3"/>
  <c r="I12" i="3"/>
  <c r="I13" i="3"/>
  <c r="I14" i="3"/>
  <c r="O14" i="3" l="1"/>
  <c r="O11" i="3"/>
  <c r="P11" i="3" s="1"/>
  <c r="R11" i="3" s="1"/>
  <c r="S11" i="3" s="1"/>
  <c r="P14" i="3"/>
  <c r="R14" i="3" s="1"/>
  <c r="S14" i="3" s="1"/>
  <c r="O9" i="3"/>
  <c r="P9" i="3" s="1"/>
  <c r="R9" i="3" s="1"/>
  <c r="S9" i="3" s="1"/>
  <c r="O10" i="3"/>
  <c r="P10" i="3" s="1"/>
  <c r="R10" i="3" s="1"/>
  <c r="S10" i="3" s="1"/>
  <c r="O13" i="3"/>
  <c r="P13" i="3" s="1"/>
  <c r="R13" i="3" s="1"/>
  <c r="S13" i="3" s="1"/>
  <c r="O5" i="3"/>
  <c r="P5" i="3" s="1"/>
  <c r="R5" i="3" s="1"/>
  <c r="S5" i="3" s="1"/>
  <c r="O6" i="3"/>
  <c r="P6" i="3" s="1"/>
  <c r="R6" i="3" s="1"/>
  <c r="S6" i="3" s="1"/>
  <c r="O12" i="3"/>
  <c r="P12" i="3" s="1"/>
  <c r="R12" i="3" s="1"/>
  <c r="S12" i="3" s="1"/>
  <c r="O7" i="3"/>
  <c r="P7" i="3" s="1"/>
  <c r="R7" i="3" s="1"/>
  <c r="S7" i="3" s="1"/>
  <c r="S16" i="3" l="1"/>
  <c r="T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" authorId="0" shapeId="0" xr:uid="{D4EB1DA3-8F98-40FC-975F-4CF2BFC3A6D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Столбец рассчитан изменением показателя ARPU в ячейке B1 и скопирован</t>
        </r>
      </text>
    </comment>
    <comment ref="T17" authorId="0" shapeId="0" xr:uid="{3DE8671C-723D-48A3-9A30-E72057EC827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При увелечении ARPU на 10% прибыль вырастет на 12%</t>
        </r>
      </text>
    </comment>
  </commentList>
</comments>
</file>

<file path=xl/sharedStrings.xml><?xml version="1.0" encoding="utf-8"?>
<sst xmlns="http://schemas.openxmlformats.org/spreadsheetml/2006/main" count="63" uniqueCount="49">
  <si>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</si>
  <si>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</si>
  <si>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</si>
  <si>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</si>
  <si>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</si>
  <si>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</si>
  <si>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</si>
  <si>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</si>
  <si>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</si>
  <si>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</si>
  <si>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</si>
  <si>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</si>
  <si>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</si>
  <si>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</si>
  <si>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</si>
  <si>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</si>
  <si>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</si>
  <si>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</si>
  <si>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</si>
  <si>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</si>
  <si>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</si>
  <si>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</si>
  <si>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Количество по полю id_client</t>
  </si>
  <si>
    <t>m1</t>
  </si>
  <si>
    <t>m2</t>
  </si>
  <si>
    <t>m3</t>
  </si>
  <si>
    <t>m4</t>
  </si>
  <si>
    <t>m5</t>
  </si>
  <si>
    <t>m6</t>
  </si>
  <si>
    <t>r1</t>
  </si>
  <si>
    <t>r2</t>
  </si>
  <si>
    <t>r3</t>
  </si>
  <si>
    <t>r4</t>
  </si>
  <si>
    <t>r5</t>
  </si>
  <si>
    <t>r6</t>
  </si>
  <si>
    <t>LT</t>
  </si>
  <si>
    <t>LTR</t>
  </si>
  <si>
    <t>ARPU</t>
  </si>
  <si>
    <t>Сумма по полю COST</t>
  </si>
  <si>
    <t>av_cost</t>
  </si>
  <si>
    <t>LTV</t>
  </si>
  <si>
    <t>Ноябрь 2020 - Когорта, которая показывает высокий LTV за счёт низких костов</t>
  </si>
  <si>
    <t>Январь 2021 - Когорта, которая показывает низкий LTV за счёт высоких костов</t>
  </si>
  <si>
    <t>Март 2021 - Когорта, которая показывает низкий LTV за счёт низкого лайфтайма</t>
  </si>
  <si>
    <t>Май 2021 - Когорта, которая показывает высокий LTV за счёт высокого лайфтайма</t>
  </si>
  <si>
    <t>Прибыль</t>
  </si>
  <si>
    <t>Прибыль за весь период</t>
  </si>
  <si>
    <t>Прибыль ARPU +10%</t>
  </si>
  <si>
    <t>Вывод: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</si>
</sst>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9" fontId="0" fillId="0" borderId="0" xfId="1" applyFont="1"/>
    <xf numFmtId="43" fontId="0" fillId="0" borderId="0" xfId="2" applyFont="1"/>
    <xf numFmtId="44" fontId="0" fillId="0" borderId="0" xfId="3" applyFont="1"/>
    <xf numFmtId="44" fontId="0" fillId="0" borderId="0" xfId="0" applyNumberFormat="1"/>
    <xf numFmtId="17" fontId="0" fillId="0" borderId="0" xfId="0" applyNumberFormat="1"/>
    <xf numFmtId="0" fontId="2" fillId="0" borderId="0" xfId="0" applyFont="1"/>
    <xf numFmtId="44" fontId="2" fillId="2" borderId="1" xfId="0" applyNumberFormat="1" applyFont="1" applyFill="1" applyBorder="1"/>
    <xf numFmtId="9" fontId="2" fillId="0" borderId="0" xfId="1" applyFont="1"/>
  </cellXfs>
  <cellStyles count="4">
    <cellStyle name="Денежный" xfId="3" builtinId="4"/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09.777412384261" createdVersion="7" refreshedVersion="7" minRefreshableVersion="3" recordCount="2500" xr:uid="{4B81629D-2C81-4090-BF80-2B70689D599A}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AA8D9-1626-4097-840B-6280B0E9B68A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H15" firstHeaderRow="0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Количество по полю id_client" fld="0" subtotal="count" baseField="0" baseItem="0"/>
    <dataField name="m1" fld="2" baseField="9" baseItem="1"/>
    <dataField name="m2" fld="3" baseField="9" baseItem="1"/>
    <dataField name="m3" fld="4" baseField="0" baseItem="0"/>
    <dataField name="m4" fld="5" baseField="0" baseItem="0"/>
    <dataField name="m5" fld="6" baseField="0" baseItem="0"/>
    <dataField name="m6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0FADF-D0B0-41F3-98CB-9752375205B1}" name="Сводная таблица8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8:C30" firstHeaderRow="0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COST" fld="8" baseField="0" baseItem="0"/>
    <dataField name="Количество по полю id_client" fld="0" subtotal="count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0C3A-C6C5-489C-9076-CC4E4E415A73}">
  <dimension ref="A1:T30"/>
  <sheetViews>
    <sheetView tabSelected="1" workbookViewId="0">
      <selection activeCell="Q5" sqref="Q5"/>
    </sheetView>
  </sheetViews>
  <sheetFormatPr defaultRowHeight="14.4" x14ac:dyDescent="0.3"/>
  <cols>
    <col min="1" max="1" width="17.33203125" bestFit="1" customWidth="1"/>
    <col min="2" max="2" width="20.6640625" bestFit="1" customWidth="1"/>
    <col min="3" max="3" width="28.44140625" bestFit="1" customWidth="1"/>
    <col min="4" max="4" width="10" customWidth="1"/>
    <col min="5" max="8" width="5.33203125" customWidth="1"/>
    <col min="9" max="14" width="8" customWidth="1"/>
    <col min="16" max="16" width="9.5546875" bestFit="1" customWidth="1"/>
    <col min="17" max="17" width="10.109375" customWidth="1"/>
    <col min="18" max="18" width="9.5546875" bestFit="1" customWidth="1"/>
    <col min="19" max="19" width="13.109375" bestFit="1" customWidth="1"/>
    <col min="20" max="20" width="19.88671875" customWidth="1"/>
  </cols>
  <sheetData>
    <row r="1" spans="1:20" x14ac:dyDescent="0.3">
      <c r="A1" t="s">
        <v>37</v>
      </c>
      <c r="B1">
        <v>300</v>
      </c>
    </row>
    <row r="3" spans="1:20" x14ac:dyDescent="0.3">
      <c r="A3" s="2" t="s">
        <v>9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s="10" t="s">
        <v>29</v>
      </c>
      <c r="J3" s="10" t="s">
        <v>30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10" t="s">
        <v>36</v>
      </c>
      <c r="Q3" s="10" t="s">
        <v>39</v>
      </c>
      <c r="R3" s="10" t="s">
        <v>40</v>
      </c>
      <c r="S3" s="10" t="s">
        <v>45</v>
      </c>
      <c r="T3" s="10" t="s">
        <v>47</v>
      </c>
    </row>
    <row r="4" spans="1:20" x14ac:dyDescent="0.3">
      <c r="A4" s="3" t="s">
        <v>11</v>
      </c>
      <c r="B4">
        <v>898</v>
      </c>
      <c r="C4">
        <v>736</v>
      </c>
      <c r="D4">
        <v>561</v>
      </c>
      <c r="E4">
        <v>333</v>
      </c>
      <c r="F4">
        <v>146</v>
      </c>
      <c r="G4">
        <v>71</v>
      </c>
      <c r="H4">
        <v>32</v>
      </c>
    </row>
    <row r="5" spans="1:20" x14ac:dyDescent="0.3">
      <c r="A5" s="4" t="s">
        <v>12</v>
      </c>
      <c r="B5">
        <v>274</v>
      </c>
      <c r="C5">
        <v>230</v>
      </c>
      <c r="D5">
        <v>175</v>
      </c>
      <c r="E5">
        <v>104</v>
      </c>
      <c r="F5">
        <v>42</v>
      </c>
      <c r="G5">
        <v>22</v>
      </c>
      <c r="H5">
        <v>9</v>
      </c>
      <c r="I5" s="5">
        <f t="shared" ref="I5:N7" si="0">C5/$B5</f>
        <v>0.83941605839416056</v>
      </c>
      <c r="J5" s="5">
        <f t="shared" si="0"/>
        <v>0.63868613138686137</v>
      </c>
      <c r="K5" s="5">
        <f t="shared" si="0"/>
        <v>0.37956204379562042</v>
      </c>
      <c r="L5" s="5">
        <f t="shared" si="0"/>
        <v>0.15328467153284672</v>
      </c>
      <c r="M5" s="5">
        <f t="shared" si="0"/>
        <v>8.0291970802919707E-2</v>
      </c>
      <c r="N5" s="5">
        <f t="shared" si="0"/>
        <v>3.2846715328467155E-2</v>
      </c>
      <c r="O5" s="6">
        <f>I5/2+N5/2+SUM(J5:M5)</f>
        <v>1.687956204379562</v>
      </c>
      <c r="P5" s="7">
        <f>O5*$B$1</f>
        <v>506.38686131386856</v>
      </c>
      <c r="Q5" s="7">
        <f>B20/C20</f>
        <v>70.226277372262771</v>
      </c>
      <c r="R5" s="8">
        <f>P5-Q5</f>
        <v>436.16058394160581</v>
      </c>
      <c r="S5" s="8">
        <f>R5*B5</f>
        <v>119507.99999999999</v>
      </c>
      <c r="T5" s="7">
        <v>133383</v>
      </c>
    </row>
    <row r="6" spans="1:20" x14ac:dyDescent="0.3">
      <c r="A6" s="4" t="s">
        <v>13</v>
      </c>
      <c r="B6">
        <v>308</v>
      </c>
      <c r="C6">
        <v>257</v>
      </c>
      <c r="D6">
        <v>190</v>
      </c>
      <c r="E6">
        <v>118</v>
      </c>
      <c r="F6">
        <v>53</v>
      </c>
      <c r="G6">
        <v>27</v>
      </c>
      <c r="H6">
        <v>13</v>
      </c>
      <c r="I6" s="5">
        <f t="shared" si="0"/>
        <v>0.83441558441558439</v>
      </c>
      <c r="J6" s="5">
        <f t="shared" si="0"/>
        <v>0.61688311688311692</v>
      </c>
      <c r="K6" s="5">
        <f t="shared" si="0"/>
        <v>0.38311688311688313</v>
      </c>
      <c r="L6" s="5">
        <f t="shared" si="0"/>
        <v>0.17207792207792208</v>
      </c>
      <c r="M6" s="5">
        <f t="shared" si="0"/>
        <v>8.7662337662337664E-2</v>
      </c>
      <c r="N6" s="5">
        <f t="shared" si="0"/>
        <v>4.2207792207792208E-2</v>
      </c>
      <c r="O6" s="6">
        <f>I6/2+N6/2+SUM(J6:M6)</f>
        <v>1.698051948051948</v>
      </c>
      <c r="P6" s="7">
        <f>O6*$B$1</f>
        <v>509.41558441558442</v>
      </c>
      <c r="Q6" s="7">
        <f t="shared" ref="Q6:Q14" si="1">B21/C21</f>
        <v>36.142857142857146</v>
      </c>
      <c r="R6" s="8">
        <f t="shared" ref="R6:R14" si="2">P6-Q6</f>
        <v>473.27272727272725</v>
      </c>
      <c r="S6" s="8">
        <f t="shared" ref="S6:S14" si="3">R6*B6</f>
        <v>145768</v>
      </c>
      <c r="T6" s="7">
        <v>161458.00000000003</v>
      </c>
    </row>
    <row r="7" spans="1:20" x14ac:dyDescent="0.3">
      <c r="A7" s="4" t="s">
        <v>14</v>
      </c>
      <c r="B7">
        <v>316</v>
      </c>
      <c r="C7">
        <v>249</v>
      </c>
      <c r="D7">
        <v>196</v>
      </c>
      <c r="E7">
        <v>111</v>
      </c>
      <c r="F7">
        <v>51</v>
      </c>
      <c r="G7">
        <v>22</v>
      </c>
      <c r="H7">
        <v>10</v>
      </c>
      <c r="I7" s="5">
        <f t="shared" si="0"/>
        <v>0.78797468354430378</v>
      </c>
      <c r="J7" s="5">
        <f t="shared" si="0"/>
        <v>0.620253164556962</v>
      </c>
      <c r="K7" s="5">
        <f t="shared" si="0"/>
        <v>0.35126582278481011</v>
      </c>
      <c r="L7" s="5">
        <f t="shared" si="0"/>
        <v>0.16139240506329114</v>
      </c>
      <c r="M7" s="5">
        <f t="shared" si="0"/>
        <v>6.9620253164556958E-2</v>
      </c>
      <c r="N7" s="5">
        <f t="shared" si="0"/>
        <v>3.1645569620253167E-2</v>
      </c>
      <c r="O7" s="6">
        <f>I7/2+N7/2+SUM(J7:M7)</f>
        <v>1.6123417721518987</v>
      </c>
      <c r="P7" s="7">
        <f>O7*$B$1</f>
        <v>483.70253164556959</v>
      </c>
      <c r="Q7" s="7">
        <f t="shared" si="1"/>
        <v>70.00316455696202</v>
      </c>
      <c r="R7" s="8">
        <f t="shared" si="2"/>
        <v>413.69936708860757</v>
      </c>
      <c r="S7" s="8">
        <f t="shared" si="3"/>
        <v>130729</v>
      </c>
      <c r="T7" s="7">
        <v>146014</v>
      </c>
    </row>
    <row r="8" spans="1:20" x14ac:dyDescent="0.3">
      <c r="A8" s="3" t="s">
        <v>15</v>
      </c>
      <c r="B8">
        <v>1602</v>
      </c>
      <c r="C8">
        <v>1181</v>
      </c>
      <c r="D8">
        <v>886</v>
      </c>
      <c r="E8">
        <v>587</v>
      </c>
      <c r="F8">
        <v>276</v>
      </c>
      <c r="G8">
        <v>139</v>
      </c>
      <c r="H8">
        <v>36</v>
      </c>
      <c r="I8" s="5"/>
      <c r="J8" s="5"/>
      <c r="K8" s="5"/>
      <c r="L8" s="5"/>
      <c r="M8" s="5"/>
      <c r="N8" s="5"/>
      <c r="O8" s="6"/>
      <c r="P8" s="7"/>
      <c r="Q8" s="7"/>
      <c r="R8" s="8"/>
      <c r="S8" s="8"/>
      <c r="T8" s="7"/>
    </row>
    <row r="9" spans="1:20" x14ac:dyDescent="0.3">
      <c r="A9" s="4" t="s">
        <v>16</v>
      </c>
      <c r="B9">
        <v>300</v>
      </c>
      <c r="C9">
        <v>233</v>
      </c>
      <c r="D9">
        <v>171</v>
      </c>
      <c r="E9">
        <v>107</v>
      </c>
      <c r="F9">
        <v>53</v>
      </c>
      <c r="G9">
        <v>27</v>
      </c>
      <c r="H9">
        <v>9</v>
      </c>
      <c r="I9" s="5">
        <f t="shared" ref="I9:N14" si="4">C9/$B9</f>
        <v>0.77666666666666662</v>
      </c>
      <c r="J9" s="5">
        <f t="shared" si="4"/>
        <v>0.56999999999999995</v>
      </c>
      <c r="K9" s="5">
        <f t="shared" si="4"/>
        <v>0.35666666666666669</v>
      </c>
      <c r="L9" s="5">
        <f t="shared" si="4"/>
        <v>0.17666666666666667</v>
      </c>
      <c r="M9" s="5">
        <f t="shared" si="4"/>
        <v>0.09</v>
      </c>
      <c r="N9" s="5">
        <f t="shared" si="4"/>
        <v>0.03</v>
      </c>
      <c r="O9" s="6">
        <f t="shared" ref="O9:O14" si="5">I9/2+N9/2+SUM(J9:M9)</f>
        <v>1.5966666666666667</v>
      </c>
      <c r="P9" s="7">
        <f t="shared" ref="P9:P14" si="6">O9*$B$1</f>
        <v>479</v>
      </c>
      <c r="Q9" s="7">
        <f t="shared" si="1"/>
        <v>183.46666666666667</v>
      </c>
      <c r="R9" s="8">
        <f t="shared" si="2"/>
        <v>295.5333333333333</v>
      </c>
      <c r="S9" s="8">
        <f t="shared" si="3"/>
        <v>88659.999999999985</v>
      </c>
      <c r="T9" s="7">
        <v>103029.99999999999</v>
      </c>
    </row>
    <row r="10" spans="1:20" x14ac:dyDescent="0.3">
      <c r="A10" s="4" t="s">
        <v>17</v>
      </c>
      <c r="B10">
        <v>245</v>
      </c>
      <c r="C10">
        <v>192</v>
      </c>
      <c r="D10">
        <v>137</v>
      </c>
      <c r="E10">
        <v>85</v>
      </c>
      <c r="F10">
        <v>39</v>
      </c>
      <c r="G10">
        <v>18</v>
      </c>
      <c r="H10">
        <v>3</v>
      </c>
      <c r="I10" s="5">
        <f t="shared" si="4"/>
        <v>0.78367346938775506</v>
      </c>
      <c r="J10" s="5">
        <f t="shared" si="4"/>
        <v>0.5591836734693878</v>
      </c>
      <c r="K10" s="5">
        <f t="shared" si="4"/>
        <v>0.34693877551020408</v>
      </c>
      <c r="L10" s="5">
        <f t="shared" si="4"/>
        <v>0.15918367346938775</v>
      </c>
      <c r="M10" s="5">
        <f t="shared" si="4"/>
        <v>7.3469387755102047E-2</v>
      </c>
      <c r="N10" s="5">
        <f t="shared" si="4"/>
        <v>1.2244897959183673E-2</v>
      </c>
      <c r="O10" s="6">
        <f t="shared" si="5"/>
        <v>1.536734693877551</v>
      </c>
      <c r="P10" s="7">
        <f t="shared" si="6"/>
        <v>461.0204081632653</v>
      </c>
      <c r="Q10" s="7">
        <f t="shared" si="1"/>
        <v>69.836734693877546</v>
      </c>
      <c r="R10" s="8">
        <f t="shared" si="2"/>
        <v>391.18367346938777</v>
      </c>
      <c r="S10" s="8">
        <f t="shared" si="3"/>
        <v>95840</v>
      </c>
      <c r="T10" s="7">
        <v>107135</v>
      </c>
    </row>
    <row r="11" spans="1:20" x14ac:dyDescent="0.3">
      <c r="A11" s="4" t="s">
        <v>18</v>
      </c>
      <c r="B11">
        <v>274</v>
      </c>
      <c r="C11">
        <v>139</v>
      </c>
      <c r="D11">
        <v>109</v>
      </c>
      <c r="E11">
        <v>82</v>
      </c>
      <c r="F11">
        <v>31</v>
      </c>
      <c r="G11">
        <v>14</v>
      </c>
      <c r="H11">
        <v>5</v>
      </c>
      <c r="I11" s="5">
        <f t="shared" si="4"/>
        <v>0.50729927007299269</v>
      </c>
      <c r="J11" s="5">
        <f t="shared" si="4"/>
        <v>0.3978102189781022</v>
      </c>
      <c r="K11" s="5">
        <f t="shared" si="4"/>
        <v>0.29927007299270075</v>
      </c>
      <c r="L11" s="5">
        <f t="shared" si="4"/>
        <v>0.11313868613138686</v>
      </c>
      <c r="M11" s="5">
        <f t="shared" si="4"/>
        <v>5.1094890510948905E-2</v>
      </c>
      <c r="N11" s="5">
        <f t="shared" si="4"/>
        <v>1.824817518248175E-2</v>
      </c>
      <c r="O11" s="6">
        <f t="shared" si="5"/>
        <v>1.1240875912408761</v>
      </c>
      <c r="P11" s="7">
        <f t="shared" si="6"/>
        <v>337.22627737226281</v>
      </c>
      <c r="Q11" s="7">
        <f>B26/C26</f>
        <v>70.226277372262771</v>
      </c>
      <c r="R11" s="8">
        <f t="shared" si="2"/>
        <v>267.00000000000006</v>
      </c>
      <c r="S11" s="8">
        <f t="shared" si="3"/>
        <v>73158.000000000015</v>
      </c>
      <c r="T11" s="7">
        <v>82398.000000000015</v>
      </c>
    </row>
    <row r="12" spans="1:20" x14ac:dyDescent="0.3">
      <c r="A12" s="4" t="s">
        <v>19</v>
      </c>
      <c r="B12">
        <v>250</v>
      </c>
      <c r="C12">
        <v>202</v>
      </c>
      <c r="D12">
        <v>151</v>
      </c>
      <c r="E12">
        <v>88</v>
      </c>
      <c r="F12">
        <v>44</v>
      </c>
      <c r="G12">
        <v>25</v>
      </c>
      <c r="H12">
        <v>11</v>
      </c>
      <c r="I12" s="5">
        <f t="shared" si="4"/>
        <v>0.80800000000000005</v>
      </c>
      <c r="J12" s="5">
        <f t="shared" si="4"/>
        <v>0.60399999999999998</v>
      </c>
      <c r="K12" s="5">
        <f t="shared" si="4"/>
        <v>0.35199999999999998</v>
      </c>
      <c r="L12" s="5">
        <f t="shared" si="4"/>
        <v>0.17599999999999999</v>
      </c>
      <c r="M12" s="5">
        <f t="shared" si="4"/>
        <v>0.1</v>
      </c>
      <c r="N12" s="5">
        <f t="shared" si="4"/>
        <v>4.3999999999999997E-2</v>
      </c>
      <c r="O12" s="6">
        <f t="shared" si="5"/>
        <v>1.6579999999999999</v>
      </c>
      <c r="P12" s="7">
        <f t="shared" si="6"/>
        <v>497.4</v>
      </c>
      <c r="Q12" s="7">
        <f t="shared" si="1"/>
        <v>70.207999999999998</v>
      </c>
      <c r="R12" s="8">
        <f t="shared" si="2"/>
        <v>427.19200000000001</v>
      </c>
      <c r="S12" s="8">
        <f t="shared" si="3"/>
        <v>106798</v>
      </c>
      <c r="T12" s="7">
        <v>119233</v>
      </c>
    </row>
    <row r="13" spans="1:20" x14ac:dyDescent="0.3">
      <c r="A13" s="4" t="s">
        <v>20</v>
      </c>
      <c r="B13">
        <v>265</v>
      </c>
      <c r="C13">
        <v>214</v>
      </c>
      <c r="D13">
        <v>164</v>
      </c>
      <c r="E13">
        <v>146</v>
      </c>
      <c r="F13">
        <v>72</v>
      </c>
      <c r="G13">
        <v>37</v>
      </c>
      <c r="H13">
        <v>8</v>
      </c>
      <c r="I13" s="5">
        <f t="shared" si="4"/>
        <v>0.8075471698113208</v>
      </c>
      <c r="J13" s="5">
        <f t="shared" si="4"/>
        <v>0.61886792452830186</v>
      </c>
      <c r="K13" s="5">
        <f t="shared" si="4"/>
        <v>0.55094339622641508</v>
      </c>
      <c r="L13" s="5">
        <f t="shared" si="4"/>
        <v>0.27169811320754716</v>
      </c>
      <c r="M13" s="5">
        <f t="shared" si="4"/>
        <v>0.13962264150943396</v>
      </c>
      <c r="N13" s="5">
        <f t="shared" si="4"/>
        <v>3.0188679245283019E-2</v>
      </c>
      <c r="O13" s="6">
        <f t="shared" si="5"/>
        <v>2</v>
      </c>
      <c r="P13" s="7">
        <f t="shared" si="6"/>
        <v>600</v>
      </c>
      <c r="Q13" s="7">
        <f t="shared" si="1"/>
        <v>71.26792452830189</v>
      </c>
      <c r="R13" s="8">
        <f t="shared" si="2"/>
        <v>528.73207547169807</v>
      </c>
      <c r="S13" s="8">
        <f t="shared" si="3"/>
        <v>140114</v>
      </c>
      <c r="T13" s="7">
        <v>156014</v>
      </c>
    </row>
    <row r="14" spans="1:20" x14ac:dyDescent="0.3">
      <c r="A14" s="4" t="s">
        <v>21</v>
      </c>
      <c r="B14">
        <v>268</v>
      </c>
      <c r="C14">
        <v>201</v>
      </c>
      <c r="D14">
        <v>154</v>
      </c>
      <c r="E14">
        <v>79</v>
      </c>
      <c r="F14">
        <v>37</v>
      </c>
      <c r="G14">
        <v>18</v>
      </c>
      <c r="H14">
        <v>0</v>
      </c>
      <c r="I14" s="5">
        <f t="shared" si="4"/>
        <v>0.75</v>
      </c>
      <c r="J14" s="5">
        <f t="shared" si="4"/>
        <v>0.57462686567164178</v>
      </c>
      <c r="K14" s="5">
        <f t="shared" si="4"/>
        <v>0.29477611940298509</v>
      </c>
      <c r="L14" s="5">
        <f t="shared" si="4"/>
        <v>0.13805970149253732</v>
      </c>
      <c r="M14" s="5">
        <f t="shared" si="4"/>
        <v>6.7164179104477612E-2</v>
      </c>
      <c r="N14" s="5">
        <f t="shared" si="4"/>
        <v>0</v>
      </c>
      <c r="O14" s="6">
        <f t="shared" si="5"/>
        <v>1.449626865671642</v>
      </c>
      <c r="P14" s="7">
        <f t="shared" si="6"/>
        <v>434.88805970149258</v>
      </c>
      <c r="Q14" s="7">
        <f t="shared" si="1"/>
        <v>70.440298507462686</v>
      </c>
      <c r="R14" s="8">
        <f t="shared" si="2"/>
        <v>364.44776119402991</v>
      </c>
      <c r="S14" s="8">
        <f t="shared" si="3"/>
        <v>97672.000000000015</v>
      </c>
      <c r="T14" s="7">
        <v>109327.00000000001</v>
      </c>
    </row>
    <row r="15" spans="1:20" ht="15" thickBot="1" x14ac:dyDescent="0.35">
      <c r="A15" s="3" t="s">
        <v>10</v>
      </c>
      <c r="B15">
        <v>2500</v>
      </c>
      <c r="C15">
        <v>1917</v>
      </c>
      <c r="D15">
        <v>1447</v>
      </c>
      <c r="E15">
        <v>920</v>
      </c>
      <c r="F15">
        <v>422</v>
      </c>
      <c r="G15">
        <v>210</v>
      </c>
      <c r="H15">
        <v>68</v>
      </c>
      <c r="T15" s="7"/>
    </row>
    <row r="16" spans="1:20" ht="15" thickBot="1" x14ac:dyDescent="0.35">
      <c r="P16" s="10" t="s">
        <v>46</v>
      </c>
      <c r="S16" s="11">
        <f>SUM(S5:S14)</f>
        <v>998247</v>
      </c>
      <c r="T16" s="7">
        <v>1117992</v>
      </c>
    </row>
    <row r="17" spans="1:20" x14ac:dyDescent="0.3">
      <c r="T17" s="12">
        <f>T16/S16-1</f>
        <v>0.11995528160865998</v>
      </c>
    </row>
    <row r="18" spans="1:20" x14ac:dyDescent="0.3">
      <c r="A18" s="2" t="s">
        <v>9</v>
      </c>
      <c r="B18" t="s">
        <v>38</v>
      </c>
      <c r="C18" t="s">
        <v>22</v>
      </c>
    </row>
    <row r="19" spans="1:20" x14ac:dyDescent="0.3">
      <c r="A19" s="3" t="s">
        <v>11</v>
      </c>
      <c r="D19" s="5"/>
      <c r="F19" s="5"/>
      <c r="H19" s="5"/>
      <c r="J19" s="5"/>
      <c r="L19" s="5"/>
      <c r="N19" s="5"/>
    </row>
    <row r="20" spans="1:20" x14ac:dyDescent="0.3">
      <c r="A20" s="4" t="s">
        <v>12</v>
      </c>
      <c r="B20">
        <v>19242</v>
      </c>
      <c r="C20">
        <v>274</v>
      </c>
      <c r="D20" s="6"/>
      <c r="E20" s="10" t="s">
        <v>48</v>
      </c>
      <c r="F20" s="5"/>
      <c r="H20" s="5"/>
      <c r="J20" s="5"/>
      <c r="L20" s="5"/>
      <c r="N20" s="5"/>
    </row>
    <row r="21" spans="1:20" x14ac:dyDescent="0.3">
      <c r="A21" s="4" t="s">
        <v>13</v>
      </c>
      <c r="B21">
        <v>11132</v>
      </c>
      <c r="C21">
        <v>308</v>
      </c>
      <c r="D21" s="6"/>
      <c r="F21" s="5"/>
      <c r="H21" s="5"/>
      <c r="J21" s="5"/>
      <c r="L21" s="5"/>
      <c r="N21" s="5"/>
    </row>
    <row r="22" spans="1:20" x14ac:dyDescent="0.3">
      <c r="A22" s="4" t="s">
        <v>14</v>
      </c>
      <c r="B22">
        <v>22121</v>
      </c>
      <c r="C22">
        <v>316</v>
      </c>
      <c r="D22" s="6"/>
      <c r="E22" s="9" t="s">
        <v>41</v>
      </c>
      <c r="F22" s="5"/>
      <c r="H22" s="5"/>
      <c r="J22" s="5"/>
      <c r="L22" s="5"/>
      <c r="N22" s="5"/>
    </row>
    <row r="23" spans="1:20" x14ac:dyDescent="0.3">
      <c r="A23" s="3" t="s">
        <v>15</v>
      </c>
      <c r="D23" s="6"/>
      <c r="E23" t="s">
        <v>42</v>
      </c>
      <c r="F23" s="5"/>
      <c r="H23" s="5"/>
      <c r="J23" s="5"/>
      <c r="L23" s="5"/>
      <c r="N23" s="5"/>
    </row>
    <row r="24" spans="1:20" x14ac:dyDescent="0.3">
      <c r="A24" s="4" t="s">
        <v>16</v>
      </c>
      <c r="B24">
        <v>55040</v>
      </c>
      <c r="C24">
        <v>300</v>
      </c>
      <c r="D24" s="6"/>
      <c r="E24" t="s">
        <v>43</v>
      </c>
      <c r="F24" s="5"/>
      <c r="H24" s="5"/>
      <c r="J24" s="5"/>
      <c r="L24" s="5"/>
      <c r="N24" s="5"/>
    </row>
    <row r="25" spans="1:20" x14ac:dyDescent="0.3">
      <c r="A25" s="4" t="s">
        <v>17</v>
      </c>
      <c r="B25">
        <v>17110</v>
      </c>
      <c r="C25">
        <v>245</v>
      </c>
      <c r="D25" s="6"/>
      <c r="E25" t="s">
        <v>44</v>
      </c>
      <c r="F25" s="5"/>
      <c r="H25" s="5"/>
      <c r="J25" s="5"/>
      <c r="L25" s="5"/>
      <c r="N25" s="5"/>
    </row>
    <row r="26" spans="1:20" x14ac:dyDescent="0.3">
      <c r="A26" s="4" t="s">
        <v>18</v>
      </c>
      <c r="B26">
        <v>19242</v>
      </c>
      <c r="C26">
        <v>274</v>
      </c>
      <c r="D26" s="6"/>
      <c r="F26" s="5"/>
      <c r="H26" s="5"/>
      <c r="J26" s="5"/>
      <c r="L26" s="5"/>
      <c r="N26" s="5"/>
    </row>
    <row r="27" spans="1:20" x14ac:dyDescent="0.3">
      <c r="A27" s="4" t="s">
        <v>19</v>
      </c>
      <c r="B27">
        <v>17552</v>
      </c>
      <c r="C27">
        <v>250</v>
      </c>
      <c r="D27" s="6"/>
      <c r="F27" s="5"/>
      <c r="H27" s="5"/>
      <c r="J27" s="5"/>
      <c r="L27" s="5"/>
      <c r="N27" s="5"/>
    </row>
    <row r="28" spans="1:20" x14ac:dyDescent="0.3">
      <c r="A28" s="4" t="s">
        <v>20</v>
      </c>
      <c r="B28">
        <v>18886</v>
      </c>
      <c r="C28">
        <v>265</v>
      </c>
      <c r="D28" s="6"/>
    </row>
    <row r="29" spans="1:20" x14ac:dyDescent="0.3">
      <c r="A29" s="4" t="s">
        <v>21</v>
      </c>
      <c r="B29">
        <v>18878</v>
      </c>
      <c r="C29">
        <v>268</v>
      </c>
      <c r="D29" s="6"/>
    </row>
    <row r="30" spans="1:20" x14ac:dyDescent="0.3">
      <c r="A30" s="3" t="s">
        <v>10</v>
      </c>
      <c r="B30">
        <v>199203</v>
      </c>
      <c r="C30">
        <v>2500</v>
      </c>
    </row>
  </sheetData>
  <conditionalFormatting sqref="O5:O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topLeftCell="A2424" workbookViewId="0">
      <selection activeCell="I1" sqref="I1:I1048576"/>
    </sheetView>
  </sheetViews>
  <sheetFormatPr defaultRowHeight="14.4" x14ac:dyDescent="0.3"/>
  <cols>
    <col min="2" max="2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3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3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3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3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3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3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3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3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3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3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3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3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3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3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3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3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3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3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3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3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3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3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3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3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3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3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3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3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3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3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3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3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3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3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3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3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3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3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3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3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3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3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3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3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3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3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3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3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3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3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3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3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3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3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3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3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3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3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3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3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3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3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3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3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3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3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3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3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3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3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3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3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3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3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3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3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3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3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3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3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3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3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3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3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3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3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3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3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3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3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3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3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3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3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3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3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3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3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3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3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3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3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3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3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3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3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3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3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3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3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3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3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3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3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3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3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3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3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3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3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3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3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3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3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3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3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3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3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3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3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3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3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3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3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3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3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3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3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3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3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3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3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3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3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3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3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3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3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3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3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3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3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3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3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3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3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3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3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3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3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3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3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3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3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3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3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3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3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3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3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3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3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3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3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3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3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3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3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3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3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3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3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3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3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3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3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3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3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3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3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3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3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3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3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3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3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3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3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3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3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3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3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3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3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3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3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3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3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3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3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3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3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3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3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3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3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3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3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3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3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3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3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3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3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3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3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3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3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3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3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3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3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3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3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3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3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3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3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3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3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3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3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3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3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3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3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3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3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3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3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3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3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3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3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3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3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3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3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3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3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3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3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3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3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3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3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3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3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3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3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3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3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3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3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3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3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3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3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3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3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3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3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3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3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3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3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3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3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3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3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3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3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3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3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3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3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3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3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3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3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3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3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3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3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3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3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3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3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3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3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3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3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3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3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3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3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3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3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3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3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3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3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3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3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3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3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3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3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3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3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3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3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3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3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3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3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3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3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3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3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3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3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3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3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3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3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3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3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3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3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3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3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3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3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3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3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3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3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3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3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3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3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3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3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3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3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3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3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3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3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3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3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3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3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3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3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3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3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3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3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3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3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3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3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3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3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3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3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3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3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3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3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3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3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3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3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3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3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3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3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3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3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3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3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3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3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3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3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3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3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3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3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3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3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3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3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3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3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3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3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3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3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3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3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3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3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3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3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3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3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3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3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3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3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3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3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3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3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3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3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3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3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3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3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3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3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3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3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3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3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3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3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3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3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3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3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3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3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3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3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3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3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3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3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3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3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3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3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3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3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3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3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3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3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3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3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3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3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3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3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3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3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3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3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3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3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3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3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3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3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3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3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3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3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3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3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3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3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3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3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3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3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3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3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3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3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3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3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3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3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3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3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3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3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3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3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3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3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3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3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3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3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3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3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3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3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3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3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3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3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3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3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3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3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3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3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3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3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3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3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3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3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3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3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3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3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3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3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3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3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3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3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3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3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3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3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3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3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3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3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3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3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3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3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3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3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3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3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3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3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3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3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3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3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3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3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3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3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3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3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3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3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3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3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3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3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3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3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3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3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3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3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3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3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3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3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3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3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3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3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3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3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3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3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3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3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3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3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3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3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3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3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3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3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3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3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3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3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3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3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3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3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3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3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3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3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3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3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3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3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3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3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3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3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3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3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3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3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3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3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3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3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3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3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3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3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3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3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3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3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3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3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3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3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3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3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3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3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3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3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3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3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3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3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3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3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3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3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3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3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3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3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3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3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3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3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3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3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3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3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3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3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3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3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3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3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3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3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3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3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3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3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3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3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3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3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3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3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3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3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3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3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3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3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3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3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3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3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3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3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3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3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3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3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3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3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3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3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3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3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3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3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3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3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3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3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3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3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3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3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3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3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3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3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3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3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3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3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3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3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3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3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3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3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3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3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3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3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3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3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3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3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3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3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3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3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3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3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3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3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3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3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3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3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3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3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3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3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3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3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3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3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3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3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3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3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3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3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3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3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3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3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3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3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3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3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3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3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3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3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3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3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3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3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3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3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3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3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3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3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3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3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3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3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3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3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3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3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3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3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3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3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3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3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3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3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3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3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3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3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3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3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3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3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3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3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3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3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3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3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3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3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3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3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3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3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3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3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3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3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3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3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3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3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3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3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3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3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3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3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3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3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3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3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3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3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3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3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3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3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3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3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3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3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3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3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3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3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3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3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3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3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3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3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3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3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3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3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3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3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3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3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3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3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3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3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3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3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3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3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3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3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3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3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3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3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3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3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3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3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3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3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3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3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3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3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3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3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3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3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3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3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3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3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3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3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3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3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3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3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3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3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3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3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3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3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3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3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3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3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3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3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3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3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3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3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3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3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3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3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3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3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3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3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3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3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3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3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3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3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3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3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3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3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3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3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3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3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3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3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3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3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3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3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3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3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3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3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3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3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3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3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3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3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3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3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3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3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3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3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3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3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3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3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3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3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3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3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3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3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3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3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3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3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3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3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3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3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3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3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3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3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3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3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3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3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3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3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3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3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3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3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3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3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3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3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3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3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3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3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3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3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3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3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3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3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3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3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3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3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3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3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3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3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3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3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3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3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3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3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3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3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3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3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3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3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3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3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3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3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3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3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3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3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3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3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3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3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3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3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3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3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3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3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3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3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3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3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3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3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3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3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3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3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3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3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3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3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3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3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3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3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3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3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3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3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3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3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3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3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3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3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3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3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3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3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3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3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3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3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3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3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3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3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3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3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3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3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3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3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3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3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3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3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3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3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3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3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3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3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3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3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3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3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3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3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3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3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3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3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3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3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3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3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3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3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3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3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3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3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3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3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3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3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3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3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3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3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3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3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3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3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3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3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3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3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3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3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3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3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3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3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3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3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3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3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3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3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3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3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3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3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3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3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3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3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3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3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3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3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3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3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3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3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3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3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3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3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3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3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3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3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3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3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3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3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3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3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3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3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3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3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3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3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3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3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3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3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3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3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3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3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3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3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3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3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3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3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3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3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3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3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3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3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3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3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3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3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3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3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3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3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3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3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3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3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3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3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3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3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3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3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3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3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3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3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3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3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3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3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3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3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3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3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3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3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3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3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3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3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3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3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3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3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3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3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3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3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3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3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3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3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3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3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3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3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3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3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3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3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3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3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3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3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3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3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3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3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3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3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3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3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3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3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3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3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3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3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3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3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3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3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3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3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3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3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3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3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3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3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3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3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3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3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3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3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3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3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3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3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3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3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3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3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3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3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3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3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3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3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3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3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3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3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3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3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3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3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3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3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3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3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3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3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3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3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3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3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3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3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3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3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3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3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3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3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3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3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3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3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3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3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3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3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3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3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3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3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3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3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3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3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3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3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3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3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3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3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3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3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3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3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3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3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3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3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3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3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3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3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3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3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3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3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3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3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3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3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3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3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3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3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3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3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3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3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3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3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3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3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3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3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3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3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3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3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3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3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3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3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3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3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3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3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3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3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3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3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3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3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3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3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3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3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3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3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3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3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3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3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3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3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3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3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3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3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3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3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3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3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3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3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3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3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3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3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3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3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3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3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3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3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3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3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3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3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3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3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3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3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3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3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3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3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3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3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3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3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3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3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3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3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3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3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3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3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3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3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3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3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3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3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3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3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3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3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3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3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3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3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3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3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3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3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3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3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3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3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3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3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3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3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3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3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3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3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3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3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3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3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3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3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3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3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3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3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3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3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3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3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3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3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3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3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3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3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3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3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3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3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3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3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3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3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3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3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3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3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3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3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3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3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3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3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3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3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3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3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3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3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3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3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3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3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3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3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3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3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3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3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3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3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3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3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3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3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3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3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3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3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3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3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3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3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3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3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3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3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3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3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3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3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3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3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3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3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3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3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3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3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3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3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3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3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3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3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3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3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3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3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3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3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3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3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3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3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3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3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3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3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3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3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3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3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3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3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3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3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3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3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3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3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3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3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3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3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3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3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3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3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3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3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3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3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3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3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3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3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3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3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3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3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3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3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3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3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3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3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3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3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3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3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3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3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3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3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3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3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3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3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3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3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3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3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3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3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3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3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3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3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3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3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3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3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3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3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3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3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3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3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3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3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3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3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3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3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3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3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3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3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3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3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3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3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3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3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3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3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3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3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3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3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3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3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3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3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3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3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3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3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3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3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3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3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3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3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3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3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3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3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3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3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3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3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3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3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3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3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3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3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3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3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3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3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3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3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3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3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3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3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3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3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3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3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3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3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3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3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3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3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3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3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3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3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3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3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3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3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3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3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3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3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3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3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3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3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3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3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3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3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3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3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3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3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3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3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3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3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3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3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3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3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3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3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3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3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3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3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3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3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3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3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3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3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3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3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3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3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3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3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3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3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3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3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3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3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3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3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3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3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3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3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3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3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3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3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3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3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3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3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3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3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3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3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3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3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3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3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3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3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3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3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3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3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3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3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3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3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3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3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3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3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3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3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3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3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3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3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3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3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3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3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3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3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3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3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3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3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3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3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3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3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3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3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3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3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3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3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3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3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3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3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3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3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3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3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3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3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3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3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3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3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3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3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3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3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3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3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3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3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3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3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3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3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3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3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3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3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3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3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3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3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3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3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3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3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3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3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3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3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3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3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3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3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3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3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3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3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3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3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3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3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3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3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3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3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3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3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3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3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3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3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3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3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3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3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3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3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3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3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3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3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3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3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3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3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3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3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3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3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3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3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3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3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3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3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3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3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3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3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3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3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3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3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3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3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3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3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3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3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3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3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3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3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3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3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3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3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3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3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3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3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3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3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3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3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3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3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3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3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3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3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3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3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3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3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3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3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3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3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3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3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3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3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3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3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3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3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3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3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3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3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3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3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3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3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3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3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3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3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3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3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3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3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3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3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3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3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3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3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3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3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3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3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3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3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3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3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3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3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3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3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3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3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3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3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3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3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3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3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3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3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3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3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3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3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3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3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3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3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3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3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3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3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3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3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3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3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3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3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3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3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3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3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3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3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3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3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3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3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3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3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3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3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3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3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3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3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3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3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3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3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3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3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3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3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3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3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3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3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3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3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3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3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3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3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3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3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3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3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3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3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3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3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3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3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3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3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3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3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3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3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3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3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3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3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3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3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3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3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3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3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3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3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3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3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3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3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3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3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3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3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3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3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3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3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3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3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3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3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3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3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3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3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3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3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3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3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3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3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3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3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3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3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3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3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3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3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3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3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3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3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3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3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3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3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3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3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3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3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3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3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3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3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3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3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3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3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3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3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3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3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3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3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3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3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3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3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3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3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3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3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3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3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3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3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3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3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3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3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3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3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3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3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3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3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3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3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3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3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3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3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3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3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3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3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3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3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3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3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3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3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3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3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3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3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3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3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3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3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3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3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3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3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3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3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3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3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3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3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3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3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3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3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3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3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3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3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3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3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3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3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3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3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3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3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3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3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3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3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3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3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3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3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3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3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3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3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3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3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3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3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3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3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3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3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3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3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3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3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3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3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3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3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3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3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3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3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3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3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3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3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3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3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3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3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3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3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3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3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3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3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3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3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3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3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3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3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3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3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3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3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3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3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3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3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3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3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3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3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3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3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3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3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3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3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3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3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3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3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3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3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3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3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3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3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3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3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3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3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3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3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3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3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3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3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3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3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3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3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3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3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3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3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3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3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3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3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3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3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3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3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3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3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3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3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3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3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3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3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3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3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3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3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3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3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3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3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3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3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3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3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3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3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3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3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3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3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3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3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3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3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3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3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3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3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3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3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3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3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3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3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3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3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3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3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3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3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3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3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3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3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3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3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3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3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3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3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3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3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3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3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3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3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3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3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3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3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3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3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3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3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3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3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3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3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3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3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3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3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3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3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3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3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3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3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3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3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3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3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3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3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3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3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3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3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3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3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3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3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3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3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3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3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3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3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3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3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3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3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3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3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3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3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3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3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3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3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3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Andrey Zelenskiy</cp:lastModifiedBy>
  <dcterms:created xsi:type="dcterms:W3CDTF">2015-06-05T18:19:34Z</dcterms:created>
  <dcterms:modified xsi:type="dcterms:W3CDTF">2023-01-18T18:50:09Z</dcterms:modified>
</cp:coreProperties>
</file>